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 Investor Relations\2018\Q3\Draft sharp\"/>
    </mc:Choice>
  </mc:AlternateContent>
  <bookViews>
    <workbookView xWindow="0" yWindow="0" windowWidth="10215" windowHeight="0"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APMs calculated" sheetId="35" r:id="rId10"/>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SEK'!$A$48</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SEK'!$A$1:$AB$77</definedName>
    <definedName name="_xlnm.Print_Area" localSheetId="9">'APMs calculated'!$A$1:$H$40</definedName>
    <definedName name="_xlnm.Print_Area" localSheetId="8">'Key Ratios - SEK'!$A$1:$C$75</definedName>
    <definedName name="_xlnm.Print_Area" localSheetId="2">'Q BS SEK'!$A$1:$I$48</definedName>
    <definedName name="_xlnm.Print_Area" localSheetId="3">'Q CF SEK'!$A$1:$I$66</definedName>
    <definedName name="_xlnm.Print_Area" localSheetId="4">'Q SB SEK'!$A$1:$E$67</definedName>
    <definedName name="_xlnm.Print_Area" localSheetId="0">'START PAGE'!$A$1:$G$48</definedName>
    <definedName name="_xlnm.Print_Area" localSheetId="6">'Y BS SEK'!$A$1:$C$47</definedName>
    <definedName name="_xlnm.Print_Area" localSheetId="7">'Y CF SEK'!$A$1:$C$43</definedName>
    <definedName name="_xlnm.Print_Area" localSheetId="5">'Y IS SEK'!$A$1:$C$78</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D45" i="8" l="1"/>
  <c r="H63" i="31" l="1"/>
  <c r="G33" i="35" l="1"/>
  <c r="G32" i="35"/>
  <c r="G30" i="35"/>
  <c r="G25" i="35"/>
  <c r="G15" i="35"/>
  <c r="E37" i="8" l="1"/>
  <c r="C37" i="31" l="1"/>
  <c r="H59" i="31"/>
  <c r="H55" i="31"/>
  <c r="H54" i="31"/>
  <c r="H53" i="31"/>
  <c r="H52" i="31"/>
  <c r="C40" i="31"/>
  <c r="D37" i="31" s="1"/>
  <c r="D40" i="31" s="1"/>
  <c r="E37" i="31" s="1"/>
  <c r="E40" i="31" s="1"/>
  <c r="F37" i="31" s="1"/>
  <c r="B40" i="31"/>
  <c r="E34" i="31"/>
  <c r="D34" i="31"/>
  <c r="C34" i="31"/>
  <c r="B34" i="31"/>
  <c r="E25" i="31"/>
  <c r="E36" i="31" s="1"/>
  <c r="D25" i="31"/>
  <c r="C25" i="31"/>
  <c r="C36" i="31" s="1"/>
  <c r="B25" i="31"/>
  <c r="B36" i="31" s="1"/>
  <c r="D9" i="31"/>
  <c r="H44" i="8" l="1"/>
  <c r="H45" i="8" s="1"/>
  <c r="H37" i="8"/>
  <c r="H38" i="8" s="1"/>
  <c r="H36" i="8"/>
  <c r="D42" i="28" l="1"/>
  <c r="D9" i="28"/>
  <c r="B9" i="28"/>
  <c r="C9" i="28"/>
  <c r="H56" i="31" l="1"/>
  <c r="H57" i="31"/>
  <c r="H58" i="31"/>
  <c r="L26" i="5" l="1"/>
  <c r="L35" i="5" l="1"/>
  <c r="L47" i="5" s="1"/>
  <c r="L52" i="5" s="1"/>
  <c r="L54" i="5" l="1"/>
  <c r="L40" i="5"/>
  <c r="H70" i="5" l="1"/>
  <c r="L59" i="5" l="1"/>
  <c r="L68" i="5" l="1"/>
  <c r="L69" i="5"/>
  <c r="L70" i="5"/>
  <c r="L71" i="5"/>
  <c r="L38" i="5" l="1"/>
  <c r="L39" i="5"/>
  <c r="L41" i="5"/>
  <c r="L65" i="5" l="1"/>
  <c r="L19" i="5" l="1"/>
  <c r="L43" i="5" l="1"/>
  <c r="L21" i="5"/>
  <c r="L55" i="5"/>
  <c r="L73" i="5"/>
  <c r="L48" i="5"/>
  <c r="L11" i="5" l="1"/>
  <c r="G12" i="35" l="1"/>
  <c r="G14" i="35" s="1"/>
  <c r="G11" i="35"/>
  <c r="G7" i="35"/>
  <c r="D66" i="28"/>
  <c r="D61" i="28"/>
  <c r="D60" i="28"/>
  <c r="D55" i="28"/>
  <c r="D54" i="28"/>
  <c r="D49" i="28"/>
  <c r="D48" i="28"/>
  <c r="D43" i="28"/>
  <c r="D37" i="28"/>
  <c r="D33" i="28"/>
  <c r="D28" i="28"/>
  <c r="D27" i="28"/>
  <c r="D22" i="28"/>
  <c r="D21" i="28"/>
  <c r="D16" i="28"/>
  <c r="D15" i="28"/>
  <c r="D10" i="28"/>
  <c r="G52" i="31"/>
  <c r="H46" i="31"/>
  <c r="H34" i="31"/>
  <c r="H25" i="31"/>
  <c r="H9" i="31"/>
  <c r="H16" i="31" s="1"/>
  <c r="H42" i="8"/>
  <c r="H31" i="8"/>
  <c r="G31" i="8"/>
  <c r="G23" i="35" l="1"/>
  <c r="H36" i="31"/>
  <c r="H26" i="8"/>
  <c r="H21" i="8"/>
  <c r="H16" i="8"/>
  <c r="H10" i="8"/>
  <c r="H17" i="8" l="1"/>
  <c r="H49" i="31"/>
  <c r="H32" i="8"/>
  <c r="D46" i="31"/>
  <c r="B58" i="31"/>
  <c r="C58" i="31"/>
  <c r="D58" i="31"/>
  <c r="E58" i="31"/>
  <c r="F58" i="31"/>
  <c r="G58" i="31"/>
  <c r="G57" i="31"/>
  <c r="K19" i="5"/>
  <c r="F11" i="35" s="1"/>
  <c r="G42" i="8"/>
  <c r="G44" i="8"/>
  <c r="K59" i="5"/>
  <c r="K35" i="5"/>
  <c r="K65" i="5" s="1"/>
  <c r="F32" i="35"/>
  <c r="B45" i="13"/>
  <c r="D32" i="35"/>
  <c r="F7" i="35"/>
  <c r="D6" i="35"/>
  <c r="D7" i="35"/>
  <c r="B6" i="35"/>
  <c r="B8" i="35" s="1"/>
  <c r="B52" i="13" s="1"/>
  <c r="C61" i="28"/>
  <c r="C55" i="28"/>
  <c r="C49" i="28"/>
  <c r="C43" i="28"/>
  <c r="C37" i="28"/>
  <c r="C66" i="28"/>
  <c r="C60" i="28"/>
  <c r="C54" i="28"/>
  <c r="C48" i="28"/>
  <c r="C42" i="28"/>
  <c r="C33" i="28"/>
  <c r="C28" i="28"/>
  <c r="C27" i="28"/>
  <c r="C22" i="28"/>
  <c r="C21" i="28"/>
  <c r="C16" i="28"/>
  <c r="C15" i="28"/>
  <c r="C10" i="28"/>
  <c r="G59" i="31"/>
  <c r="G56" i="31"/>
  <c r="G55" i="31"/>
  <c r="G54" i="31"/>
  <c r="G53" i="31"/>
  <c r="G46" i="31"/>
  <c r="G34" i="31"/>
  <c r="G25" i="31"/>
  <c r="G9" i="31"/>
  <c r="G16" i="31" s="1"/>
  <c r="G37" i="8"/>
  <c r="G26" i="8"/>
  <c r="G21" i="8"/>
  <c r="G16" i="8"/>
  <c r="G10" i="8"/>
  <c r="J71" i="5"/>
  <c r="J70" i="5"/>
  <c r="J69" i="5"/>
  <c r="J68" i="5"/>
  <c r="J59" i="5"/>
  <c r="J41" i="5"/>
  <c r="J40" i="5"/>
  <c r="J39" i="5"/>
  <c r="J38" i="5"/>
  <c r="J35" i="5"/>
  <c r="D12" i="35" s="1"/>
  <c r="D14" i="35" s="1"/>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I47" i="5" s="1"/>
  <c r="H35" i="5"/>
  <c r="H65" i="5" s="1"/>
  <c r="G35" i="5"/>
  <c r="F35" i="5"/>
  <c r="K26" i="5"/>
  <c r="I26" i="5"/>
  <c r="H26" i="5"/>
  <c r="G26" i="5"/>
  <c r="F26" i="5"/>
  <c r="I19" i="5"/>
  <c r="I21" i="5" s="1"/>
  <c r="H19" i="5"/>
  <c r="G19" i="5"/>
  <c r="F19" i="5"/>
  <c r="F21" i="5" s="1"/>
  <c r="E19" i="5"/>
  <c r="D19" i="5"/>
  <c r="C19" i="5"/>
  <c r="K11" i="5"/>
  <c r="I11" i="5"/>
  <c r="H11" i="5"/>
  <c r="G11" i="5"/>
  <c r="F11" i="5"/>
  <c r="E11" i="5"/>
  <c r="D11" i="5"/>
  <c r="C11" i="5"/>
  <c r="B33" i="28"/>
  <c r="B28" i="28"/>
  <c r="B27" i="28"/>
  <c r="B22" i="28"/>
  <c r="B21" i="28"/>
  <c r="B16" i="28"/>
  <c r="B15" i="28"/>
  <c r="B10" i="28"/>
  <c r="B66" i="28"/>
  <c r="B60" i="28"/>
  <c r="B54" i="28"/>
  <c r="B48" i="28"/>
  <c r="B42" i="28"/>
  <c r="F59" i="31"/>
  <c r="F57" i="31"/>
  <c r="F56" i="31"/>
  <c r="F55" i="31"/>
  <c r="F54" i="31"/>
  <c r="F53" i="31"/>
  <c r="F52" i="31"/>
  <c r="F46" i="31"/>
  <c r="F34" i="31"/>
  <c r="F25" i="31"/>
  <c r="F9" i="31"/>
  <c r="F16" i="31" s="1"/>
  <c r="B58" i="13"/>
  <c r="B59" i="13"/>
  <c r="B10" i="25"/>
  <c r="B15" i="25" s="1"/>
  <c r="B19" i="25" s="1"/>
  <c r="B29" i="25"/>
  <c r="B38" i="25"/>
  <c r="E59" i="31"/>
  <c r="E57" i="31"/>
  <c r="E56" i="31"/>
  <c r="E55" i="31"/>
  <c r="E54" i="31"/>
  <c r="E53" i="31"/>
  <c r="E52" i="31"/>
  <c r="E46" i="31"/>
  <c r="E9" i="31"/>
  <c r="E16" i="31" s="1"/>
  <c r="B37" i="10"/>
  <c r="B38" i="10"/>
  <c r="B39" i="10"/>
  <c r="B11" i="10"/>
  <c r="B67" i="10"/>
  <c r="B68" i="10"/>
  <c r="B69" i="10"/>
  <c r="B58" i="10"/>
  <c r="B34" i="10"/>
  <c r="B46" i="10" s="1"/>
  <c r="B26" i="10"/>
  <c r="B19" i="10"/>
  <c r="B21" i="10" s="1"/>
  <c r="B44" i="9"/>
  <c r="B42" i="9"/>
  <c r="B37" i="9"/>
  <c r="B9" i="31"/>
  <c r="B16" i="31" s="1"/>
  <c r="C9" i="31"/>
  <c r="C16" i="31" s="1"/>
  <c r="D16" i="31"/>
  <c r="D36" i="31" s="1"/>
  <c r="B46" i="31"/>
  <c r="C46" i="31"/>
  <c r="A52" i="31"/>
  <c r="B52" i="31"/>
  <c r="C52" i="31"/>
  <c r="D52" i="31"/>
  <c r="A53" i="31"/>
  <c r="B53" i="31"/>
  <c r="C53" i="31"/>
  <c r="D53" i="31"/>
  <c r="A54" i="31"/>
  <c r="B54" i="31"/>
  <c r="C54" i="31"/>
  <c r="D54" i="31"/>
  <c r="A55" i="31"/>
  <c r="B55" i="31"/>
  <c r="C55" i="31"/>
  <c r="D55" i="31"/>
  <c r="A56" i="31"/>
  <c r="B56" i="31"/>
  <c r="C56" i="31"/>
  <c r="D56" i="31"/>
  <c r="A57" i="31"/>
  <c r="B57" i="31"/>
  <c r="C57" i="31"/>
  <c r="D57" i="31"/>
  <c r="B59" i="31"/>
  <c r="C59" i="31"/>
  <c r="D59" i="31"/>
  <c r="B64" i="10" l="1"/>
  <c r="B72" i="10" s="1"/>
  <c r="C17" i="8"/>
  <c r="C36" i="8" s="1"/>
  <c r="C38" i="8" s="1"/>
  <c r="G45" i="8"/>
  <c r="F23" i="35" s="1"/>
  <c r="D49" i="31"/>
  <c r="B17" i="8"/>
  <c r="B36" i="8" s="1"/>
  <c r="B38" i="8" s="1"/>
  <c r="K47" i="5"/>
  <c r="K52" i="5" s="1"/>
  <c r="E32" i="8"/>
  <c r="D17" i="8"/>
  <c r="D36" i="8" s="1"/>
  <c r="D38" i="8" s="1"/>
  <c r="B32" i="9"/>
  <c r="D17" i="35"/>
  <c r="F17" i="8"/>
  <c r="F36" i="8" s="1"/>
  <c r="F38" i="8" s="1"/>
  <c r="F45" i="8"/>
  <c r="D23" i="35" s="1"/>
  <c r="B49" i="31"/>
  <c r="B63" i="31" s="1"/>
  <c r="F12" i="35"/>
  <c r="F14" i="35" s="1"/>
  <c r="B47" i="10"/>
  <c r="B51" i="10"/>
  <c r="B54" i="10" s="1"/>
  <c r="D63" i="31"/>
  <c r="F65" i="5"/>
  <c r="F73" i="5" s="1"/>
  <c r="I52" i="5"/>
  <c r="G43" i="5"/>
  <c r="D32" i="8"/>
  <c r="C45" i="8"/>
  <c r="I48" i="5"/>
  <c r="H73" i="5"/>
  <c r="B42" i="10"/>
  <c r="B11" i="35"/>
  <c r="G17" i="35"/>
  <c r="B32" i="8"/>
  <c r="F32" i="8"/>
  <c r="E45" i="8"/>
  <c r="B47" i="13" s="1"/>
  <c r="B48" i="13" s="1"/>
  <c r="G17" i="8"/>
  <c r="G36" i="8" s="1"/>
  <c r="G38" i="8" s="1"/>
  <c r="B49" i="13"/>
  <c r="J65" i="5"/>
  <c r="J73" i="5" s="1"/>
  <c r="J47" i="5"/>
  <c r="J52" i="5" s="1"/>
  <c r="J55" i="5" s="1"/>
  <c r="F36" i="31"/>
  <c r="F40" i="31" s="1"/>
  <c r="G37" i="31" s="1"/>
  <c r="G18" i="35"/>
  <c r="G20" i="35" s="1"/>
  <c r="B45" i="8"/>
  <c r="B17" i="9"/>
  <c r="B42" i="13" s="1"/>
  <c r="B43" i="13" s="1"/>
  <c r="G32" i="8"/>
  <c r="K73" i="5"/>
  <c r="F43" i="5"/>
  <c r="H43" i="5"/>
  <c r="F47" i="5"/>
  <c r="B17" i="35"/>
  <c r="G21" i="5"/>
  <c r="F18" i="35"/>
  <c r="F20" i="35" s="1"/>
  <c r="B40" i="25"/>
  <c r="I65" i="5"/>
  <c r="I73" i="5" s="1"/>
  <c r="I43" i="5"/>
  <c r="D8" i="35"/>
  <c r="D18" i="35"/>
  <c r="D20" i="35" s="1"/>
  <c r="G47" i="5"/>
  <c r="G65" i="5"/>
  <c r="G73" i="5" s="1"/>
  <c r="B18" i="35"/>
  <c r="B20" i="35" s="1"/>
  <c r="F15" i="35"/>
  <c r="C32" i="8"/>
  <c r="G36" i="31"/>
  <c r="H47" i="5"/>
  <c r="B45" i="9"/>
  <c r="D11" i="35"/>
  <c r="D15" i="35" s="1"/>
  <c r="J43" i="5"/>
  <c r="J21" i="5"/>
  <c r="B12" i="35"/>
  <c r="B14" i="35" s="1"/>
  <c r="K21" i="5"/>
  <c r="K43" i="5"/>
  <c r="H21" i="5"/>
  <c r="F17" i="35"/>
  <c r="E17" i="8"/>
  <c r="E36" i="8" s="1"/>
  <c r="E38" i="8" s="1"/>
  <c r="K48" i="5" l="1"/>
  <c r="B50" i="13"/>
  <c r="D21" i="35"/>
  <c r="K55" i="5"/>
  <c r="K54" i="5"/>
  <c r="J48" i="5"/>
  <c r="F28" i="35"/>
  <c r="B21" i="35"/>
  <c r="E49" i="31"/>
  <c r="E63" i="31" s="1"/>
  <c r="C49" i="31"/>
  <c r="C63" i="31" s="1"/>
  <c r="I54" i="5"/>
  <c r="G6" i="35"/>
  <c r="G8" i="35" s="1"/>
  <c r="I55" i="5"/>
  <c r="B23" i="35"/>
  <c r="B53" i="10"/>
  <c r="B36" i="9"/>
  <c r="B38" i="9" s="1"/>
  <c r="B51" i="13"/>
  <c r="F49" i="31"/>
  <c r="F63" i="31" s="1"/>
  <c r="B15" i="35"/>
  <c r="B25" i="35"/>
  <c r="F48" i="5"/>
  <c r="G21" i="35"/>
  <c r="J54" i="5"/>
  <c r="G28" i="35"/>
  <c r="F52" i="5"/>
  <c r="G52" i="5"/>
  <c r="D28" i="35"/>
  <c r="D30" i="35" s="1"/>
  <c r="D33" i="35" s="1"/>
  <c r="G48" i="5"/>
  <c r="F21" i="35"/>
  <c r="F25" i="35"/>
  <c r="G40" i="31"/>
  <c r="G49" i="31"/>
  <c r="G63" i="31" s="1"/>
  <c r="B28" i="35"/>
  <c r="B30" i="35" s="1"/>
  <c r="B33" i="35" s="1"/>
  <c r="B46" i="13" s="1"/>
  <c r="F54" i="5"/>
  <c r="F30" i="35"/>
  <c r="F33" i="35" s="1"/>
  <c r="H48" i="5"/>
  <c r="H52" i="5"/>
  <c r="D25" i="35"/>
  <c r="H37" i="31" l="1"/>
  <c r="H40" i="31" s="1"/>
  <c r="F55" i="5"/>
  <c r="G54" i="5"/>
  <c r="G55" i="5"/>
  <c r="F6" i="35"/>
  <c r="F8" i="35" s="1"/>
  <c r="H55" i="5"/>
  <c r="H54" i="5"/>
</calcChain>
</file>

<file path=xl/sharedStrings.xml><?xml version="1.0" encoding="utf-8"?>
<sst xmlns="http://schemas.openxmlformats.org/spreadsheetml/2006/main" count="645" uniqueCount="333">
  <si>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</si>
  <si>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</si>
  <si>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</si>
  <si>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</si>
  <si>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</si>
  <si>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</si>
  <si>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</si>
  <si>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</si>
  <si>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</si>
  <si>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</si>
  <si>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</si>
  <si>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</si>
  <si>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</si>
  <si>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</si>
  <si>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</si>
  <si>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</si>
  <si>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</si>
  <si>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</si>
  <si>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</si>
  <si>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</si>
  <si>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</si>
  <si>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</si>
  <si>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</si>
  <si>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</si>
  <si>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</si>
  <si>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</si>
  <si>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</si>
  <si>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</si>
  <si>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</si>
  <si>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</si>
  <si>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</si>
  <si>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</si>
  <si>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</si>
  <si>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</si>
  <si>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</si>
  <si>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</si>
  <si>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</si>
  <si>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</si>
  <si>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</si>
  <si>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</si>
  <si>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</si>
  <si>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</si>
  <si>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</si>
  <si>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</si>
  <si>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</si>
  <si>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</si>
  <si>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</si>
  <si>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</si>
  <si>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</si>
  <si>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</si>
  <si>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</si>
  <si>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</si>
  <si>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</si>
  <si>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</si>
  <si>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</si>
  <si>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</si>
  <si>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</si>
  <si>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</si>
  <si>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</si>
  <si>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</si>
  <si>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</si>
  <si>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</si>
  <si>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</si>
  <si>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</si>
  <si>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</si>
  <si>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</si>
  <si>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</si>
  <si>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</si>
  <si>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</si>
  <si>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</si>
  <si>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</si>
  <si>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</si>
  <si>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</si>
  <si>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</si>
  <si>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Basic earnings</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</si>
  <si>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</si>
  <si>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</si>
  <si>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</si>
  <si>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</si>
  <si>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</si>
  <si>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</si>
  <si>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</si>
  <si>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</si>
  <si>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Diluted earnings</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</si>
  <si>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</si>
  <si>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</si>
  <si>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</si>
  <si>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</si>
  <si>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</si>
  <si>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</si>
  <si>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</si>
  <si>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</si>
  <si>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</si>
  <si>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</si>
  <si>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</si>
  <si>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</si>
  <si>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</si>
  <si>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</si>
  <si>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</si>
  <si>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</si>
  <si>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</si>
  <si>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</si>
  <si>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</si>
  <si>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</si>
  <si>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</si>
  <si>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</si>
  <si>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</si>
  <si>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</si>
  <si>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</si>
  <si>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</si>
  <si>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</si>
  <si>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</si>
  <si>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</si>
  <si>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</si>
  <si>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</si>
  <si>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</si>
  <si>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</si>
  <si>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</si>
  <si>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</si>
  <si>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</si>
  <si>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</si>
  <si>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</si>
  <si>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</si>
  <si>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</si>
  <si>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</si>
  <si>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</si>
  <si>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</si>
  <si>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</si>
  <si>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</si>
  <si>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</si>
  <si>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</si>
  <si>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</si>
  <si>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</si>
  <si>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</si>
  <si>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</si>
  <si>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</si>
  <si>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</si>
  <si>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</si>
  <si>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</si>
  <si>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</si>
  <si>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</si>
  <si>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</si>
  <si>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</si>
  <si>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</si>
  <si>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</si>
  <si>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</si>
  <si>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</si>
  <si>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 xml:space="preserve">Cancellations,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</si>
  <si>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</si>
  <si>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</si>
  <si>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</si>
  <si>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</si>
  <si>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</si>
  <si>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</si>
  <si>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</si>
  <si>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</si>
  <si>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</si>
  <si>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</si>
  <si>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</si>
  <si>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</si>
  <si>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</si>
  <si>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</si>
  <si>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</si>
  <si>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</si>
  <si>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</si>
  <si>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</si>
  <si>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</si>
  <si>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</si>
  <si>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</si>
  <si>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</si>
  <si>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</si>
  <si>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</si>
  <si>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</si>
  <si>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</si>
  <si>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</si>
  <si>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</si>
  <si>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</si>
  <si>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Currency hedges of loans</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</si>
  <si>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</si>
  <si>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</si>
  <si>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</si>
  <si>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</si>
  <si>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</si>
  <si>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</si>
  <si>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</si>
  <si>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</si>
  <si>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</si>
  <si>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</si>
  <si>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</si>
  <si>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</si>
  <si>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</si>
  <si>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</si>
  <si>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</si>
  <si>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</si>
  <si>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</si>
  <si>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</si>
  <si>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r>
      <t>Orders received</t>
    </r>
    <r>
      <rPr>
        <b/>
        <vertAlign val="superscript"/>
        <sz val="10"/>
        <rFont val="Arial"/>
        <family val="2"/>
      </rPr>
      <t>1)</t>
    </r>
  </si>
  <si>
    <r>
      <t>Revenues and profit</t>
    </r>
    <r>
      <rPr>
        <b/>
        <vertAlign val="superscript"/>
        <sz val="10"/>
        <rFont val="Arial"/>
        <family val="2"/>
      </rPr>
      <t>1)</t>
    </r>
  </si>
  <si>
    <r>
      <t>Employees</t>
    </r>
    <r>
      <rPr>
        <b/>
        <vertAlign val="superscript"/>
        <sz val="10"/>
        <rFont val="Arial"/>
        <family val="2"/>
      </rPr>
      <t>1)</t>
    </r>
  </si>
  <si>
    <r>
      <t>Cash flow</t>
    </r>
    <r>
      <rPr>
        <b/>
        <vertAlign val="superscript"/>
        <sz val="10"/>
        <rFont val="Arial"/>
        <family val="2"/>
      </rPr>
      <t>2)</t>
    </r>
  </si>
  <si>
    <r>
      <t>Financial position and return</t>
    </r>
    <r>
      <rPr>
        <b/>
        <vertAlign val="superscript"/>
        <sz val="10"/>
        <rFont val="Arial"/>
        <family val="2"/>
      </rPr>
      <t xml:space="preserve">2) </t>
    </r>
  </si>
  <si>
    <r>
      <t xml:space="preserve">Per share data, SEK </t>
    </r>
    <r>
      <rPr>
        <b/>
        <vertAlign val="superscript"/>
        <sz val="10"/>
        <rFont val="Arial"/>
        <family val="2"/>
      </rPr>
      <t xml:space="preserve">2) </t>
    </r>
  </si>
  <si>
    <r>
      <t>Consolidated Statement of Cash Flows</t>
    </r>
    <r>
      <rPr>
        <b/>
        <vertAlign val="superscript"/>
        <sz val="10"/>
        <color indexed="9"/>
        <rFont val="Arial"/>
        <family val="2"/>
      </rPr>
      <t>1)</t>
    </r>
  </si>
  <si>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</si>
  <si>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</si>
  <si>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</si>
  <si>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</si>
  <si>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</si>
  <si>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r>
      <t>EBITDA</t>
    </r>
    <r>
      <rPr>
        <vertAlign val="superscript"/>
        <sz val="10"/>
        <rFont val="Arial"/>
        <family val="2"/>
      </rPr>
      <t xml:space="preserve">2) </t>
    </r>
  </si>
  <si>
    <t>Power Technique</t>
  </si>
  <si>
    <t>Average capital employed</t>
  </si>
  <si>
    <t>Sale of financial assets</t>
  </si>
  <si>
    <t xml:space="preserve">Average capital employed </t>
  </si>
  <si>
    <t>of which Interest Net</t>
  </si>
  <si>
    <t>Consolidated Statement of Cash Flows</t>
  </si>
  <si>
    <r>
      <t>2016</t>
    </r>
    <r>
      <rPr>
        <b/>
        <vertAlign val="superscript"/>
        <sz val="10"/>
        <color indexed="8"/>
        <rFont val="Arial"/>
        <family val="2"/>
      </rPr>
      <t>1)</t>
    </r>
  </si>
  <si>
    <t xml:space="preserve">Compressor Technique </t>
  </si>
  <si>
    <t xml:space="preserve">Organic, % </t>
  </si>
  <si>
    <t>N/A</t>
  </si>
  <si>
    <t xml:space="preserve">1) Includes discontinued operations. 2017 restated for IFRS 15. </t>
  </si>
  <si>
    <t>Consolidated Income Statement</t>
  </si>
  <si>
    <t>1) Restated for IFRS 15 and continuing operations</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</si>
  <si>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</si>
  <si>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</si>
  <si>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</si>
  <si>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</si>
  <si>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</si>
  <si>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</si>
  <si>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</si>
  <si>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</si>
  <si>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</si>
  <si>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</si>
  <si>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</si>
  <si>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</si>
  <si>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</si>
  <si>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</si>
  <si>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</si>
  <si>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</si>
  <si>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</si>
  <si>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</si>
  <si>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</si>
  <si>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</si>
  <si>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</si>
  <si>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</si>
  <si>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</si>
  <si>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</si>
  <si>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</si>
  <si>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</si>
  <si>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</si>
  <si>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</si>
  <si>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</si>
  <si>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</si>
  <si>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</si>
  <si>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</si>
  <si>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</si>
  <si>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</si>
  <si>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</si>
  <si>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</si>
  <si>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</si>
  <si>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</si>
  <si>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</si>
  <si>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</si>
  <si>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</si>
  <si>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</si>
  <si>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</si>
  <si>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</si>
  <si>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</si>
  <si>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</si>
  <si>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</si>
  <si>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</si>
  <si>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</si>
  <si>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</si>
  <si>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</si>
  <si>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</si>
  <si>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</si>
  <si>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</si>
  <si>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</si>
  <si>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</si>
  <si>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</si>
  <si>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</si>
  <si>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</si>
  <si>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</si>
  <si>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</si>
  <si>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</si>
  <si>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</si>
  <si>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</si>
  <si>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</si>
  <si>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</si>
  <si>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</si>
  <si>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</si>
  <si>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</si>
  <si>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</si>
  <si>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</si>
  <si>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2) Restated for IFRS 15 and including discontinued operations</t>
  </si>
  <si>
    <r>
      <t xml:space="preserve">   EBITDA margin</t>
    </r>
    <r>
      <rPr>
        <vertAlign val="superscript"/>
        <sz val="10"/>
        <rFont val="Arial"/>
        <family val="2"/>
      </rPr>
      <t xml:space="preserve">2)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</si>
  <si>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</si>
  <si>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</si>
  <si>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</si>
  <si>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</si>
  <si>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</si>
  <si>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</si>
  <si>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</si>
  <si>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</si>
  <si>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</si>
  <si>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</si>
  <si>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</si>
  <si>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</si>
  <si>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</si>
  <si>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</si>
  <si>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</si>
  <si>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</si>
  <si>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</si>
  <si>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</si>
  <si>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</si>
  <si>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</si>
  <si>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</si>
  <si>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</si>
  <si>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</si>
  <si>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r>
      <rPr>
        <vertAlign val="superscript"/>
        <sz val="10"/>
        <rFont val="Arial"/>
        <family val="2"/>
      </rPr>
      <t>3)</t>
    </r>
    <r>
      <rPr>
        <sz val="10"/>
        <rFont val="Arial"/>
        <family val="2"/>
      </rPr>
      <t xml:space="preserve"> </t>
    </r>
  </si>
  <si>
    <r>
      <rPr>
        <vertAlign val="superscript"/>
        <sz val="10"/>
        <rFont val="Arial"/>
        <family val="2"/>
      </rPr>
      <t>3)</t>
    </r>
    <r>
      <rPr>
        <sz val="10"/>
        <rFont val="Arial"/>
        <family val="2"/>
      </rPr>
      <t xml:space="preserve"> Equity for Q2 2017, Q3 2017 and Q4 2017 and Q1 2018 includes Epiroc</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</si>
  <si>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</si>
  <si>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</si>
  <si>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</si>
  <si>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</si>
  <si>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</si>
  <si>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</si>
  <si>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</si>
  <si>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</si>
  <si>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</si>
  <si>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</si>
  <si>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</si>
  <si>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rPr>
        <vertAlign val="superscript"/>
        <sz val="10"/>
        <rFont val="Arial"/>
        <family val="2"/>
      </rPr>
      <t>2)</t>
    </r>
    <r>
      <rPr>
        <sz val="10"/>
        <rFont val="Arial"/>
        <family val="2"/>
      </rPr>
      <t xml:space="preserve"> Including Epiroc</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</si>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</sst>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yy/mm"/>
    <numFmt numFmtId="167" formatCode="0.0"/>
    <numFmt numFmtId="168" formatCode="\+#,##0;\-#,##0"/>
    <numFmt numFmtId="169" formatCode="_-* #,##0\ _k_r_-;\-* #,##0\ _k_r_-;_-* &quot;-&quot;??\ _k_r_-;_-@_-"/>
    <numFmt numFmtId="170" formatCode="\-"/>
    <numFmt numFmtId="171" formatCode="_(* #,##0.00_);_(* \(#,##0.00\);_(* &quot;-&quot;??_);_(@_)"/>
    <numFmt numFmtId="172" formatCode="&quot;SFr.&quot;#,##0.00;&quot;SFr.&quot;\-#,##0.00"/>
    <numFmt numFmtId="173" formatCode="_ * #,##0_ ;_ * \-#,##0_ ;_ * &quot;-&quot;_ ;_ @_ "/>
    <numFmt numFmtId="174" formatCode="_ * #,##0.00_ ;_ * \-#,##0.00_ ;_ * &quot;-&quot;??_ ;_ @_ "/>
    <numFmt numFmtId="175" formatCode="#,##0.0000_);\(#,##0.0000\)"/>
    <numFmt numFmtId="176" formatCode="_ &quot;Fr.&quot;\ * #,##0_ ;_ &quot;Fr.&quot;\ * \-#,##0_ ;_ &quot;Fr.&quot;\ * &quot;-&quot;_ ;_ @_ "/>
    <numFmt numFmtId="177" formatCode="_ &quot;Fr.&quot;\ * #,##0.00_ ;_ &quot;Fr.&quot;\ * \-#,##0.00_ ;_ &quot;Fr.&quot;\ * &quot;-&quot;??_ ;_ @_ "/>
    <numFmt numFmtId="178" formatCode="_-* #,##0.00_-;\-* #,##0.00_-;_-* &quot;-&quot;??_-;_-@_-"/>
    <numFmt numFmtId="179" formatCode="#,##0.00;[Red]#,##0.00"/>
    <numFmt numFmtId="180" formatCode="#,##0;\-#,##0;&quot;&quot;"/>
    <numFmt numFmtId="181" formatCode="General_)"/>
    <numFmt numFmtId="182" formatCode="m/d/yy"/>
    <numFmt numFmtId="183" formatCode="#,##0.0_);\(#,##0.0\)"/>
    <numFmt numFmtId="184" formatCode="_ * #,##0_)_F_ ;_ * \(#,##0\)_F_ ;_ * &quot;-&quot;_)_F_ ;_ @_ "/>
    <numFmt numFmtId="185" formatCode="_ * #,##0.00_)_F_ ;_ * \(#,##0.00\)_F_ ;_ * &quot;-&quot;??_)_F_ ;_ @_ "/>
    <numFmt numFmtId="186" formatCode="_ * #,##0_)&quot;F&quot;_ ;_ * \(#,##0\)&quot;F&quot;_ ;_ * &quot;-&quot;_)&quot;F&quot;_ ;_ @_ "/>
    <numFmt numFmtId="187" formatCode="_ * #,##0.00_)&quot;F&quot;_ ;_ * \(#,##0.00\)&quot;F&quot;_ ;_ * &quot;-&quot;??_)&quot;F&quot;_ ;_ @_ "/>
    <numFmt numFmtId="188" formatCode="_(* #,##0.0_);_(* \(#,##0.0\);_(* &quot;-&quot;?_);_(@_)"/>
    <numFmt numFmtId="189" formatCode="#,##0.000"/>
    <numFmt numFmtId="190" formatCode="0.00000"/>
    <numFmt numFmtId="191" formatCode="0.000"/>
  </numFmts>
  <fonts count="113">
    <font>
      <sz val="10"/>
      <name val="Arial"/>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vertAlign val="superscript"/>
      <sz val="10"/>
      <color indexed="9"/>
      <name val="Arial"/>
      <family val="2"/>
    </font>
    <font>
      <vertAlign val="superscript"/>
      <sz val="11"/>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rgb="FFFF0000"/>
      <name val="Arial"/>
      <family val="2"/>
    </font>
    <font>
      <i/>
      <sz val="10"/>
      <color theme="1"/>
      <name val="Arial"/>
      <family val="2"/>
    </font>
    <font>
      <sz val="10"/>
      <color rgb="FF7030A0"/>
      <name val="Arial"/>
      <family val="2"/>
    </font>
    <font>
      <sz val="10"/>
      <color theme="4"/>
      <name val="Arial"/>
      <family val="2"/>
    </font>
    <font>
      <b/>
      <sz val="10"/>
      <color theme="4"/>
      <name val="Arial"/>
      <family val="2"/>
    </font>
    <font>
      <sz val="10"/>
      <color theme="8"/>
      <name val="Arial"/>
      <family val="2"/>
    </font>
    <font>
      <sz val="10"/>
      <color theme="7" tint="0.39997558519241921"/>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FF"/>
        <bgColor indexed="64"/>
      </patternFill>
    </fill>
  </fills>
  <borders count="3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36">
    <xf numFmtId="0" fontId="0" fillId="0" borderId="0"/>
    <xf numFmtId="0" fontId="47" fillId="0" borderId="0"/>
    <xf numFmtId="0" fontId="33" fillId="0" borderId="0"/>
    <xf numFmtId="0" fontId="47" fillId="0" borderId="0"/>
    <xf numFmtId="0" fontId="47" fillId="0" borderId="0"/>
    <xf numFmtId="0" fontId="65" fillId="0" borderId="0" applyNumberFormat="0" applyFill="0" applyBorder="0" applyAlignment="0" applyProtection="0"/>
    <xf numFmtId="0" fontId="33" fillId="0" borderId="0"/>
    <xf numFmtId="0" fontId="33" fillId="0" borderId="0"/>
    <xf numFmtId="0" fontId="33" fillId="0" borderId="0"/>
    <xf numFmtId="0" fontId="33" fillId="0" borderId="0"/>
    <xf numFmtId="0" fontId="47" fillId="0" borderId="0"/>
    <xf numFmtId="0" fontId="33" fillId="0" borderId="0"/>
    <xf numFmtId="0" fontId="47" fillId="0" borderId="0"/>
    <xf numFmtId="0" fontId="47" fillId="0" borderId="0"/>
    <xf numFmtId="0" fontId="33" fillId="0" borderId="0"/>
    <xf numFmtId="0" fontId="47" fillId="0" borderId="0"/>
    <xf numFmtId="0" fontId="33" fillId="0" borderId="0"/>
    <xf numFmtId="0" fontId="66" fillId="0" borderId="1" applyNumberFormat="0" applyFill="0" applyProtection="0">
      <alignment horizontal="center"/>
    </xf>
    <xf numFmtId="0" fontId="67" fillId="0" borderId="0" applyNumberFormat="0" applyFill="0" applyBorder="0" applyProtection="0">
      <alignment horizontal="centerContinuous"/>
    </xf>
    <xf numFmtId="0" fontId="33" fillId="0" borderId="0"/>
    <xf numFmtId="0" fontId="33" fillId="0" borderId="0"/>
    <xf numFmtId="0" fontId="33" fillId="0" borderId="0"/>
    <xf numFmtId="0" fontId="2" fillId="2" borderId="0" applyNumberFormat="0" applyBorder="0" applyAlignment="0" applyProtection="0"/>
    <xf numFmtId="0" fontId="1" fillId="2"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1" borderId="0" applyNumberFormat="0" applyBorder="0" applyAlignment="0" applyProtection="0"/>
    <xf numFmtId="0" fontId="3" fillId="0" borderId="0"/>
    <xf numFmtId="0" fontId="2" fillId="22"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5"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8" borderId="0" applyNumberFormat="0" applyBorder="0" applyAlignment="0" applyProtection="0"/>
    <xf numFmtId="0" fontId="16" fillId="29"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2" fillId="32" borderId="0" applyNumberFormat="0" applyBorder="0" applyAlignment="0" applyProtection="0"/>
    <xf numFmtId="0" fontId="1" fillId="32" borderId="0" applyNumberFormat="0" applyBorder="0" applyAlignment="0" applyProtection="0"/>
    <xf numFmtId="0" fontId="16" fillId="33"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4" borderId="0" applyNumberFormat="0" applyBorder="0" applyAlignment="0" applyProtection="0"/>
    <xf numFmtId="0" fontId="2" fillId="32"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 fillId="35" borderId="0" applyNumberFormat="0" applyBorder="0" applyAlignment="0" applyProtection="0"/>
    <xf numFmtId="0" fontId="1" fillId="35" borderId="0" applyNumberFormat="0" applyBorder="0" applyAlignment="0" applyProtection="0"/>
    <xf numFmtId="0" fontId="2" fillId="28" borderId="0" applyNumberFormat="0" applyBorder="0" applyAlignment="0" applyProtection="0"/>
    <xf numFmtId="0" fontId="1" fillId="28" borderId="0" applyNumberFormat="0" applyBorder="0" applyAlignment="0" applyProtection="0"/>
    <xf numFmtId="0" fontId="16" fillId="3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6" borderId="0" applyNumberFormat="0" applyBorder="0" applyAlignment="0" applyProtection="0"/>
    <xf numFmtId="0" fontId="31" fillId="0" borderId="0" applyNumberForma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0" fillId="0" borderId="0" applyNumberFormat="0" applyFill="0" applyBorder="0">
      <alignment horizontal="left"/>
    </xf>
    <xf numFmtId="0" fontId="3" fillId="0" borderId="2"/>
    <xf numFmtId="172" fontId="39" fillId="0" borderId="0" applyFill="0" applyBorder="0" applyAlignment="0"/>
    <xf numFmtId="0" fontId="17" fillId="21" borderId="3" applyNumberFormat="0" applyAlignment="0" applyProtection="0"/>
    <xf numFmtId="0" fontId="17" fillId="37" borderId="3" applyNumberFormat="0" applyAlignment="0" applyProtection="0"/>
    <xf numFmtId="0" fontId="17" fillId="37" borderId="3" applyNumberFormat="0" applyAlignment="0" applyProtection="0"/>
    <xf numFmtId="0" fontId="17" fillId="37" borderId="3" applyNumberFormat="0" applyAlignment="0" applyProtection="0"/>
    <xf numFmtId="0" fontId="36" fillId="37" borderId="3" applyNumberFormat="0" applyAlignment="0" applyProtection="0"/>
    <xf numFmtId="0" fontId="23" fillId="0" borderId="4" applyNumberFormat="0" applyFill="0" applyAlignment="0" applyProtection="0"/>
    <xf numFmtId="0" fontId="22" fillId="38" borderId="5" applyNumberFormat="0" applyAlignment="0" applyProtection="0"/>
    <xf numFmtId="0" fontId="22" fillId="38" borderId="5" applyNumberFormat="0" applyAlignment="0" applyProtection="0"/>
    <xf numFmtId="0" fontId="22" fillId="38" borderId="5" applyNumberFormat="0" applyAlignment="0" applyProtection="0"/>
    <xf numFmtId="0" fontId="22" fillId="38" borderId="5" applyNumberFormat="0" applyAlignment="0" applyProtection="0"/>
    <xf numFmtId="0" fontId="9" fillId="0" borderId="6">
      <alignment horizontal="lef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79" fontId="3" fillId="0" borderId="0" applyFont="0" applyFill="0" applyBorder="0" applyProtection="0"/>
    <xf numFmtId="174" fontId="3" fillId="0" borderId="0" applyFont="0" applyFill="0" applyBorder="0" applyAlignment="0" applyProtection="0">
      <alignment vertical="center"/>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2" borderId="7" applyNumberFormat="0" applyFont="0" applyAlignment="0" applyProtection="0"/>
    <xf numFmtId="0" fontId="40" fillId="0" borderId="0" applyNumberFormat="0" applyAlignment="0">
      <alignment horizontal="left"/>
    </xf>
    <xf numFmtId="182" fontId="68" fillId="0" borderId="0">
      <alignment horizontal="center"/>
    </xf>
    <xf numFmtId="14" fontId="4" fillId="0" borderId="0" applyFill="0" applyBorder="0">
      <alignment horizontal="left"/>
    </xf>
    <xf numFmtId="14" fontId="4" fillId="0" borderId="0" applyFill="0" applyBorder="0">
      <alignment horizontal="left"/>
    </xf>
    <xf numFmtId="14" fontId="51" fillId="0" borderId="0">
      <alignment horizontal="left"/>
    </xf>
    <xf numFmtId="173" fontId="3" fillId="0" borderId="0" applyFont="0" applyFill="0" applyBorder="0" applyAlignment="0" applyProtection="0"/>
    <xf numFmtId="174" fontId="3" fillId="0" borderId="0" applyFont="0" applyFill="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1" fillId="0" borderId="0" applyNumberFormat="0" applyAlignment="0">
      <alignment horizontal="left"/>
    </xf>
    <xf numFmtId="0" fontId="21" fillId="7" borderId="3"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0" fontId="52" fillId="0" borderId="0">
      <alignment horizontal="left" vertical="top" wrapText="1"/>
    </xf>
    <xf numFmtId="180" fontId="53" fillId="0" borderId="0">
      <alignment horizontal="left"/>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38" fontId="4" fillId="42" borderId="0" applyNumberFormat="0" applyBorder="0" applyAlignment="0" applyProtection="0"/>
    <xf numFmtId="165" fontId="3" fillId="43" borderId="6" applyNumberFormat="0" applyFont="0" applyBorder="0" applyAlignment="0" applyProtection="0"/>
    <xf numFmtId="183" fontId="69" fillId="43" borderId="0" applyNumberFormat="0" applyFont="0" applyAlignment="0"/>
    <xf numFmtId="0" fontId="6" fillId="0" borderId="8" applyNumberFormat="0" applyAlignment="0" applyProtection="0">
      <alignment horizontal="left" vertical="center"/>
    </xf>
    <xf numFmtId="0" fontId="6" fillId="0" borderId="9">
      <alignment horizontal="left" vertical="center"/>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1"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4" fillId="0" borderId="15" applyNumberFormat="0" applyFill="0" applyBorder="0" applyAlignment="0">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93" fillId="51" borderId="35" applyNumberFormat="0" applyAlignment="0" applyProtection="0"/>
    <xf numFmtId="180" fontId="51" fillId="0" borderId="6" applyFill="0" applyBorder="0">
      <protection locked="0"/>
    </xf>
    <xf numFmtId="0" fontId="33" fillId="0" borderId="0" applyNumberFormat="0" applyFill="0" applyBorder="0" applyAlignment="0" applyProtection="0">
      <alignment horizontal="left"/>
    </xf>
    <xf numFmtId="180" fontId="51" fillId="0" borderId="15" applyNumberFormat="0" applyFill="0" applyBorder="0">
      <alignment horizontal="right"/>
      <protection locked="0"/>
    </xf>
    <xf numFmtId="0" fontId="55" fillId="0" borderId="16" applyNumberFormat="0" applyFill="0" applyBorder="0">
      <alignment horizontal="left"/>
      <protection locked="0"/>
    </xf>
    <xf numFmtId="180" fontId="51" fillId="0" borderId="0" applyProtection="0">
      <alignment horizontal="right"/>
    </xf>
    <xf numFmtId="10" fontId="4" fillId="44" borderId="6" applyNumberFormat="0" applyBorder="0" applyAlignment="0" applyProtection="0"/>
    <xf numFmtId="0" fontId="21" fillId="7" borderId="3" applyNumberFormat="0" applyAlignment="0" applyProtection="0"/>
    <xf numFmtId="0" fontId="21" fillId="7" borderId="3" applyNumberFormat="0" applyAlignment="0" applyProtection="0"/>
    <xf numFmtId="0" fontId="21" fillId="7" borderId="3" applyNumberFormat="0" applyAlignment="0" applyProtection="0"/>
    <xf numFmtId="0" fontId="21" fillId="15" borderId="3" applyNumberFormat="0" applyAlignment="0" applyProtection="0"/>
    <xf numFmtId="0" fontId="19" fillId="3" borderId="0" applyNumberFormat="0" applyBorder="0" applyAlignment="0" applyProtection="0"/>
    <xf numFmtId="0" fontId="53" fillId="0" borderId="0" applyBorder="0">
      <alignment horizontal="right"/>
      <protection locked="0"/>
    </xf>
    <xf numFmtId="0" fontId="53" fillId="0" borderId="0">
      <alignment horizontal="right"/>
    </xf>
    <xf numFmtId="0" fontId="37" fillId="0" borderId="0" applyNumberFormat="0" applyFill="0" applyBorder="0">
      <alignment horizontal="center"/>
    </xf>
    <xf numFmtId="0" fontId="37" fillId="0" borderId="0" applyNumberFormat="0" applyFill="0" applyBorder="0">
      <alignment horizontal="center"/>
    </xf>
    <xf numFmtId="0" fontId="56" fillId="0" borderId="6" applyNumberFormat="0" applyFill="0" applyBorder="0">
      <alignment horizontal="center"/>
    </xf>
    <xf numFmtId="38" fontId="42" fillId="0" borderId="0" applyFont="0" applyFill="0" applyBorder="0" applyAlignment="0" applyProtection="0"/>
    <xf numFmtId="3" fontId="57" fillId="0" borderId="17" applyFill="0" applyBorder="0" applyAlignment="0">
      <protection locked="0"/>
    </xf>
    <xf numFmtId="0" fontId="4" fillId="0" borderId="0" applyNumberFormat="0" applyFill="0" applyBorder="0">
      <alignment horizontal="left"/>
    </xf>
    <xf numFmtId="0" fontId="4" fillId="0" borderId="0" applyNumberFormat="0" applyFill="0" applyBorder="0">
      <alignment horizontal="left"/>
    </xf>
    <xf numFmtId="0" fontId="58" fillId="0" borderId="6" applyNumberFormat="0" applyFill="0" applyBorder="0">
      <alignment horizontal="left"/>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31" fillId="0" borderId="18"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xf numFmtId="184" fontId="74" fillId="0" borderId="0" applyFont="0" applyFill="0" applyBorder="0" applyAlignment="0" applyProtection="0"/>
    <xf numFmtId="185" fontId="74" fillId="0" borderId="0" applyFont="0" applyFill="0" applyBorder="0" applyAlignment="0" applyProtection="0"/>
    <xf numFmtId="186" fontId="74" fillId="0" borderId="0" applyFont="0" applyFill="0" applyBorder="0" applyAlignment="0" applyProtection="0"/>
    <xf numFmtId="187" fontId="74" fillId="0" borderId="0" applyFont="0" applyFill="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48" fillId="15" borderId="0" applyNumberFormat="0" applyBorder="0" applyAlignment="0" applyProtection="0"/>
    <xf numFmtId="0" fontId="24" fillId="15" borderId="0" applyNumberFormat="0" applyBorder="0" applyAlignment="0" applyProtection="0"/>
    <xf numFmtId="175" fontId="39" fillId="0" borderId="0"/>
    <xf numFmtId="0" fontId="9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9" fillId="0" borderId="0"/>
    <xf numFmtId="0" fontId="2" fillId="0" borderId="0"/>
    <xf numFmtId="0" fontId="1" fillId="0" borderId="0"/>
    <xf numFmtId="0" fontId="3" fillId="0" borderId="0"/>
    <xf numFmtId="0" fontId="3" fillId="0" borderId="0"/>
    <xf numFmtId="0" fontId="9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9" fillId="0" borderId="0"/>
    <xf numFmtId="181" fontId="39"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90" fillId="0" borderId="0"/>
    <xf numFmtId="0" fontId="90" fillId="0" borderId="0"/>
    <xf numFmtId="0" fontId="5" fillId="0" borderId="0"/>
    <xf numFmtId="180" fontId="51" fillId="42" borderId="0">
      <protection locked="0"/>
    </xf>
    <xf numFmtId="180" fontId="51" fillId="0" borderId="0"/>
    <xf numFmtId="0" fontId="3" fillId="0" borderId="0"/>
    <xf numFmtId="37" fontId="14" fillId="0" borderId="0"/>
    <xf numFmtId="0" fontId="3" fillId="0" borderId="0"/>
    <xf numFmtId="37" fontId="39" fillId="0" borderId="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5" borderId="7" applyNumberFormat="0" applyFont="0" applyAlignment="0" applyProtection="0"/>
    <xf numFmtId="0" fontId="3" fillId="12" borderId="7" applyNumberFormat="0" applyFont="0" applyAlignment="0" applyProtection="0"/>
    <xf numFmtId="188" fontId="75" fillId="0" borderId="0" applyFont="0" applyFill="0" applyBorder="0" applyProtection="0">
      <alignment horizontal="right"/>
    </xf>
    <xf numFmtId="0" fontId="30" fillId="37" borderId="19" applyNumberFormat="0" applyAlignment="0" applyProtection="0"/>
    <xf numFmtId="0" fontId="30" fillId="37" borderId="19" applyNumberFormat="0" applyAlignment="0" applyProtection="0"/>
    <xf numFmtId="0" fontId="30" fillId="37" borderId="19" applyNumberFormat="0" applyAlignment="0" applyProtection="0"/>
    <xf numFmtId="0" fontId="30" fillId="37" borderId="19" applyNumberFormat="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9" fillId="0" borderId="0" applyNumberFormat="0" applyFill="0" applyBorder="0">
      <alignment horizontal="left"/>
    </xf>
    <xf numFmtId="0" fontId="51" fillId="0" borderId="0" applyNumberFormat="0" applyFill="0" applyBorder="0">
      <alignment horizontal="left"/>
    </xf>
    <xf numFmtId="166" fontId="4" fillId="42" borderId="0" applyNumberFormat="0" applyAlignment="0">
      <alignment horizontal="center"/>
    </xf>
    <xf numFmtId="0" fontId="9" fillId="0" borderId="0" applyNumberFormat="0" applyFill="0" applyBorder="0">
      <alignment horizontal="left"/>
    </xf>
    <xf numFmtId="0" fontId="9" fillId="0" borderId="0" applyNumberFormat="0" applyFill="0" applyBorder="0">
      <alignment horizontal="left"/>
    </xf>
    <xf numFmtId="0" fontId="60" fillId="0" borderId="17" applyNumberFormat="0" applyFill="0" applyBorder="0">
      <alignment horizontal="left"/>
    </xf>
    <xf numFmtId="14" fontId="43" fillId="0" borderId="0" applyNumberFormat="0" applyFill="0" applyBorder="0" applyAlignment="0" applyProtection="0">
      <alignment horizontal="left"/>
    </xf>
    <xf numFmtId="0" fontId="50" fillId="0" borderId="0" applyNumberFormat="0" applyFill="0" applyBorder="0">
      <alignment horizontal="left"/>
    </xf>
    <xf numFmtId="4" fontId="12" fillId="15" borderId="20" applyNumberFormat="0" applyProtection="0">
      <alignment vertical="center"/>
    </xf>
    <xf numFmtId="4" fontId="61" fillId="15" borderId="20" applyNumberFormat="0" applyProtection="0">
      <alignment vertical="center"/>
    </xf>
    <xf numFmtId="4" fontId="12" fillId="15" borderId="20" applyNumberFormat="0" applyProtection="0">
      <alignment horizontal="left" vertical="center" indent="1"/>
    </xf>
    <xf numFmtId="0" fontId="12" fillId="15" borderId="20" applyNumberFormat="0" applyProtection="0">
      <alignment horizontal="left" vertical="top" indent="1"/>
    </xf>
    <xf numFmtId="4" fontId="12" fillId="45" borderId="0" applyNumberFormat="0" applyProtection="0">
      <alignment horizontal="left" vertical="center" indent="1"/>
    </xf>
    <xf numFmtId="4" fontId="10" fillId="3" borderId="20" applyNumberFormat="0" applyProtection="0">
      <alignment horizontal="right" vertical="center"/>
    </xf>
    <xf numFmtId="4" fontId="10" fillId="11" borderId="20" applyNumberFormat="0" applyProtection="0">
      <alignment horizontal="right" vertical="center"/>
    </xf>
    <xf numFmtId="4" fontId="10" fillId="26" borderId="20" applyNumberFormat="0" applyProtection="0">
      <alignment horizontal="right" vertical="center"/>
    </xf>
    <xf numFmtId="4" fontId="10" fillId="14" borderId="20" applyNumberFormat="0" applyProtection="0">
      <alignment horizontal="right" vertical="center"/>
    </xf>
    <xf numFmtId="4" fontId="10" fillId="19" borderId="20" applyNumberFormat="0" applyProtection="0">
      <alignment horizontal="right" vertical="center"/>
    </xf>
    <xf numFmtId="4" fontId="10" fillId="20" borderId="20" applyNumberFormat="0" applyProtection="0">
      <alignment horizontal="right" vertical="center"/>
    </xf>
    <xf numFmtId="4" fontId="10" fillId="30" borderId="20" applyNumberFormat="0" applyProtection="0">
      <alignment horizontal="right" vertical="center"/>
    </xf>
    <xf numFmtId="4" fontId="10" fillId="46" borderId="20" applyNumberFormat="0" applyProtection="0">
      <alignment horizontal="right" vertical="center"/>
    </xf>
    <xf numFmtId="4" fontId="10" fillId="13" borderId="20" applyNumberFormat="0" applyProtection="0">
      <alignment horizontal="right" vertical="center"/>
    </xf>
    <xf numFmtId="4" fontId="12" fillId="47" borderId="21" applyNumberFormat="0" applyProtection="0">
      <alignment horizontal="left" vertical="center" indent="1"/>
    </xf>
    <xf numFmtId="4" fontId="10" fillId="48" borderId="0" applyNumberFormat="0" applyProtection="0">
      <alignment horizontal="left" vertical="center" indent="1"/>
    </xf>
    <xf numFmtId="4" fontId="35" fillId="34" borderId="0" applyNumberFormat="0" applyProtection="0">
      <alignment horizontal="left" vertical="center" indent="1"/>
    </xf>
    <xf numFmtId="4" fontId="10" fillId="45" borderId="20" applyNumberFormat="0" applyProtection="0">
      <alignment horizontal="right" vertical="center"/>
    </xf>
    <xf numFmtId="4" fontId="10" fillId="48" borderId="0" applyNumberFormat="0" applyProtection="0">
      <alignment horizontal="left" vertical="center" indent="1"/>
    </xf>
    <xf numFmtId="4" fontId="10" fillId="45" borderId="0" applyNumberFormat="0" applyProtection="0">
      <alignment horizontal="left" vertical="center" indent="1"/>
    </xf>
    <xf numFmtId="0" fontId="3" fillId="34" borderId="20" applyNumberFormat="0" applyProtection="0">
      <alignment horizontal="left" vertical="center" indent="1"/>
    </xf>
    <xf numFmtId="0" fontId="3" fillId="34" borderId="20" applyNumberFormat="0" applyProtection="0">
      <alignment horizontal="left" vertical="top" indent="1"/>
    </xf>
    <xf numFmtId="0" fontId="3" fillId="45" borderId="20" applyNumberFormat="0" applyProtection="0">
      <alignment horizontal="left" vertical="center" indent="1"/>
    </xf>
    <xf numFmtId="0" fontId="3" fillId="45" borderId="20" applyNumberFormat="0" applyProtection="0">
      <alignment horizontal="left" vertical="top" indent="1"/>
    </xf>
    <xf numFmtId="0" fontId="3" fillId="9" borderId="20" applyNumberFormat="0" applyProtection="0">
      <alignment horizontal="left" vertical="center" indent="1"/>
    </xf>
    <xf numFmtId="0" fontId="3" fillId="9" borderId="20" applyNumberFormat="0" applyProtection="0">
      <alignment horizontal="left" vertical="top" indent="1"/>
    </xf>
    <xf numFmtId="0" fontId="3" fillId="48" borderId="20" applyNumberFormat="0" applyProtection="0">
      <alignment horizontal="left" vertical="center" indent="1"/>
    </xf>
    <xf numFmtId="0" fontId="3" fillId="48" borderId="20" applyNumberFormat="0" applyProtection="0">
      <alignment horizontal="left" vertical="top" indent="1"/>
    </xf>
    <xf numFmtId="0" fontId="3" fillId="37" borderId="6" applyNumberFormat="0">
      <protection locked="0"/>
    </xf>
    <xf numFmtId="4" fontId="10" fillId="12" borderId="20" applyNumberFormat="0" applyProtection="0">
      <alignment vertical="center"/>
    </xf>
    <xf numFmtId="4" fontId="62" fillId="12" borderId="20" applyNumberFormat="0" applyProtection="0">
      <alignment vertical="center"/>
    </xf>
    <xf numFmtId="4" fontId="10" fillId="12" borderId="20" applyNumberFormat="0" applyProtection="0">
      <alignment horizontal="left" vertical="center" indent="1"/>
    </xf>
    <xf numFmtId="0" fontId="10" fillId="12" borderId="20" applyNumberFormat="0" applyProtection="0">
      <alignment horizontal="left" vertical="top" indent="1"/>
    </xf>
    <xf numFmtId="4" fontId="10" fillId="48" borderId="20" applyNumberFormat="0" applyProtection="0">
      <alignment horizontal="right" vertical="center"/>
    </xf>
    <xf numFmtId="4" fontId="62" fillId="48" borderId="20" applyNumberFormat="0" applyProtection="0">
      <alignment horizontal="right" vertical="center"/>
    </xf>
    <xf numFmtId="4" fontId="10" fillId="45" borderId="20" applyNumberFormat="0" applyProtection="0">
      <alignment horizontal="left" vertical="center" indent="1"/>
    </xf>
    <xf numFmtId="0" fontId="10" fillId="45" borderId="20" applyNumberFormat="0" applyProtection="0">
      <alignment horizontal="left" vertical="top" indent="1"/>
    </xf>
    <xf numFmtId="4" fontId="63" fillId="49" borderId="0" applyNumberFormat="0" applyProtection="0">
      <alignment horizontal="left" vertical="center" indent="1"/>
    </xf>
    <xf numFmtId="4" fontId="32" fillId="48" borderId="20" applyNumberFormat="0" applyProtection="0">
      <alignment horizontal="right" vertical="center"/>
    </xf>
    <xf numFmtId="0" fontId="18" fillId="4" borderId="0" applyNumberFormat="0" applyBorder="0" applyAlignment="0" applyProtection="0"/>
    <xf numFmtId="0" fontId="25" fillId="0" borderId="0" applyNumberFormat="0" applyFill="0" applyBorder="0" applyAlignment="0" applyProtection="0"/>
    <xf numFmtId="0" fontId="30" fillId="21" borderId="19" applyNumberFormat="0" applyAlignment="0" applyProtection="0"/>
    <xf numFmtId="0" fontId="3" fillId="0" borderId="0"/>
    <xf numFmtId="0" fontId="47" fillId="0" borderId="0"/>
    <xf numFmtId="40" fontId="44" fillId="0" borderId="0" applyBorder="0">
      <alignment horizontal="right"/>
    </xf>
    <xf numFmtId="0" fontId="38" fillId="0" borderId="0" applyNumberFormat="0" applyFill="0" applyBorder="0">
      <alignment horizontal="left"/>
    </xf>
    <xf numFmtId="180" fontId="51" fillId="0" borderId="22" applyFill="0" applyBorder="0"/>
    <xf numFmtId="0" fontId="38" fillId="0" borderId="0" applyNumberFormat="0" applyFill="0" applyBorder="0">
      <alignment horizontal="left"/>
    </xf>
    <xf numFmtId="0" fontId="64" fillId="0" borderId="23" applyNumberFormat="0" applyFill="0" applyBorder="0">
      <alignment horizontal="left"/>
    </xf>
    <xf numFmtId="3" fontId="51" fillId="0" borderId="24"/>
    <xf numFmtId="0" fontId="33" fillId="0" borderId="0" applyNumberFormat="0" applyFill="0" applyBorder="0" applyAlignment="0">
      <alignment horizontal="left"/>
    </xf>
    <xf numFmtId="0" fontId="33" fillId="0" borderId="0" applyNumberFormat="0" applyFill="0" applyBorder="0" applyAlignment="0">
      <alignment horizontal="left"/>
    </xf>
    <xf numFmtId="180" fontId="51" fillId="0" borderId="25" applyNumberFormat="0" applyFill="0" applyBorder="0">
      <alignment horizontal="right"/>
    </xf>
    <xf numFmtId="0" fontId="3" fillId="0" borderId="0" applyNumberFormat="0" applyFill="0" applyBorder="0">
      <alignment horizontal="left"/>
    </xf>
    <xf numFmtId="180" fontId="51" fillId="0" borderId="0">
      <alignment horizontal="right"/>
    </xf>
    <xf numFmtId="0" fontId="3" fillId="0" borderId="0" applyNumberFormat="0" applyFill="0" applyBorder="0">
      <alignment horizontal="left"/>
    </xf>
    <xf numFmtId="0" fontId="3" fillId="0" borderId="0" applyNumberFormat="0" applyFill="0" applyBorder="0">
      <alignment horizontal="left"/>
    </xf>
    <xf numFmtId="0" fontId="3" fillId="0" borderId="0" applyNumberFormat="0" applyFill="0" applyBorder="0">
      <alignment horizontal="left"/>
    </xf>
    <xf numFmtId="0" fontId="3" fillId="0" borderId="0" applyNumberFormat="0" applyFill="0" applyBorder="0">
      <alignment horizontal="left"/>
    </xf>
    <xf numFmtId="0" fontId="3" fillId="0" borderId="0" applyNumberFormat="0" applyFill="0" applyBorder="0">
      <alignment horizontal="left"/>
    </xf>
    <xf numFmtId="0" fontId="55" fillId="0" borderId="0" applyNumberFormat="0" applyFill="0" applyBorder="0">
      <alignment horizontal="left"/>
    </xf>
    <xf numFmtId="0" fontId="3" fillId="0" borderId="0" applyNumberFormat="0" applyFill="0" applyBorder="0">
      <alignment horizontal="left"/>
    </xf>
    <xf numFmtId="0" fontId="55" fillId="0" borderId="0" applyNumberFormat="0" applyFill="0" applyBorder="0">
      <alignment horizontal="left"/>
    </xf>
    <xf numFmtId="0" fontId="3" fillId="0" borderId="0" applyNumberFormat="0" applyFill="0" applyBorder="0">
      <alignment horizontal="left"/>
    </xf>
    <xf numFmtId="0" fontId="3" fillId="0" borderId="0" applyNumberFormat="0" applyFill="0" applyBorder="0">
      <alignment horizontal="left"/>
    </xf>
    <xf numFmtId="0" fontId="20" fillId="0" borderId="0" applyNumberFormat="0" applyFill="0" applyBorder="0" applyAlignment="0" applyProtection="0"/>
    <xf numFmtId="0" fontId="38" fillId="0" borderId="0" applyNumberFormat="0" applyFill="0" applyBorder="0">
      <alignment horizontal="left"/>
    </xf>
    <xf numFmtId="0" fontId="38" fillId="0" borderId="0" applyNumberFormat="0" applyFill="0" applyBorder="0">
      <alignment horizontal="left"/>
    </xf>
    <xf numFmtId="0" fontId="56" fillId="0" borderId="0" applyNumberFormat="0" applyFill="0" applyBorder="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6" fillId="0" borderId="0" applyNumberFormat="0" applyFill="0" applyBorder="0" applyAlignment="0" applyProtection="0"/>
    <xf numFmtId="0" fontId="77" fillId="0" borderId="26" applyNumberFormat="0" applyFill="0" applyAlignment="0" applyProtection="0"/>
    <xf numFmtId="0" fontId="78" fillId="0" borderId="12" applyNumberFormat="0" applyFill="0" applyAlignment="0" applyProtection="0"/>
    <xf numFmtId="0" fontId="79" fillId="0" borderId="27" applyNumberFormat="0" applyFill="0" applyAlignment="0" applyProtection="0"/>
    <xf numFmtId="0" fontId="79" fillId="0" borderId="0" applyNumberFormat="0" applyFill="0" applyBorder="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9" applyNumberFormat="0" applyFill="0" applyAlignment="0" applyProtection="0"/>
    <xf numFmtId="41" fontId="15"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38" borderId="5" applyNumberFormat="0" applyAlignment="0" applyProtection="0"/>
    <xf numFmtId="176" fontId="3" fillId="0" borderId="0" applyFont="0" applyFill="0" applyBorder="0" applyAlignment="0" applyProtection="0"/>
    <xf numFmtId="177" fontId="3" fillId="0" borderId="0" applyFont="0" applyFill="0" applyBorder="0" applyAlignment="0" applyProtection="0"/>
    <xf numFmtId="0" fontId="3" fillId="0" borderId="0"/>
    <xf numFmtId="37" fontId="45" fillId="0" borderId="0"/>
    <xf numFmtId="178" fontId="3" fillId="0" borderId="0" applyFont="0" applyFill="0" applyBorder="0" applyAlignment="0" applyProtection="0"/>
    <xf numFmtId="0" fontId="3" fillId="0" borderId="0"/>
    <xf numFmtId="0" fontId="46" fillId="0" borderId="0"/>
    <xf numFmtId="0" fontId="49" fillId="0" borderId="0"/>
  </cellStyleXfs>
  <cellXfs count="509">
    <xf numFmtId="0" fontId="0" fillId="0" borderId="0" xfId="0"/>
    <xf numFmtId="0" fontId="3" fillId="0" borderId="0" xfId="0" applyFont="1" applyBorder="1"/>
    <xf numFmtId="0" fontId="0" fillId="52" borderId="0" xfId="0" applyFill="1"/>
    <xf numFmtId="0" fontId="3" fillId="52" borderId="0" xfId="0" applyFont="1" applyFill="1"/>
    <xf numFmtId="0" fontId="3" fillId="0" borderId="0" xfId="0" applyFont="1" applyFill="1" applyBorder="1"/>
    <xf numFmtId="0" fontId="8" fillId="52" borderId="0" xfId="0" applyFont="1" applyFill="1"/>
    <xf numFmtId="0" fontId="3" fillId="0" borderId="0" xfId="429" applyFont="1" applyFill="1" applyBorder="1"/>
    <xf numFmtId="0" fontId="3" fillId="0" borderId="0" xfId="433" applyNumberFormat="1" applyFont="1" applyFill="1" applyBorder="1"/>
    <xf numFmtId="0" fontId="7" fillId="0" borderId="0" xfId="437" applyFont="1" applyFill="1" applyBorder="1"/>
    <xf numFmtId="0" fontId="3" fillId="52" borderId="0" xfId="0" applyFont="1" applyFill="1" applyBorder="1"/>
    <xf numFmtId="0" fontId="3" fillId="52" borderId="0" xfId="0" applyNumberFormat="1" applyFont="1" applyFill="1" applyBorder="1"/>
    <xf numFmtId="0" fontId="3" fillId="52" borderId="23" xfId="0" applyFont="1" applyFill="1" applyBorder="1"/>
    <xf numFmtId="0" fontId="9" fillId="52" borderId="0" xfId="0" applyFont="1" applyFill="1" applyBorder="1"/>
    <xf numFmtId="0" fontId="9" fillId="0" borderId="0" xfId="0" applyFont="1" applyFill="1" applyBorder="1"/>
    <xf numFmtId="0" fontId="11" fillId="0" borderId="0" xfId="0" applyFont="1" applyFill="1" applyBorder="1"/>
    <xf numFmtId="0" fontId="9" fillId="52" borderId="23" xfId="0" applyNumberFormat="1" applyFont="1" applyFill="1" applyBorder="1"/>
    <xf numFmtId="0" fontId="9" fillId="52" borderId="23" xfId="0" applyFont="1" applyFill="1" applyBorder="1"/>
    <xf numFmtId="3" fontId="3" fillId="0" borderId="0" xfId="0" applyNumberFormat="1" applyFont="1" applyFill="1" applyBorder="1"/>
    <xf numFmtId="3" fontId="9" fillId="0" borderId="0" xfId="0" applyNumberFormat="1" applyFont="1" applyFill="1" applyBorder="1"/>
    <xf numFmtId="0" fontId="3" fillId="52" borderId="0" xfId="398" applyFont="1" applyFill="1" applyBorder="1" applyAlignment="1">
      <alignment vertical="top" wrapText="1"/>
    </xf>
    <xf numFmtId="3" fontId="3" fillId="52" borderId="0" xfId="0" applyNumberFormat="1" applyFont="1" applyFill="1" applyBorder="1" applyAlignment="1">
      <alignment vertical="top" wrapText="1"/>
    </xf>
    <xf numFmtId="0" fontId="3" fillId="52" borderId="23" xfId="398" applyFont="1" applyFill="1" applyBorder="1" applyAlignment="1">
      <alignment vertical="top" wrapText="1"/>
    </xf>
    <xf numFmtId="3" fontId="3" fillId="52" borderId="23" xfId="0" applyNumberFormat="1" applyFont="1" applyFill="1" applyBorder="1" applyAlignment="1">
      <alignment vertical="top" wrapText="1"/>
    </xf>
    <xf numFmtId="0" fontId="9" fillId="52" borderId="0" xfId="398" applyFont="1" applyFill="1" applyBorder="1" applyAlignment="1">
      <alignment vertical="top" wrapText="1"/>
    </xf>
    <xf numFmtId="3" fontId="9" fillId="52" borderId="0" xfId="0" applyNumberFormat="1" applyFont="1" applyFill="1" applyBorder="1" applyAlignment="1">
      <alignment vertical="top" wrapText="1"/>
    </xf>
    <xf numFmtId="0" fontId="9" fillId="52" borderId="9" xfId="398" applyFont="1" applyFill="1" applyBorder="1" applyAlignment="1">
      <alignment vertical="top" wrapText="1"/>
    </xf>
    <xf numFmtId="3" fontId="9" fillId="52" borderId="9" xfId="0" applyNumberFormat="1" applyFont="1" applyFill="1" applyBorder="1" applyAlignment="1">
      <alignment vertical="top" wrapText="1"/>
    </xf>
    <xf numFmtId="3" fontId="11" fillId="52" borderId="0" xfId="0" applyNumberFormat="1" applyFont="1" applyFill="1" applyBorder="1" applyAlignment="1">
      <alignment vertical="top" wrapText="1"/>
    </xf>
    <xf numFmtId="9" fontId="3" fillId="52" borderId="0" xfId="464" applyFont="1" applyFill="1" applyBorder="1"/>
    <xf numFmtId="0" fontId="9" fillId="52" borderId="0" xfId="0" applyNumberFormat="1" applyFont="1" applyFill="1" applyBorder="1"/>
    <xf numFmtId="3" fontId="3" fillId="52" borderId="0" xfId="0" applyNumberFormat="1" applyFont="1" applyFill="1" applyBorder="1" applyAlignment="1">
      <alignment horizontal="right"/>
    </xf>
    <xf numFmtId="165" fontId="3" fillId="52" borderId="0" xfId="464" applyNumberFormat="1" applyFont="1" applyFill="1" applyBorder="1"/>
    <xf numFmtId="3" fontId="3" fillId="52" borderId="0" xfId="0" applyNumberFormat="1" applyFont="1" applyFill="1" applyBorder="1"/>
    <xf numFmtId="3" fontId="11" fillId="52" borderId="0" xfId="0" applyNumberFormat="1" applyFont="1" applyFill="1" applyBorder="1"/>
    <xf numFmtId="165" fontId="3" fillId="52" borderId="0" xfId="464" applyNumberFormat="1" applyFont="1" applyFill="1" applyBorder="1" applyAlignment="1">
      <alignment horizontal="right"/>
    </xf>
    <xf numFmtId="3" fontId="9" fillId="52" borderId="0" xfId="0" applyNumberFormat="1" applyFont="1" applyFill="1" applyBorder="1" applyAlignment="1">
      <alignment horizontal="right"/>
    </xf>
    <xf numFmtId="0" fontId="3" fillId="0" borderId="0" xfId="0" applyFont="1" applyFill="1" applyBorder="1" applyAlignment="1">
      <alignment horizontal="right"/>
    </xf>
    <xf numFmtId="0" fontId="3" fillId="52" borderId="0" xfId="0" applyFont="1" applyFill="1" applyBorder="1" applyAlignment="1">
      <alignment horizontal="right"/>
    </xf>
    <xf numFmtId="0" fontId="9" fillId="52" borderId="0" xfId="433" applyFont="1" applyFill="1" applyBorder="1" applyAlignment="1">
      <alignment horizontal="right"/>
    </xf>
    <xf numFmtId="0" fontId="9" fillId="0" borderId="0" xfId="433" applyFont="1" applyFill="1" applyBorder="1" applyAlignment="1">
      <alignment horizontal="right"/>
    </xf>
    <xf numFmtId="0" fontId="9" fillId="0" borderId="0" xfId="0" applyFont="1" applyFill="1" applyBorder="1" applyAlignment="1">
      <alignment horizontal="right"/>
    </xf>
    <xf numFmtId="0" fontId="3" fillId="0" borderId="0" xfId="433" applyFont="1"/>
    <xf numFmtId="0" fontId="11" fillId="52" borderId="0" xfId="433" applyFont="1" applyFill="1" applyAlignment="1">
      <alignment vertical="top" wrapText="1"/>
    </xf>
    <xf numFmtId="0" fontId="13" fillId="0" borderId="0" xfId="0" applyFont="1" applyFill="1" applyBorder="1"/>
    <xf numFmtId="0" fontId="3" fillId="0" borderId="0" xfId="433" applyFont="1" applyFill="1" applyBorder="1" applyAlignment="1">
      <alignment horizontal="right"/>
    </xf>
    <xf numFmtId="3" fontId="3" fillId="0" borderId="0" xfId="433" applyNumberFormat="1" applyFont="1" applyFill="1" applyBorder="1"/>
    <xf numFmtId="3" fontId="9" fillId="0" borderId="0" xfId="433" applyNumberFormat="1" applyFont="1" applyFill="1" applyBorder="1"/>
    <xf numFmtId="0" fontId="13" fillId="0" borderId="0" xfId="433" applyFont="1" applyFill="1" applyBorder="1"/>
    <xf numFmtId="0" fontId="11" fillId="0" borderId="0" xfId="433" applyFont="1" applyFill="1" applyBorder="1"/>
    <xf numFmtId="3" fontId="13" fillId="0" borderId="0" xfId="433" applyNumberFormat="1" applyFont="1" applyFill="1" applyBorder="1"/>
    <xf numFmtId="3" fontId="11" fillId="0" borderId="0" xfId="433" applyNumberFormat="1" applyFont="1" applyFill="1" applyBorder="1"/>
    <xf numFmtId="165" fontId="11" fillId="0" borderId="0" xfId="464" applyNumberFormat="1" applyFont="1" applyFill="1" applyBorder="1" applyAlignment="1">
      <alignment horizontal="right"/>
    </xf>
    <xf numFmtId="165" fontId="13" fillId="0" borderId="0" xfId="464" applyNumberFormat="1" applyFont="1" applyFill="1" applyBorder="1"/>
    <xf numFmtId="165" fontId="11" fillId="0" borderId="0" xfId="464" applyNumberFormat="1" applyFont="1" applyFill="1" applyBorder="1"/>
    <xf numFmtId="0" fontId="9" fillId="0" borderId="0" xfId="433" applyFont="1" applyFill="1" applyBorder="1"/>
    <xf numFmtId="3" fontId="3" fillId="0" borderId="0" xfId="433" applyNumberFormat="1" applyFont="1" applyFill="1" applyBorder="1" applyAlignment="1">
      <alignment horizontal="right"/>
    </xf>
    <xf numFmtId="0" fontId="3" fillId="0" borderId="0" xfId="433" applyFont="1" applyFill="1" applyBorder="1"/>
    <xf numFmtId="0" fontId="3" fillId="0" borderId="0" xfId="429" applyFont="1" applyFill="1" applyBorder="1" applyAlignment="1">
      <alignment horizontal="right"/>
    </xf>
    <xf numFmtId="0" fontId="9" fillId="0" borderId="0" xfId="429" applyFont="1" applyFill="1" applyBorder="1"/>
    <xf numFmtId="0" fontId="3" fillId="0" borderId="0" xfId="429" applyNumberFormat="1" applyFont="1" applyFill="1" applyBorder="1"/>
    <xf numFmtId="0" fontId="9" fillId="52" borderId="23" xfId="435" applyFont="1" applyFill="1" applyBorder="1" applyAlignment="1">
      <alignment horizontal="right"/>
    </xf>
    <xf numFmtId="0" fontId="9" fillId="52" borderId="0" xfId="0" applyFont="1" applyFill="1" applyBorder="1" applyAlignment="1">
      <alignment horizontal="right"/>
    </xf>
    <xf numFmtId="2" fontId="3" fillId="52" borderId="0" xfId="0" applyNumberFormat="1" applyFont="1" applyFill="1" applyBorder="1" applyAlignment="1">
      <alignment horizontal="right" vertical="top" wrapText="1"/>
    </xf>
    <xf numFmtId="3" fontId="11" fillId="0" borderId="0" xfId="0" applyNumberFormat="1" applyFont="1" applyFill="1" applyBorder="1"/>
    <xf numFmtId="0" fontId="13" fillId="52" borderId="0" xfId="0" applyFont="1" applyFill="1" applyBorder="1"/>
    <xf numFmtId="165" fontId="13" fillId="52" borderId="0" xfId="464" applyNumberFormat="1" applyFont="1" applyFill="1" applyBorder="1" applyAlignment="1">
      <alignment horizontal="right"/>
    </xf>
    <xf numFmtId="3" fontId="13" fillId="0" borderId="0" xfId="0" applyNumberFormat="1" applyFont="1" applyFill="1" applyBorder="1"/>
    <xf numFmtId="0" fontId="3" fillId="52" borderId="0" xfId="0" applyFont="1" applyFill="1" applyBorder="1" applyAlignment="1">
      <alignment vertical="top" wrapText="1"/>
    </xf>
    <xf numFmtId="2" fontId="3" fillId="52" borderId="0" xfId="435" applyNumberFormat="1" applyFont="1" applyFill="1"/>
    <xf numFmtId="2" fontId="3" fillId="52" borderId="0" xfId="0" applyNumberFormat="1" applyFont="1" applyFill="1" applyAlignment="1">
      <alignment horizontal="right"/>
    </xf>
    <xf numFmtId="165" fontId="3" fillId="52" borderId="0" xfId="464" applyNumberFormat="1" applyFont="1" applyFill="1" applyAlignment="1">
      <alignment horizontal="right"/>
    </xf>
    <xf numFmtId="3" fontId="3" fillId="0" borderId="0" xfId="0" applyNumberFormat="1" applyFont="1" applyFill="1" applyBorder="1" applyAlignment="1">
      <alignment horizontal="right"/>
    </xf>
    <xf numFmtId="167" fontId="3" fillId="52" borderId="0" xfId="0" applyNumberFormat="1" applyFont="1" applyFill="1" applyBorder="1" applyAlignment="1">
      <alignment horizontal="right"/>
    </xf>
    <xf numFmtId="167" fontId="3" fillId="52" borderId="23" xfId="0" applyNumberFormat="1" applyFont="1" applyFill="1" applyBorder="1" applyAlignment="1">
      <alignment horizontal="right"/>
    </xf>
    <xf numFmtId="0" fontId="95" fillId="0" borderId="0" xfId="433" applyNumberFormat="1" applyFont="1" applyFill="1" applyBorder="1"/>
    <xf numFmtId="0" fontId="95" fillId="0" borderId="0" xfId="0" applyFont="1" applyFill="1" applyBorder="1"/>
    <xf numFmtId="0" fontId="9" fillId="52" borderId="24" xfId="0" applyNumberFormat="1" applyFont="1" applyFill="1" applyBorder="1"/>
    <xf numFmtId="0" fontId="11" fillId="52" borderId="0" xfId="0" applyNumberFormat="1" applyFont="1" applyFill="1" applyBorder="1"/>
    <xf numFmtId="0" fontId="9" fillId="52" borderId="0" xfId="439" applyFont="1" applyFill="1" applyBorder="1" applyAlignment="1">
      <alignment vertical="top" wrapText="1"/>
    </xf>
    <xf numFmtId="0" fontId="3" fillId="52" borderId="0" xfId="439" applyFont="1" applyFill="1" applyBorder="1" applyAlignment="1">
      <alignment vertical="top" wrapText="1"/>
    </xf>
    <xf numFmtId="0" fontId="11" fillId="52" borderId="0" xfId="439" applyFont="1" applyFill="1" applyBorder="1" applyAlignment="1">
      <alignment vertical="top" wrapText="1"/>
    </xf>
    <xf numFmtId="0" fontId="9" fillId="0" borderId="0" xfId="0" applyNumberFormat="1" applyFont="1" applyFill="1" applyBorder="1"/>
    <xf numFmtId="0" fontId="96" fillId="0" borderId="0" xfId="0" applyFont="1" applyFill="1" applyBorder="1" applyAlignment="1">
      <alignment horizontal="right"/>
    </xf>
    <xf numFmtId="0" fontId="9" fillId="52" borderId="23" xfId="0" applyFont="1" applyFill="1" applyBorder="1" applyAlignment="1">
      <alignment horizontal="right"/>
    </xf>
    <xf numFmtId="0" fontId="96" fillId="0" borderId="0" xfId="433" applyFont="1" applyFill="1" applyBorder="1" applyAlignment="1">
      <alignment horizontal="right"/>
    </xf>
    <xf numFmtId="0" fontId="96" fillId="0" borderId="0" xfId="433" applyNumberFormat="1" applyFont="1" applyFill="1" applyBorder="1" applyAlignment="1">
      <alignment horizontal="right"/>
    </xf>
    <xf numFmtId="0" fontId="3" fillId="0" borderId="0" xfId="433" applyFont="1" applyBorder="1"/>
    <xf numFmtId="0" fontId="3" fillId="52" borderId="30" xfId="0" applyFont="1" applyFill="1" applyBorder="1" applyAlignment="1">
      <alignment vertical="center"/>
    </xf>
    <xf numFmtId="0" fontId="3" fillId="52" borderId="31" xfId="0" applyFont="1" applyFill="1" applyBorder="1" applyAlignment="1">
      <alignment vertical="center"/>
    </xf>
    <xf numFmtId="0" fontId="9" fillId="52" borderId="30" xfId="0" applyFont="1" applyFill="1" applyBorder="1" applyAlignment="1">
      <alignment vertical="center"/>
    </xf>
    <xf numFmtId="3" fontId="95" fillId="52" borderId="0" xfId="0" applyNumberFormat="1" applyFont="1" applyFill="1" applyBorder="1" applyAlignment="1">
      <alignment horizontal="right" vertical="center"/>
    </xf>
    <xf numFmtId="165" fontId="95" fillId="52" borderId="0" xfId="464" applyNumberFormat="1" applyFont="1" applyFill="1" applyBorder="1" applyAlignment="1">
      <alignment horizontal="right" vertical="center"/>
    </xf>
    <xf numFmtId="165" fontId="95" fillId="52" borderId="0" xfId="464" quotePrefix="1" applyNumberFormat="1" applyFont="1" applyFill="1" applyBorder="1" applyAlignment="1">
      <alignment horizontal="right" vertical="center"/>
    </xf>
    <xf numFmtId="9" fontId="3" fillId="52" borderId="0" xfId="464" applyFont="1" applyFill="1" applyBorder="1" applyAlignment="1">
      <alignment vertical="center"/>
    </xf>
    <xf numFmtId="0" fontId="11" fillId="52" borderId="0" xfId="398" applyFont="1" applyFill="1" applyBorder="1" applyAlignment="1">
      <alignment vertical="top" wrapText="1"/>
    </xf>
    <xf numFmtId="0" fontId="3" fillId="52" borderId="24" xfId="0" applyFont="1" applyFill="1" applyBorder="1"/>
    <xf numFmtId="0" fontId="3" fillId="52" borderId="0" xfId="0" applyFont="1" applyFill="1" applyBorder="1" applyAlignment="1"/>
    <xf numFmtId="0" fontId="9" fillId="52" borderId="24" xfId="0" applyFont="1" applyFill="1" applyBorder="1"/>
    <xf numFmtId="3" fontId="9" fillId="52" borderId="24" xfId="0" applyNumberFormat="1" applyFont="1" applyFill="1" applyBorder="1"/>
    <xf numFmtId="3" fontId="9" fillId="52" borderId="24" xfId="0" applyNumberFormat="1" applyFont="1" applyFill="1" applyBorder="1" applyAlignment="1">
      <alignment horizontal="right"/>
    </xf>
    <xf numFmtId="0" fontId="9" fillId="52" borderId="23" xfId="439" applyFont="1" applyFill="1" applyBorder="1" applyAlignment="1">
      <alignment vertical="top" wrapText="1"/>
    </xf>
    <xf numFmtId="0" fontId="9" fillId="52" borderId="30" xfId="0" applyNumberFormat="1" applyFont="1" applyFill="1" applyBorder="1" applyAlignment="1">
      <alignment vertical="center"/>
    </xf>
    <xf numFmtId="0" fontId="3" fillId="52" borderId="30" xfId="0" applyNumberFormat="1" applyFont="1" applyFill="1" applyBorder="1" applyAlignment="1">
      <alignment vertical="center"/>
    </xf>
    <xf numFmtId="0" fontId="3" fillId="52" borderId="31" xfId="0" applyNumberFormat="1" applyFont="1" applyFill="1" applyBorder="1" applyAlignment="1">
      <alignment vertical="center"/>
    </xf>
    <xf numFmtId="0" fontId="11" fillId="52" borderId="30" xfId="0" applyNumberFormat="1" applyFont="1" applyFill="1" applyBorder="1" applyAlignment="1">
      <alignment vertical="center"/>
    </xf>
    <xf numFmtId="0" fontId="9" fillId="52" borderId="31" xfId="0" applyNumberFormat="1" applyFont="1" applyFill="1" applyBorder="1" applyAlignment="1">
      <alignment vertical="center"/>
    </xf>
    <xf numFmtId="0" fontId="9" fillId="52" borderId="31" xfId="0" applyFont="1" applyFill="1" applyBorder="1" applyAlignment="1">
      <alignment vertical="center"/>
    </xf>
    <xf numFmtId="0" fontId="0" fillId="52" borderId="0" xfId="0" applyFill="1" applyBorder="1"/>
    <xf numFmtId="0" fontId="3" fillId="53" borderId="31" xfId="0" applyFont="1" applyFill="1" applyBorder="1" applyAlignment="1">
      <alignment horizontal="left" vertical="center"/>
    </xf>
    <xf numFmtId="0" fontId="97" fillId="54" borderId="0" xfId="0" applyFont="1" applyFill="1"/>
    <xf numFmtId="0" fontId="9" fillId="53" borderId="0" xfId="0" applyFont="1" applyFill="1"/>
    <xf numFmtId="0" fontId="0" fillId="53" borderId="0" xfId="0" applyFill="1"/>
    <xf numFmtId="0" fontId="3" fillId="53" borderId="0" xfId="0" applyFont="1" applyFill="1"/>
    <xf numFmtId="0" fontId="98" fillId="52" borderId="0" xfId="339" applyFont="1" applyFill="1" applyAlignment="1" applyProtection="1"/>
    <xf numFmtId="0" fontId="97" fillId="54" borderId="0" xfId="0" applyFont="1" applyFill="1" applyBorder="1"/>
    <xf numFmtId="0" fontId="9" fillId="53" borderId="0" xfId="0" applyFont="1" applyFill="1" applyBorder="1" applyAlignment="1">
      <alignment horizontal="left"/>
    </xf>
    <xf numFmtId="0" fontId="95" fillId="53" borderId="0" xfId="0" applyFont="1" applyFill="1" applyBorder="1" applyAlignment="1">
      <alignment horizontal="left"/>
    </xf>
    <xf numFmtId="0" fontId="96" fillId="53" borderId="0" xfId="0" applyFont="1" applyFill="1" applyBorder="1" applyAlignment="1">
      <alignment horizontal="right"/>
    </xf>
    <xf numFmtId="0" fontId="96" fillId="53" borderId="0" xfId="433" applyNumberFormat="1" applyFont="1" applyFill="1" applyBorder="1"/>
    <xf numFmtId="0" fontId="96" fillId="53" borderId="0" xfId="433" applyFont="1" applyFill="1" applyBorder="1" applyAlignment="1">
      <alignment horizontal="right"/>
    </xf>
    <xf numFmtId="0" fontId="95" fillId="53" borderId="0" xfId="433" applyFont="1" applyFill="1" applyBorder="1" applyAlignment="1">
      <alignment horizontal="left"/>
    </xf>
    <xf numFmtId="0" fontId="9" fillId="53" borderId="0" xfId="0" applyNumberFormat="1" applyFont="1" applyFill="1" applyBorder="1"/>
    <xf numFmtId="0" fontId="3" fillId="53" borderId="0" xfId="435" applyFont="1" applyFill="1" applyBorder="1" applyAlignment="1">
      <alignment horizontal="right"/>
    </xf>
    <xf numFmtId="0" fontId="3" fillId="53" borderId="0" xfId="0" applyFont="1" applyFill="1" applyBorder="1" applyAlignment="1">
      <alignment horizontal="left"/>
    </xf>
    <xf numFmtId="0" fontId="9" fillId="53" borderId="23" xfId="0" applyFont="1" applyFill="1" applyBorder="1" applyAlignment="1">
      <alignment vertical="top" wrapText="1"/>
    </xf>
    <xf numFmtId="3" fontId="3" fillId="53" borderId="23" xfId="0" applyNumberFormat="1" applyFont="1" applyFill="1" applyBorder="1" applyAlignment="1">
      <alignment horizontal="right"/>
    </xf>
    <xf numFmtId="0" fontId="97" fillId="54" borderId="0" xfId="0" applyNumberFormat="1" applyFont="1" applyFill="1" applyBorder="1"/>
    <xf numFmtId="0" fontId="94" fillId="54" borderId="0" xfId="0" applyNumberFormat="1" applyFont="1" applyFill="1" applyBorder="1" applyAlignment="1">
      <alignment horizontal="right"/>
    </xf>
    <xf numFmtId="0" fontId="97" fillId="54" borderId="0" xfId="433" applyNumberFormat="1" applyFont="1" applyFill="1" applyBorder="1" applyAlignment="1">
      <alignment horizontal="right"/>
    </xf>
    <xf numFmtId="0" fontId="97" fillId="54" borderId="0" xfId="0" applyFont="1" applyFill="1" applyBorder="1" applyAlignment="1">
      <alignment vertical="center"/>
    </xf>
    <xf numFmtId="0" fontId="3" fillId="0" borderId="0" xfId="0" applyNumberFormat="1" applyFont="1" applyFill="1" applyBorder="1"/>
    <xf numFmtId="0" fontId="3" fillId="0" borderId="0" xfId="0" applyNumberFormat="1" applyFont="1" applyBorder="1" applyAlignment="1">
      <alignment horizontal="right"/>
    </xf>
    <xf numFmtId="0" fontId="3" fillId="53" borderId="0" xfId="0" applyNumberFormat="1" applyFont="1" applyFill="1" applyBorder="1"/>
    <xf numFmtId="0" fontId="9" fillId="53" borderId="23" xfId="0" applyFont="1" applyFill="1" applyBorder="1" applyAlignment="1">
      <alignment horizontal="right"/>
    </xf>
    <xf numFmtId="0" fontId="3" fillId="52" borderId="0" xfId="447" applyNumberFormat="1" applyFont="1" applyFill="1" applyBorder="1"/>
    <xf numFmtId="0" fontId="9" fillId="52" borderId="0" xfId="447" applyNumberFormat="1" applyFont="1" applyFill="1" applyBorder="1"/>
    <xf numFmtId="3" fontId="3" fillId="52" borderId="0" xfId="445" applyNumberFormat="1" applyFont="1" applyFill="1" applyBorder="1" applyAlignment="1">
      <alignment horizontal="right"/>
    </xf>
    <xf numFmtId="3" fontId="3" fillId="52" borderId="0" xfId="447" applyNumberFormat="1" applyFont="1" applyFill="1" applyBorder="1" applyAlignment="1">
      <alignment horizontal="right"/>
    </xf>
    <xf numFmtId="3" fontId="3" fillId="52" borderId="0" xfId="447" applyNumberFormat="1" applyFont="1" applyFill="1" applyBorder="1"/>
    <xf numFmtId="3" fontId="3" fillId="52" borderId="23" xfId="447" applyNumberFormat="1" applyFont="1" applyFill="1" applyBorder="1"/>
    <xf numFmtId="3" fontId="9" fillId="52" borderId="0" xfId="447" applyNumberFormat="1" applyFont="1" applyFill="1" applyBorder="1"/>
    <xf numFmtId="3" fontId="11" fillId="52" borderId="0" xfId="447" applyNumberFormat="1" applyFont="1" applyFill="1" applyBorder="1"/>
    <xf numFmtId="0" fontId="3" fillId="52" borderId="0" xfId="0" quotePrefix="1" applyNumberFormat="1" applyFont="1" applyFill="1" applyBorder="1" applyAlignment="1">
      <alignment horizontal="right"/>
    </xf>
    <xf numFmtId="3" fontId="9" fillId="52" borderId="9" xfId="447" applyNumberFormat="1" applyFont="1" applyFill="1" applyBorder="1"/>
    <xf numFmtId="0" fontId="3" fillId="53" borderId="0" xfId="0" applyFont="1" applyFill="1" applyBorder="1" applyAlignment="1">
      <alignment horizontal="left" vertical="center"/>
    </xf>
    <xf numFmtId="0" fontId="97" fillId="53" borderId="0" xfId="0" applyFont="1" applyFill="1" applyBorder="1"/>
    <xf numFmtId="0" fontId="94" fillId="53" borderId="0" xfId="0" applyFont="1" applyFill="1" applyBorder="1"/>
    <xf numFmtId="0" fontId="9" fillId="53" borderId="0" xfId="445" applyNumberFormat="1" applyFont="1" applyFill="1" applyBorder="1" applyAlignment="1"/>
    <xf numFmtId="0" fontId="3" fillId="53" borderId="23" xfId="447" applyNumberFormat="1" applyFont="1" applyFill="1" applyBorder="1"/>
    <xf numFmtId="0" fontId="3" fillId="52" borderId="23" xfId="447" applyNumberFormat="1" applyFont="1" applyFill="1" applyBorder="1"/>
    <xf numFmtId="0" fontId="11" fillId="52" borderId="0" xfId="447" applyNumberFormat="1" applyFont="1" applyFill="1" applyBorder="1"/>
    <xf numFmtId="0" fontId="9" fillId="52" borderId="9" xfId="447" applyNumberFormat="1" applyFont="1" applyFill="1" applyBorder="1"/>
    <xf numFmtId="0" fontId="3" fillId="0" borderId="0" xfId="447" applyNumberFormat="1" applyFont="1" applyBorder="1"/>
    <xf numFmtId="0" fontId="9" fillId="0" borderId="0" xfId="447" applyNumberFormat="1" applyFont="1" applyBorder="1"/>
    <xf numFmtId="0" fontId="0" fillId="0" borderId="0" xfId="0" applyBorder="1"/>
    <xf numFmtId="0" fontId="11" fillId="52" borderId="0" xfId="435" applyFont="1" applyFill="1" applyBorder="1" applyAlignment="1">
      <alignment horizontal="left"/>
    </xf>
    <xf numFmtId="168" fontId="3" fillId="50" borderId="0" xfId="0" applyNumberFormat="1" applyFont="1" applyFill="1" applyBorder="1" applyAlignment="1" applyProtection="1">
      <alignment horizontal="right"/>
      <protection locked="0"/>
    </xf>
    <xf numFmtId="3" fontId="3" fillId="52" borderId="24" xfId="0" applyNumberFormat="1" applyFont="1" applyFill="1" applyBorder="1" applyAlignment="1">
      <alignment horizontal="right"/>
    </xf>
    <xf numFmtId="0" fontId="9" fillId="54" borderId="0" xfId="0" applyFont="1" applyFill="1" applyBorder="1"/>
    <xf numFmtId="0" fontId="97" fillId="0" borderId="0" xfId="0" applyNumberFormat="1" applyFont="1" applyFill="1" applyBorder="1" applyAlignment="1">
      <alignment horizontal="right"/>
    </xf>
    <xf numFmtId="0" fontId="97" fillId="0" borderId="0" xfId="0" applyFont="1" applyFill="1" applyBorder="1"/>
    <xf numFmtId="0" fontId="0" fillId="0" borderId="0" xfId="0" applyBorder="1" applyAlignment="1">
      <alignment horizontal="right"/>
    </xf>
    <xf numFmtId="0" fontId="96" fillId="0" borderId="0" xfId="0" applyFont="1" applyFill="1" applyBorder="1"/>
    <xf numFmtId="0" fontId="97" fillId="0" borderId="0" xfId="433" applyNumberFormat="1" applyFont="1" applyFill="1" applyBorder="1" applyAlignment="1">
      <alignment horizontal="right"/>
    </xf>
    <xf numFmtId="0" fontId="97" fillId="0" borderId="0" xfId="433" applyFont="1" applyFill="1"/>
    <xf numFmtId="0" fontId="3" fillId="0" borderId="0" xfId="398" applyFont="1"/>
    <xf numFmtId="0" fontId="3" fillId="0" borderId="30" xfId="398" applyFont="1" applyBorder="1"/>
    <xf numFmtId="0" fontId="9" fillId="0" borderId="0" xfId="398" applyFont="1"/>
    <xf numFmtId="0" fontId="3" fillId="0" borderId="0" xfId="398" applyFont="1" applyFill="1" applyBorder="1"/>
    <xf numFmtId="0" fontId="9" fillId="0" borderId="0" xfId="398" applyFont="1" applyFill="1" applyBorder="1"/>
    <xf numFmtId="0" fontId="97" fillId="54" borderId="30" xfId="398" applyFont="1" applyFill="1" applyBorder="1"/>
    <xf numFmtId="0" fontId="97" fillId="54" borderId="30" xfId="398" applyNumberFormat="1" applyFont="1" applyFill="1" applyBorder="1"/>
    <xf numFmtId="0" fontId="9" fillId="53" borderId="30" xfId="398" applyFont="1" applyFill="1" applyBorder="1" applyAlignment="1">
      <alignment horizontal="left"/>
    </xf>
    <xf numFmtId="0" fontId="9" fillId="53" borderId="31" xfId="398" applyFont="1" applyFill="1" applyBorder="1" applyAlignment="1">
      <alignment horizontal="left"/>
    </xf>
    <xf numFmtId="0" fontId="97" fillId="54" borderId="30" xfId="0" applyNumberFormat="1" applyFont="1" applyFill="1" applyBorder="1"/>
    <xf numFmtId="0" fontId="9" fillId="53" borderId="30" xfId="0" applyFont="1" applyFill="1" applyBorder="1" applyAlignment="1">
      <alignment horizontal="left"/>
    </xf>
    <xf numFmtId="0" fontId="3" fillId="52" borderId="30" xfId="439" applyFont="1" applyFill="1" applyBorder="1" applyAlignment="1">
      <alignment vertical="top" wrapText="1"/>
    </xf>
    <xf numFmtId="0" fontId="9" fillId="53" borderId="0" xfId="0" applyFont="1" applyFill="1" applyBorder="1" applyAlignment="1">
      <alignment horizontal="right"/>
    </xf>
    <xf numFmtId="0" fontId="97" fillId="54" borderId="0" xfId="0" applyNumberFormat="1" applyFont="1" applyFill="1" applyBorder="1" applyAlignment="1">
      <alignment horizontal="right"/>
    </xf>
    <xf numFmtId="0" fontId="9" fillId="53" borderId="17" xfId="0" applyFont="1" applyFill="1" applyBorder="1" applyAlignment="1">
      <alignment horizontal="right"/>
    </xf>
    <xf numFmtId="0" fontId="3" fillId="52" borderId="0" xfId="398" applyFont="1" applyFill="1" applyBorder="1"/>
    <xf numFmtId="0" fontId="97" fillId="54" borderId="17" xfId="398" applyFont="1" applyFill="1" applyBorder="1"/>
    <xf numFmtId="0" fontId="9" fillId="53" borderId="17" xfId="398" applyFont="1" applyFill="1" applyBorder="1" applyAlignment="1">
      <alignment horizontal="right"/>
    </xf>
    <xf numFmtId="0" fontId="9" fillId="53" borderId="15" xfId="398" applyFont="1" applyFill="1" applyBorder="1" applyAlignment="1">
      <alignment horizontal="right"/>
    </xf>
    <xf numFmtId="169" fontId="3" fillId="52" borderId="17" xfId="248" applyNumberFormat="1" applyFont="1" applyFill="1" applyBorder="1"/>
    <xf numFmtId="169" fontId="9" fillId="52" borderId="15" xfId="248" applyNumberFormat="1" applyFont="1" applyFill="1" applyBorder="1"/>
    <xf numFmtId="0" fontId="3" fillId="0" borderId="17" xfId="398" applyFont="1" applyBorder="1"/>
    <xf numFmtId="0" fontId="9" fillId="52" borderId="30" xfId="398" applyFont="1" applyFill="1" applyBorder="1" applyAlignment="1" applyProtection="1">
      <alignment vertical="top" wrapText="1"/>
      <protection locked="0"/>
    </xf>
    <xf numFmtId="3" fontId="9" fillId="52" borderId="17" xfId="398" applyNumberFormat="1" applyFont="1" applyFill="1" applyBorder="1" applyAlignment="1" applyProtection="1">
      <alignment horizontal="right" vertical="top" wrapText="1"/>
      <protection locked="0"/>
    </xf>
    <xf numFmtId="0" fontId="3" fillId="52" borderId="30" xfId="398" applyFont="1" applyFill="1" applyBorder="1" applyAlignment="1" applyProtection="1">
      <alignment vertical="top" wrapText="1"/>
      <protection locked="0"/>
    </xf>
    <xf numFmtId="3" fontId="3" fillId="52" borderId="17" xfId="398" applyNumberFormat="1" applyFont="1" applyFill="1" applyBorder="1" applyAlignment="1" applyProtection="1">
      <alignment horizontal="right" vertical="top" wrapText="1"/>
      <protection locked="0"/>
    </xf>
    <xf numFmtId="0" fontId="3" fillId="52" borderId="32" xfId="398" applyFont="1" applyFill="1" applyBorder="1" applyAlignment="1" applyProtection="1">
      <alignment vertical="top" wrapText="1"/>
      <protection locked="0"/>
    </xf>
    <xf numFmtId="3" fontId="3" fillId="52" borderId="25" xfId="398" applyNumberFormat="1" applyFont="1" applyFill="1" applyBorder="1" applyAlignment="1" applyProtection="1">
      <alignment horizontal="right" vertical="top" wrapText="1"/>
      <protection locked="0"/>
    </xf>
    <xf numFmtId="0" fontId="9" fillId="52" borderId="32" xfId="398" applyFont="1" applyFill="1" applyBorder="1" applyAlignment="1" applyProtection="1">
      <alignment vertical="top" wrapText="1"/>
      <protection locked="0"/>
    </xf>
    <xf numFmtId="3" fontId="3" fillId="52" borderId="17" xfId="398" applyNumberFormat="1" applyFont="1" applyFill="1" applyBorder="1" applyAlignment="1" applyProtection="1">
      <alignment horizontal="right" vertical="center" wrapText="1"/>
      <protection locked="0"/>
    </xf>
    <xf numFmtId="3" fontId="3" fillId="52" borderId="17" xfId="398" applyNumberFormat="1" applyFont="1" applyFill="1" applyBorder="1" applyProtection="1">
      <protection locked="0"/>
    </xf>
    <xf numFmtId="0" fontId="3" fillId="52" borderId="31" xfId="398" applyFont="1" applyFill="1" applyBorder="1" applyAlignment="1" applyProtection="1">
      <alignment vertical="top"/>
      <protection locked="0"/>
    </xf>
    <xf numFmtId="3" fontId="3" fillId="52" borderId="15" xfId="398" applyNumberFormat="1" applyFont="1" applyFill="1" applyBorder="1" applyAlignment="1" applyProtection="1">
      <alignment horizontal="right" vertical="top"/>
      <protection locked="0"/>
    </xf>
    <xf numFmtId="0" fontId="11" fillId="52" borderId="30" xfId="398" applyFont="1" applyFill="1" applyBorder="1" applyAlignment="1" applyProtection="1">
      <alignment vertical="top" wrapText="1"/>
      <protection locked="0"/>
    </xf>
    <xf numFmtId="3" fontId="11" fillId="52" borderId="17" xfId="398" applyNumberFormat="1" applyFont="1" applyFill="1" applyBorder="1" applyAlignment="1" applyProtection="1">
      <alignment horizontal="right" vertical="top" wrapText="1"/>
      <protection locked="0"/>
    </xf>
    <xf numFmtId="0" fontId="11" fillId="52" borderId="32" xfId="398" applyFont="1" applyFill="1" applyBorder="1" applyAlignment="1" applyProtection="1">
      <alignment vertical="top" wrapText="1"/>
      <protection locked="0"/>
    </xf>
    <xf numFmtId="0" fontId="9" fillId="52" borderId="31" xfId="398" applyFont="1" applyFill="1" applyBorder="1" applyAlignment="1" applyProtection="1">
      <alignment vertical="top"/>
      <protection locked="0"/>
    </xf>
    <xf numFmtId="0" fontId="3" fillId="52" borderId="30" xfId="398" quotePrefix="1" applyFont="1" applyFill="1" applyBorder="1" applyAlignment="1" applyProtection="1">
      <alignment vertical="top" wrapText="1"/>
      <protection locked="0"/>
    </xf>
    <xf numFmtId="3" fontId="3" fillId="52" borderId="17" xfId="398" applyNumberFormat="1" applyFont="1" applyFill="1" applyBorder="1" applyAlignment="1" applyProtection="1">
      <alignment horizontal="right" wrapText="1"/>
      <protection locked="0"/>
    </xf>
    <xf numFmtId="0" fontId="3" fillId="52" borderId="0" xfId="0" applyFont="1" applyFill="1" applyBorder="1"/>
    <xf numFmtId="0" fontId="9" fillId="52" borderId="0" xfId="0" applyFont="1" applyFill="1" applyBorder="1"/>
    <xf numFmtId="0" fontId="3" fillId="52" borderId="0" xfId="0" applyFont="1" applyFill="1" applyBorder="1" applyAlignment="1">
      <alignment vertical="center"/>
    </xf>
    <xf numFmtId="0" fontId="95" fillId="52" borderId="0" xfId="0" applyFont="1" applyFill="1" applyBorder="1" applyAlignment="1">
      <alignment vertical="center"/>
    </xf>
    <xf numFmtId="3" fontId="95" fillId="52" borderId="0" xfId="0" applyNumberFormat="1" applyFont="1" applyFill="1" applyBorder="1" applyAlignment="1">
      <alignment vertical="center"/>
    </xf>
    <xf numFmtId="3" fontId="95" fillId="52" borderId="0" xfId="0" quotePrefix="1" applyNumberFormat="1" applyFont="1" applyFill="1" applyBorder="1" applyAlignment="1">
      <alignment horizontal="right" vertical="center"/>
    </xf>
    <xf numFmtId="0" fontId="3" fillId="52" borderId="23" xfId="0" applyFont="1" applyFill="1" applyBorder="1" applyAlignment="1">
      <alignment vertical="center"/>
    </xf>
    <xf numFmtId="3" fontId="95" fillId="52" borderId="23" xfId="0" applyNumberFormat="1" applyFont="1" applyFill="1" applyBorder="1" applyAlignment="1">
      <alignment vertical="center"/>
    </xf>
    <xf numFmtId="3" fontId="96" fillId="52" borderId="0" xfId="0" applyNumberFormat="1" applyFont="1" applyFill="1" applyBorder="1" applyAlignment="1">
      <alignment vertical="center"/>
    </xf>
    <xf numFmtId="165" fontId="95" fillId="52" borderId="0" xfId="464" applyNumberFormat="1" applyFont="1" applyFill="1" applyBorder="1" applyAlignment="1">
      <alignment vertical="center"/>
    </xf>
    <xf numFmtId="0" fontId="94" fillId="54" borderId="0" xfId="0" applyFont="1" applyFill="1" applyBorder="1"/>
    <xf numFmtId="0" fontId="94" fillId="54" borderId="0" xfId="0" applyFont="1" applyFill="1" applyBorder="1" applyAlignment="1">
      <alignment vertical="center"/>
    </xf>
    <xf numFmtId="0" fontId="96" fillId="53" borderId="0" xfId="0" applyFont="1" applyFill="1" applyBorder="1" applyAlignment="1">
      <alignment horizontal="right" vertical="center"/>
    </xf>
    <xf numFmtId="0" fontId="96" fillId="53" borderId="23" xfId="0" applyFont="1" applyFill="1" applyBorder="1" applyAlignment="1">
      <alignment horizontal="right" vertical="center"/>
    </xf>
    <xf numFmtId="3" fontId="11" fillId="52" borderId="0" xfId="0" applyNumberFormat="1" applyFont="1" applyFill="1" applyBorder="1" applyAlignment="1">
      <alignment vertical="center"/>
    </xf>
    <xf numFmtId="165" fontId="3" fillId="52" borderId="0" xfId="464" applyNumberFormat="1" applyFont="1" applyFill="1" applyBorder="1" applyAlignment="1">
      <alignment vertical="center"/>
    </xf>
    <xf numFmtId="0" fontId="99" fillId="52" borderId="23" xfId="0" applyFont="1" applyFill="1" applyBorder="1" applyAlignment="1">
      <alignment vertical="center"/>
    </xf>
    <xf numFmtId="3" fontId="3" fillId="52" borderId="0" xfId="0" applyNumberFormat="1" applyFont="1" applyFill="1" applyBorder="1" applyAlignment="1">
      <alignment vertical="center"/>
    </xf>
    <xf numFmtId="3" fontId="9" fillId="52" borderId="0" xfId="0" applyNumberFormat="1" applyFont="1" applyFill="1" applyBorder="1" applyAlignment="1">
      <alignment vertical="center"/>
    </xf>
    <xf numFmtId="165" fontId="3" fillId="52" borderId="23" xfId="464" applyNumberFormat="1" applyFont="1" applyFill="1" applyBorder="1" applyAlignment="1">
      <alignment vertical="center"/>
    </xf>
    <xf numFmtId="3" fontId="3" fillId="52" borderId="0" xfId="0" applyNumberFormat="1" applyFont="1" applyFill="1" applyBorder="1" applyAlignment="1">
      <alignment horizontal="right" vertical="center"/>
    </xf>
    <xf numFmtId="3" fontId="3" fillId="52" borderId="0" xfId="0" quotePrefix="1" applyNumberFormat="1" applyFont="1" applyFill="1" applyBorder="1" applyAlignment="1">
      <alignment horizontal="right" vertical="center"/>
    </xf>
    <xf numFmtId="3" fontId="3" fillId="52" borderId="23" xfId="0" applyNumberFormat="1" applyFont="1" applyFill="1" applyBorder="1" applyAlignment="1">
      <alignment vertical="center"/>
    </xf>
    <xf numFmtId="3" fontId="9" fillId="52" borderId="23" xfId="0" applyNumberFormat="1" applyFont="1" applyFill="1" applyBorder="1" applyAlignment="1">
      <alignment vertical="center"/>
    </xf>
    <xf numFmtId="165" fontId="3" fillId="52" borderId="0" xfId="464" applyNumberFormat="1" applyFont="1" applyFill="1" applyBorder="1" applyAlignment="1">
      <alignment horizontal="right" vertical="center"/>
    </xf>
    <xf numFmtId="165" fontId="3" fillId="52" borderId="0" xfId="464" quotePrefix="1" applyNumberFormat="1" applyFont="1" applyFill="1" applyBorder="1" applyAlignment="1">
      <alignment horizontal="right" vertical="center"/>
    </xf>
    <xf numFmtId="165" fontId="3" fillId="52" borderId="23" xfId="464" applyNumberFormat="1" applyFont="1" applyFill="1" applyBorder="1" applyAlignment="1">
      <alignment horizontal="right" vertical="center"/>
    </xf>
    <xf numFmtId="0" fontId="3" fillId="52" borderId="23" xfId="0" quotePrefix="1" applyFont="1" applyFill="1" applyBorder="1" applyAlignment="1">
      <alignment vertical="center"/>
    </xf>
    <xf numFmtId="0" fontId="9" fillId="53" borderId="0" xfId="398" applyFont="1" applyFill="1" applyBorder="1" applyAlignment="1">
      <alignment horizontal="right"/>
    </xf>
    <xf numFmtId="170" fontId="3" fillId="52" borderId="0" xfId="398" applyNumberFormat="1" applyFont="1" applyFill="1" applyBorder="1" applyAlignment="1">
      <alignment horizontal="right" vertical="top" wrapText="1"/>
    </xf>
    <xf numFmtId="3" fontId="9" fillId="52" borderId="0" xfId="398" applyNumberFormat="1" applyFont="1" applyFill="1" applyBorder="1" applyAlignment="1">
      <alignment horizontal="right" vertical="top" wrapText="1"/>
    </xf>
    <xf numFmtId="169" fontId="9" fillId="52" borderId="23" xfId="248" applyNumberFormat="1" applyFont="1" applyFill="1" applyBorder="1"/>
    <xf numFmtId="169" fontId="3" fillId="52" borderId="0" xfId="248" applyNumberFormat="1" applyFont="1" applyFill="1" applyBorder="1"/>
    <xf numFmtId="3" fontId="11" fillId="52" borderId="9" xfId="398" applyNumberFormat="1" applyFont="1" applyFill="1" applyBorder="1" applyAlignment="1">
      <alignment horizontal="right" vertical="top" wrapText="1"/>
    </xf>
    <xf numFmtId="0" fontId="11" fillId="52" borderId="0" xfId="398" applyFont="1" applyFill="1" applyBorder="1" applyAlignment="1">
      <alignment horizontal="right" vertical="top" wrapText="1"/>
    </xf>
    <xf numFmtId="0" fontId="3" fillId="52" borderId="23" xfId="398" applyFont="1" applyFill="1" applyBorder="1" applyAlignment="1">
      <alignment horizontal="right" vertical="top"/>
    </xf>
    <xf numFmtId="3" fontId="9" fillId="52" borderId="9" xfId="398" applyNumberFormat="1" applyFont="1" applyFill="1" applyBorder="1" applyAlignment="1">
      <alignment horizontal="right" vertical="top" wrapText="1"/>
    </xf>
    <xf numFmtId="0" fontId="97" fillId="54" borderId="0" xfId="398" applyFont="1" applyFill="1" applyBorder="1"/>
    <xf numFmtId="3" fontId="3" fillId="52" borderId="0" xfId="398" applyNumberFormat="1" applyFont="1" applyFill="1" applyBorder="1" applyAlignment="1">
      <alignment horizontal="right" vertical="top" wrapText="1"/>
    </xf>
    <xf numFmtId="3" fontId="3" fillId="52" borderId="9" xfId="398" applyNumberFormat="1" applyFont="1" applyFill="1" applyBorder="1" applyAlignment="1">
      <alignment horizontal="right" vertical="top" wrapText="1"/>
    </xf>
    <xf numFmtId="0" fontId="9" fillId="52" borderId="0" xfId="398" applyFont="1" applyFill="1" applyBorder="1" applyAlignment="1">
      <alignment horizontal="right" vertical="top" wrapText="1"/>
    </xf>
    <xf numFmtId="0" fontId="9" fillId="53" borderId="23" xfId="398" applyFont="1" applyFill="1" applyBorder="1" applyAlignment="1">
      <alignment horizontal="right"/>
    </xf>
    <xf numFmtId="3" fontId="9" fillId="52" borderId="25" xfId="398" applyNumberFormat="1" applyFont="1" applyFill="1" applyBorder="1" applyAlignment="1" applyProtection="1">
      <alignment horizontal="right" vertical="top" wrapText="1"/>
      <protection locked="0"/>
    </xf>
    <xf numFmtId="3" fontId="3" fillId="52" borderId="0" xfId="441" applyNumberFormat="1" applyFont="1" applyFill="1" applyBorder="1" applyAlignment="1" applyProtection="1">
      <alignment horizontal="right" vertical="top" wrapText="1"/>
      <protection locked="0"/>
    </xf>
    <xf numFmtId="3" fontId="11" fillId="52" borderId="25" xfId="398" applyNumberFormat="1" applyFont="1" applyFill="1" applyBorder="1" applyAlignment="1" applyProtection="1">
      <alignment horizontal="right" vertical="top" wrapText="1"/>
      <protection locked="0"/>
    </xf>
    <xf numFmtId="3" fontId="3" fillId="52" borderId="0" xfId="398" applyNumberFormat="1" applyFont="1" applyFill="1" applyBorder="1" applyAlignment="1">
      <alignment horizontal="right" wrapText="1"/>
    </xf>
    <xf numFmtId="165" fontId="9" fillId="52" borderId="23" xfId="464" applyNumberFormat="1" applyFont="1" applyFill="1" applyBorder="1"/>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0" fontId="3" fillId="0" borderId="30" xfId="398" applyFont="1" applyFill="1" applyBorder="1"/>
    <xf numFmtId="0" fontId="3" fillId="0" borderId="17" xfId="398" applyFont="1" applyFill="1" applyBorder="1"/>
    <xf numFmtId="3" fontId="3" fillId="0" borderId="0" xfId="441" applyNumberFormat="1" applyFont="1" applyFill="1" applyBorder="1" applyAlignment="1" applyProtection="1">
      <alignment horizontal="right" vertical="top" wrapText="1"/>
      <protection locked="0"/>
    </xf>
    <xf numFmtId="3" fontId="3" fillId="0" borderId="17" xfId="441" applyNumberFormat="1" applyFont="1" applyFill="1" applyBorder="1" applyAlignment="1" applyProtection="1">
      <alignment horizontal="right" vertical="top" wrapText="1"/>
      <protection locked="0"/>
    </xf>
    <xf numFmtId="3" fontId="3" fillId="52" borderId="23" xfId="0" applyNumberFormat="1" applyFont="1" applyFill="1" applyBorder="1" applyAlignment="1">
      <alignment horizontal="right"/>
    </xf>
    <xf numFmtId="10" fontId="3" fillId="0" borderId="0" xfId="464" applyNumberFormat="1" applyFont="1" applyFill="1" applyBorder="1"/>
    <xf numFmtId="164" fontId="3" fillId="52" borderId="0" xfId="0" applyNumberFormat="1" applyFont="1" applyFill="1" applyBorder="1" applyAlignment="1">
      <alignment horizontal="right"/>
    </xf>
    <xf numFmtId="0" fontId="9" fillId="0" borderId="0" xfId="0" applyFont="1" applyBorder="1"/>
    <xf numFmtId="0" fontId="3" fillId="0" borderId="0" xfId="0" applyNumberFormat="1" applyFont="1" applyBorder="1"/>
    <xf numFmtId="0" fontId="14" fillId="52" borderId="0" xfId="398" applyFont="1" applyFill="1" applyBorder="1" applyAlignment="1" applyProtection="1">
      <alignment vertical="top" wrapText="1"/>
      <protection locked="0"/>
    </xf>
    <xf numFmtId="3" fontId="3" fillId="52" borderId="0" xfId="393" applyNumberFormat="1" applyFont="1" applyFill="1" applyBorder="1" applyAlignment="1">
      <alignment vertical="top" wrapText="1"/>
    </xf>
    <xf numFmtId="3" fontId="3" fillId="52" borderId="23" xfId="393" applyNumberFormat="1" applyFont="1" applyFill="1" applyBorder="1" applyAlignment="1">
      <alignment vertical="top" wrapText="1"/>
    </xf>
    <xf numFmtId="3" fontId="13" fillId="52" borderId="9" xfId="0" applyNumberFormat="1" applyFont="1" applyFill="1" applyBorder="1" applyAlignment="1">
      <alignment vertical="top" wrapText="1"/>
    </xf>
    <xf numFmtId="3" fontId="3" fillId="52" borderId="17" xfId="398" applyNumberFormat="1" applyFont="1" applyFill="1" applyBorder="1" applyAlignment="1">
      <alignment horizontal="right" vertical="top" wrapText="1"/>
    </xf>
    <xf numFmtId="165" fontId="3" fillId="52" borderId="24" xfId="464" applyNumberFormat="1" applyFont="1" applyFill="1" applyBorder="1" applyAlignment="1"/>
    <xf numFmtId="0" fontId="100" fillId="0" borderId="0" xfId="0" applyFont="1" applyFill="1" applyBorder="1"/>
    <xf numFmtId="0" fontId="99" fillId="0" borderId="0" xfId="0" applyFont="1" applyFill="1" applyBorder="1" applyAlignment="1">
      <alignment horizontal="right"/>
    </xf>
    <xf numFmtId="9" fontId="3" fillId="0" borderId="0" xfId="464" applyFont="1" applyFill="1" applyBorder="1"/>
    <xf numFmtId="165" fontId="3" fillId="0" borderId="0" xfId="464" applyNumberFormat="1" applyFont="1" applyFill="1" applyBorder="1"/>
    <xf numFmtId="2" fontId="3" fillId="0" borderId="0" xfId="0" applyNumberFormat="1" applyFont="1" applyFill="1" applyBorder="1"/>
    <xf numFmtId="0" fontId="3" fillId="0" borderId="0" xfId="398" applyFont="1" applyBorder="1"/>
    <xf numFmtId="168" fontId="3" fillId="52" borderId="0" xfId="0" applyNumberFormat="1" applyFont="1" applyFill="1" applyBorder="1" applyAlignment="1" applyProtection="1">
      <alignment horizontal="right"/>
      <protection locked="0"/>
    </xf>
    <xf numFmtId="0" fontId="9" fillId="0" borderId="0" xfId="0" applyFont="1"/>
    <xf numFmtId="0" fontId="100"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0" fillId="52" borderId="0" xfId="0" applyFont="1" applyFill="1" applyAlignment="1">
      <alignment vertical="top"/>
    </xf>
    <xf numFmtId="0" fontId="100" fillId="52" borderId="0" xfId="0" applyFont="1" applyFill="1" applyAlignment="1">
      <alignment vertical="top" wrapText="1"/>
    </xf>
    <xf numFmtId="0" fontId="103" fillId="52" borderId="0" xfId="0" applyFont="1" applyFill="1"/>
    <xf numFmtId="0" fontId="104" fillId="0" borderId="0" xfId="0" applyFont="1" applyFill="1" applyBorder="1" applyAlignment="1">
      <alignment horizontal="left"/>
    </xf>
    <xf numFmtId="0" fontId="105" fillId="0" borderId="0" xfId="0" applyFont="1" applyFill="1" applyBorder="1" applyAlignment="1">
      <alignment horizontal="left"/>
    </xf>
    <xf numFmtId="0" fontId="99" fillId="0" borderId="0" xfId="0" applyFont="1" applyFill="1" applyBorder="1" applyAlignment="1">
      <alignment horizontal="left"/>
    </xf>
    <xf numFmtId="3" fontId="95" fillId="0" borderId="0" xfId="0" applyNumberFormat="1" applyFont="1" applyFill="1" applyBorder="1" applyAlignment="1">
      <alignment vertical="center"/>
    </xf>
    <xf numFmtId="3" fontId="3" fillId="0" borderId="0" xfId="398" applyNumberFormat="1" applyFont="1"/>
    <xf numFmtId="0" fontId="106" fillId="0" borderId="0" xfId="0" applyFont="1" applyAlignment="1">
      <alignment wrapText="1"/>
    </xf>
    <xf numFmtId="4" fontId="3" fillId="0" borderId="0" xfId="0" applyNumberFormat="1" applyFont="1" applyFill="1" applyBorder="1"/>
    <xf numFmtId="3" fontId="3" fillId="0" borderId="0" xfId="0" applyNumberFormat="1" applyFont="1" applyFill="1" applyBorder="1" applyAlignment="1">
      <alignment horizontal="right" vertical="top" wrapText="1"/>
    </xf>
    <xf numFmtId="3" fontId="3" fillId="0" borderId="0" xfId="0" applyNumberFormat="1" applyFont="1" applyFill="1" applyBorder="1" applyAlignment="1">
      <alignment vertical="top" wrapText="1"/>
    </xf>
    <xf numFmtId="165" fontId="3" fillId="0" borderId="0" xfId="464" applyNumberFormat="1" applyFont="1" applyFill="1" applyBorder="1" applyAlignment="1">
      <alignment horizontal="right"/>
    </xf>
    <xf numFmtId="3" fontId="9" fillId="0" borderId="0" xfId="248" applyNumberFormat="1" applyFont="1" applyFill="1" applyBorder="1" applyAlignment="1">
      <alignment horizontal="right" vertical="top" wrapText="1"/>
    </xf>
    <xf numFmtId="3" fontId="104" fillId="0" borderId="0" xfId="0" applyNumberFormat="1" applyFont="1" applyFill="1" applyBorder="1"/>
    <xf numFmtId="0" fontId="11" fillId="52" borderId="23" xfId="0" applyFont="1" applyFill="1" applyBorder="1" applyAlignment="1">
      <alignment horizontal="right"/>
    </xf>
    <xf numFmtId="0" fontId="7" fillId="0" borderId="0" xfId="0" applyFont="1" applyFill="1" applyAlignment="1"/>
    <xf numFmtId="0" fontId="7" fillId="0" borderId="0" xfId="0" applyFont="1" applyFill="1" applyBorder="1"/>
    <xf numFmtId="165" fontId="9" fillId="52" borderId="0" xfId="464" applyNumberFormat="1" applyFont="1" applyFill="1" applyBorder="1" applyAlignment="1">
      <alignment vertical="center"/>
    </xf>
    <xf numFmtId="3" fontId="107" fillId="0" borderId="0" xfId="0" applyNumberFormat="1" applyFont="1" applyFill="1" applyBorder="1"/>
    <xf numFmtId="0" fontId="108" fillId="0" borderId="0" xfId="0" applyFont="1" applyFill="1" applyBorder="1"/>
    <xf numFmtId="0" fontId="3" fillId="0" borderId="0" xfId="0" applyFont="1" applyFill="1" applyBorder="1" applyAlignment="1">
      <alignment horizontal="left"/>
    </xf>
    <xf numFmtId="9" fontId="3" fillId="52" borderId="0" xfId="0" applyNumberFormat="1" applyFont="1" applyFill="1" applyBorder="1" applyAlignment="1">
      <alignment horizontal="left"/>
    </xf>
    <xf numFmtId="0" fontId="7" fillId="52" borderId="0" xfId="0" applyNumberFormat="1" applyFont="1" applyFill="1" applyBorder="1" applyAlignment="1">
      <alignment horizontal="left"/>
    </xf>
    <xf numFmtId="0" fontId="100" fillId="52" borderId="0" xfId="0" applyFont="1" applyFill="1" applyAlignment="1">
      <alignment wrapText="1"/>
    </xf>
    <xf numFmtId="0" fontId="3" fillId="52" borderId="0" xfId="0" applyFont="1" applyFill="1" applyAlignment="1">
      <alignment horizontal="left" indent="1"/>
    </xf>
    <xf numFmtId="169" fontId="3" fillId="0" borderId="0" xfId="248" applyNumberFormat="1" applyFont="1" applyFill="1" applyBorder="1"/>
    <xf numFmtId="169" fontId="9" fillId="0" borderId="0" xfId="0" applyNumberFormat="1" applyFont="1" applyFill="1" applyBorder="1"/>
    <xf numFmtId="191" fontId="3" fillId="52" borderId="0" xfId="0" applyNumberFormat="1" applyFont="1" applyFill="1" applyBorder="1" applyAlignment="1">
      <alignment vertical="center"/>
    </xf>
    <xf numFmtId="0" fontId="4" fillId="0" borderId="0" xfId="398" applyFont="1" applyFill="1" applyBorder="1" applyAlignment="1">
      <alignment horizontal="left"/>
    </xf>
    <xf numFmtId="2" fontId="3" fillId="52" borderId="0" xfId="0" applyNumberFormat="1" applyFont="1" applyFill="1" applyBorder="1"/>
    <xf numFmtId="3" fontId="11" fillId="0" borderId="0" xfId="0" applyNumberFormat="1" applyFont="1" applyFill="1" applyBorder="1" applyAlignment="1">
      <alignment vertical="top" wrapText="1"/>
    </xf>
    <xf numFmtId="3" fontId="11" fillId="0" borderId="24" xfId="0" applyNumberFormat="1" applyFont="1" applyFill="1" applyBorder="1" applyAlignment="1">
      <alignment vertical="top" wrapText="1"/>
    </xf>
    <xf numFmtId="1" fontId="3" fillId="52" borderId="0" xfId="248" applyNumberFormat="1" applyFont="1" applyFill="1" applyBorder="1" applyAlignment="1">
      <alignment horizontal="right" vertical="top" wrapText="1"/>
    </xf>
    <xf numFmtId="3" fontId="3" fillId="0" borderId="0" xfId="398" applyNumberFormat="1" applyFont="1" applyFill="1" applyBorder="1" applyAlignment="1">
      <alignment horizontal="right" vertical="top" wrapText="1"/>
    </xf>
    <xf numFmtId="0" fontId="95" fillId="0" borderId="0" xfId="0" applyFont="1" applyFill="1" applyBorder="1" applyAlignment="1">
      <alignment vertical="center"/>
    </xf>
    <xf numFmtId="3" fontId="96" fillId="0" borderId="0" xfId="0" applyNumberFormat="1" applyFont="1" applyFill="1" applyBorder="1" applyAlignment="1">
      <alignment vertical="center"/>
    </xf>
    <xf numFmtId="3" fontId="95" fillId="0" borderId="0" xfId="0" applyNumberFormat="1" applyFont="1" applyFill="1" applyBorder="1" applyAlignment="1">
      <alignment horizontal="right" vertical="center"/>
    </xf>
    <xf numFmtId="3" fontId="95" fillId="0" borderId="23" xfId="0" applyNumberFormat="1" applyFont="1" applyFill="1" applyBorder="1" applyAlignment="1">
      <alignment vertical="center"/>
    </xf>
    <xf numFmtId="165" fontId="95" fillId="0" borderId="0" xfId="464" applyNumberFormat="1" applyFont="1" applyFill="1" applyBorder="1" applyAlignment="1">
      <alignment horizontal="right" vertical="center"/>
    </xf>
    <xf numFmtId="0" fontId="4" fillId="52" borderId="30" xfId="398" applyFont="1" applyFill="1" applyBorder="1" applyAlignment="1" applyProtection="1">
      <alignment vertical="top"/>
      <protection locked="0"/>
    </xf>
    <xf numFmtId="3" fontId="3" fillId="0" borderId="0" xfId="248" applyNumberFormat="1" applyFont="1" applyFill="1" applyBorder="1" applyAlignment="1">
      <alignment horizontal="right" vertical="top" wrapText="1"/>
    </xf>
    <xf numFmtId="3" fontId="3" fillId="52" borderId="0" xfId="0" quotePrefix="1" applyNumberFormat="1" applyFont="1" applyFill="1" applyBorder="1" applyAlignment="1">
      <alignment vertical="top" wrapText="1"/>
    </xf>
    <xf numFmtId="10" fontId="9" fillId="52" borderId="23" xfId="464" applyNumberFormat="1" applyFont="1" applyFill="1" applyBorder="1" applyAlignment="1">
      <alignment vertical="center"/>
    </xf>
    <xf numFmtId="0" fontId="97" fillId="0" borderId="0" xfId="398" applyFont="1" applyFill="1" applyBorder="1"/>
    <xf numFmtId="0" fontId="9" fillId="0" borderId="0" xfId="398" applyFont="1" applyFill="1" applyBorder="1" applyAlignment="1">
      <alignment horizontal="right"/>
    </xf>
    <xf numFmtId="0" fontId="9" fillId="0" borderId="0" xfId="398" applyFont="1" applyFill="1" applyBorder="1" applyAlignment="1">
      <alignment horizontal="right" vertical="top" wrapText="1"/>
    </xf>
    <xf numFmtId="3" fontId="3" fillId="0" borderId="0" xfId="398" applyNumberFormat="1" applyFont="1" applyFill="1" applyBorder="1" applyAlignment="1">
      <alignment horizontal="right" wrapText="1"/>
    </xf>
    <xf numFmtId="3" fontId="9" fillId="0" borderId="0" xfId="398" applyNumberFormat="1" applyFont="1" applyFill="1" applyBorder="1" applyAlignment="1">
      <alignment horizontal="right" vertical="top" wrapText="1"/>
    </xf>
    <xf numFmtId="170" fontId="3" fillId="0" borderId="0" xfId="398" applyNumberFormat="1" applyFont="1" applyFill="1" applyBorder="1" applyAlignment="1">
      <alignment horizontal="right" vertical="top" wrapText="1"/>
    </xf>
    <xf numFmtId="1" fontId="3" fillId="0" borderId="0" xfId="248" applyNumberFormat="1" applyFont="1" applyFill="1" applyBorder="1" applyAlignment="1">
      <alignment horizontal="right" vertical="top" wrapText="1"/>
    </xf>
    <xf numFmtId="0" fontId="11" fillId="0" borderId="0" xfId="398" applyFont="1" applyFill="1" applyBorder="1" applyAlignment="1">
      <alignment horizontal="right" vertical="top" wrapText="1"/>
    </xf>
    <xf numFmtId="0" fontId="3" fillId="0" borderId="0" xfId="398" applyFont="1" applyFill="1" applyBorder="1" applyAlignment="1">
      <alignment horizontal="right" vertical="top"/>
    </xf>
    <xf numFmtId="3" fontId="11" fillId="0" borderId="0" xfId="398" applyNumberFormat="1" applyFont="1" applyFill="1" applyBorder="1" applyAlignment="1">
      <alignment horizontal="right" vertical="top" wrapText="1"/>
    </xf>
    <xf numFmtId="169" fontId="9" fillId="0" borderId="0" xfId="248" applyNumberFormat="1" applyFont="1" applyFill="1" applyBorder="1"/>
    <xf numFmtId="3" fontId="9" fillId="0" borderId="0" xfId="398" applyNumberFormat="1" applyFont="1" applyFill="1" applyBorder="1" applyAlignment="1" applyProtection="1">
      <alignment horizontal="right" vertical="top" wrapText="1"/>
      <protection locked="0"/>
    </xf>
    <xf numFmtId="3" fontId="99" fillId="0" borderId="0" xfId="398" applyNumberFormat="1" applyFont="1" applyFill="1" applyBorder="1" applyAlignment="1">
      <alignment horizontal="left" vertical="top"/>
    </xf>
    <xf numFmtId="1" fontId="3" fillId="52" borderId="0" xfId="0" applyNumberFormat="1" applyFont="1" applyFill="1" applyAlignment="1">
      <alignment horizontal="right"/>
    </xf>
    <xf numFmtId="168" fontId="3" fillId="50" borderId="0" xfId="0" applyNumberFormat="1" applyFont="1" applyFill="1" applyBorder="1" applyAlignment="1" applyProtection="1">
      <alignment horizontal="left"/>
      <protection locked="0"/>
    </xf>
    <xf numFmtId="165" fontId="3" fillId="0" borderId="0" xfId="464" applyNumberFormat="1" applyFont="1" applyFill="1" applyBorder="1" applyAlignment="1">
      <alignment horizontal="left"/>
    </xf>
    <xf numFmtId="189" fontId="9" fillId="52" borderId="0" xfId="0" applyNumberFormat="1" applyFont="1" applyFill="1" applyBorder="1"/>
    <xf numFmtId="0" fontId="100" fillId="54" borderId="0" xfId="0" applyFont="1" applyFill="1" applyBorder="1"/>
    <xf numFmtId="0" fontId="3" fillId="52" borderId="30" xfId="0" applyNumberFormat="1" applyFont="1" applyFill="1" applyBorder="1" applyAlignment="1">
      <alignment horizontal="left" vertical="center" indent="1"/>
    </xf>
    <xf numFmtId="0" fontId="95" fillId="52" borderId="23" xfId="0" quotePrefix="1" applyFont="1" applyFill="1" applyBorder="1" applyAlignment="1">
      <alignment vertical="center"/>
    </xf>
    <xf numFmtId="0" fontId="99" fillId="0" borderId="0" xfId="398" applyFont="1" applyFill="1" applyBorder="1"/>
    <xf numFmtId="0" fontId="99" fillId="0" borderId="0" xfId="0" applyFont="1" applyFill="1" applyBorder="1"/>
    <xf numFmtId="2" fontId="3" fillId="0" borderId="0" xfId="0" applyNumberFormat="1" applyFont="1" applyFill="1" applyBorder="1" applyAlignment="1">
      <alignment horizontal="right"/>
    </xf>
    <xf numFmtId="0" fontId="97" fillId="54" borderId="33" xfId="0" applyFont="1" applyFill="1" applyBorder="1"/>
    <xf numFmtId="0" fontId="97" fillId="54" borderId="24" xfId="0" applyFont="1" applyFill="1" applyBorder="1"/>
    <xf numFmtId="0" fontId="97" fillId="54" borderId="34" xfId="0" applyFont="1" applyFill="1" applyBorder="1"/>
    <xf numFmtId="0" fontId="9" fillId="53" borderId="30" xfId="0" applyFont="1" applyFill="1" applyBorder="1" applyAlignment="1">
      <alignment horizontal="right"/>
    </xf>
    <xf numFmtId="3" fontId="3" fillId="52" borderId="17" xfId="0" applyNumberFormat="1" applyFont="1" applyFill="1" applyBorder="1" applyAlignment="1">
      <alignment vertical="top" wrapText="1"/>
    </xf>
    <xf numFmtId="3" fontId="95" fillId="52" borderId="30" xfId="0" quotePrefix="1" applyNumberFormat="1" applyFont="1" applyFill="1" applyBorder="1" applyAlignment="1">
      <alignment vertical="top" wrapText="1"/>
    </xf>
    <xf numFmtId="3" fontId="95" fillId="52" borderId="30" xfId="0" applyNumberFormat="1" applyFont="1" applyFill="1" applyBorder="1" applyAlignment="1">
      <alignment vertical="top" wrapText="1"/>
    </xf>
    <xf numFmtId="3" fontId="3" fillId="52" borderId="15" xfId="0" applyNumberFormat="1" applyFont="1" applyFill="1" applyBorder="1" applyAlignment="1">
      <alignment vertical="top" wrapText="1"/>
    </xf>
    <xf numFmtId="3" fontId="95" fillId="52" borderId="31" xfId="0" applyNumberFormat="1" applyFont="1" applyFill="1" applyBorder="1" applyAlignment="1">
      <alignment vertical="top" wrapText="1"/>
    </xf>
    <xf numFmtId="3" fontId="9" fillId="52" borderId="17" xfId="0" applyNumberFormat="1" applyFont="1" applyFill="1" applyBorder="1" applyAlignment="1">
      <alignment vertical="top" wrapText="1"/>
    </xf>
    <xf numFmtId="3" fontId="96" fillId="52" borderId="30" xfId="0" applyNumberFormat="1" applyFont="1" applyFill="1" applyBorder="1" applyAlignment="1">
      <alignment vertical="top" wrapText="1"/>
    </xf>
    <xf numFmtId="3" fontId="9" fillId="52" borderId="25" xfId="0" applyNumberFormat="1" applyFont="1" applyFill="1" applyBorder="1" applyAlignment="1">
      <alignment vertical="top" wrapText="1"/>
    </xf>
    <xf numFmtId="3" fontId="96"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3" fillId="52" borderId="17" xfId="393" applyNumberFormat="1" applyFont="1" applyFill="1" applyBorder="1" applyAlignment="1">
      <alignment vertical="top" wrapText="1"/>
    </xf>
    <xf numFmtId="3" fontId="95" fillId="52" borderId="30" xfId="393" applyNumberFormat="1" applyFont="1" applyFill="1" applyBorder="1" applyAlignment="1">
      <alignment vertical="top" wrapText="1"/>
    </xf>
    <xf numFmtId="3" fontId="3" fillId="52" borderId="15" xfId="393" applyNumberFormat="1" applyFont="1" applyFill="1" applyBorder="1" applyAlignment="1">
      <alignment vertical="top" wrapText="1"/>
    </xf>
    <xf numFmtId="3" fontId="95" fillId="52" borderId="31" xfId="393"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2" fillId="52" borderId="30" xfId="0" applyNumberFormat="1" applyFont="1" applyFill="1" applyBorder="1" applyAlignment="1">
      <alignment vertical="top" wrapText="1"/>
    </xf>
    <xf numFmtId="3" fontId="13"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2" fillId="0" borderId="30" xfId="0" applyNumberFormat="1" applyFont="1" applyFill="1" applyBorder="1" applyAlignment="1">
      <alignment vertical="top" wrapText="1"/>
    </xf>
    <xf numFmtId="0" fontId="99" fillId="54" borderId="0" xfId="0" applyFont="1" applyFill="1" applyBorder="1" applyAlignment="1">
      <alignment vertical="center"/>
    </xf>
    <xf numFmtId="3"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0" fontId="3" fillId="0" borderId="0" xfId="0" applyFont="1" applyFill="1" applyBorder="1" applyAlignment="1">
      <alignment vertical="center"/>
    </xf>
    <xf numFmtId="3" fontId="9" fillId="0" borderId="23" xfId="0" applyNumberFormat="1" applyFont="1" applyFill="1" applyBorder="1" applyAlignment="1">
      <alignment vertical="center"/>
    </xf>
    <xf numFmtId="165" fontId="3" fillId="0" borderId="0" xfId="464" applyNumberFormat="1" applyFont="1" applyFill="1" applyBorder="1" applyAlignment="1">
      <alignment horizontal="right" vertical="center"/>
    </xf>
    <xf numFmtId="9" fontId="3" fillId="0" borderId="0" xfId="0" applyNumberFormat="1" applyFont="1" applyFill="1" applyBorder="1" applyAlignment="1">
      <alignment horizontal="left"/>
    </xf>
    <xf numFmtId="9" fontId="100" fillId="0" borderId="0" xfId="0" applyNumberFormat="1" applyFont="1" applyFill="1" applyBorder="1" applyAlignment="1">
      <alignment horizontal="left"/>
    </xf>
    <xf numFmtId="9" fontId="99" fillId="0" borderId="0" xfId="0" applyNumberFormat="1" applyFont="1" applyFill="1" applyBorder="1" applyAlignment="1">
      <alignment horizontal="left"/>
    </xf>
    <xf numFmtId="9" fontId="100" fillId="0" borderId="0" xfId="464" applyNumberFormat="1" applyFont="1" applyFill="1" applyBorder="1" applyAlignment="1">
      <alignment horizontal="left"/>
    </xf>
    <xf numFmtId="9" fontId="100" fillId="52" borderId="0" xfId="464" applyNumberFormat="1" applyFont="1" applyFill="1" applyBorder="1" applyAlignment="1">
      <alignment horizontal="left"/>
    </xf>
    <xf numFmtId="9" fontId="96" fillId="52" borderId="0" xfId="0" applyNumberFormat="1" applyFont="1" applyFill="1" applyBorder="1" applyAlignment="1">
      <alignment horizontal="left" vertical="center"/>
    </xf>
    <xf numFmtId="9" fontId="3" fillId="52" borderId="0" xfId="464" applyNumberFormat="1" applyFont="1" applyFill="1" applyBorder="1" applyAlignment="1">
      <alignment horizontal="left"/>
    </xf>
    <xf numFmtId="3" fontId="11"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3" fillId="0" borderId="25" xfId="0" applyNumberFormat="1" applyFont="1" applyFill="1" applyBorder="1" applyAlignment="1">
      <alignment vertical="top" wrapText="1"/>
    </xf>
    <xf numFmtId="3" fontId="13"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68" fontId="3" fillId="0" borderId="0" xfId="0" applyNumberFormat="1" applyFont="1" applyFill="1" applyBorder="1" applyAlignment="1" applyProtection="1">
      <alignment horizontal="right"/>
      <protection locked="0"/>
    </xf>
    <xf numFmtId="168" fontId="3" fillId="0" borderId="17" xfId="0" applyNumberFormat="1" applyFont="1" applyFill="1" applyBorder="1" applyAlignment="1" applyProtection="1">
      <alignment horizontal="right"/>
      <protection locked="0"/>
    </xf>
    <xf numFmtId="168" fontId="3" fillId="0" borderId="23" xfId="0" applyNumberFormat="1" applyFont="1" applyFill="1" applyBorder="1" applyAlignment="1" applyProtection="1">
      <alignment horizontal="right"/>
      <protection locked="0"/>
    </xf>
    <xf numFmtId="3" fontId="14" fillId="52" borderId="0" xfId="446" applyNumberFormat="1" applyFill="1" applyAlignment="1">
      <alignment horizontal="right"/>
    </xf>
    <xf numFmtId="170" fontId="3" fillId="0" borderId="17" xfId="398" applyNumberFormat="1" applyFont="1" applyFill="1" applyBorder="1" applyAlignment="1">
      <alignment horizontal="right" vertical="top" wrapText="1"/>
    </xf>
    <xf numFmtId="3" fontId="9" fillId="0" borderId="9" xfId="398" applyNumberFormat="1" applyFont="1" applyFill="1" applyBorder="1" applyAlignment="1" applyProtection="1">
      <alignment horizontal="right" vertical="top" wrapText="1"/>
      <protection locked="0"/>
    </xf>
    <xf numFmtId="164" fontId="3" fillId="0" borderId="0" xfId="0" applyNumberFormat="1" applyFont="1" applyFill="1" applyBorder="1" applyAlignment="1"/>
    <xf numFmtId="2" fontId="3" fillId="0" borderId="0" xfId="0" applyNumberFormat="1" applyFont="1" applyFill="1" applyBorder="1" applyAlignment="1">
      <alignment horizontal="right" vertical="top" wrapText="1"/>
    </xf>
    <xf numFmtId="0" fontId="100" fillId="0" borderId="0" xfId="0" applyFont="1" applyFill="1" applyBorder="1" applyAlignment="1">
      <alignment horizontal="right"/>
    </xf>
    <xf numFmtId="0" fontId="100" fillId="52" borderId="0" xfId="0" applyFont="1" applyFill="1" applyBorder="1" applyAlignment="1">
      <alignment horizontal="right"/>
    </xf>
    <xf numFmtId="1" fontId="3" fillId="0" borderId="0" xfId="0" applyNumberFormat="1" applyFont="1" applyFill="1" applyBorder="1"/>
    <xf numFmtId="3" fontId="9" fillId="52" borderId="0" xfId="0" applyNumberFormat="1" applyFont="1" applyFill="1" applyBorder="1"/>
    <xf numFmtId="0" fontId="3" fillId="52" borderId="0" xfId="447" applyNumberFormat="1" applyFont="1" applyFill="1" applyBorder="1" applyAlignment="1">
      <alignment horizontal="left"/>
    </xf>
    <xf numFmtId="0" fontId="3" fillId="52" borderId="23" xfId="447" applyNumberFormat="1" applyFont="1" applyFill="1" applyBorder="1" applyAlignment="1">
      <alignment horizontal="left"/>
    </xf>
    <xf numFmtId="3" fontId="3" fillId="0" borderId="0" xfId="464" applyNumberFormat="1" applyFont="1" applyFill="1" applyBorder="1" applyAlignment="1">
      <alignment horizontal="right"/>
    </xf>
    <xf numFmtId="4" fontId="3" fillId="0" borderId="0" xfId="248" applyNumberFormat="1" applyFont="1" applyFill="1" applyBorder="1" applyAlignment="1">
      <alignment horizontal="right"/>
    </xf>
    <xf numFmtId="0" fontId="98" fillId="52" borderId="36" xfId="339" applyFont="1" applyFill="1" applyBorder="1" applyAlignment="1" applyProtection="1">
      <alignment horizontal="left" vertical="top" wrapText="1" indent="1"/>
    </xf>
    <xf numFmtId="0" fontId="111" fillId="0" borderId="0" xfId="0" applyFont="1"/>
    <xf numFmtId="0" fontId="9" fillId="0" borderId="36" xfId="0" applyFont="1" applyBorder="1" applyAlignment="1">
      <alignment wrapText="1"/>
    </xf>
    <xf numFmtId="0" fontId="95" fillId="0" borderId="23" xfId="0" quotePrefix="1" applyFont="1" applyFill="1" applyBorder="1" applyAlignment="1">
      <alignment vertical="center"/>
    </xf>
    <xf numFmtId="0" fontId="3" fillId="0" borderId="23" xfId="0" quotePrefix="1" applyFont="1" applyFill="1" applyBorder="1" applyAlignment="1">
      <alignment vertical="center"/>
    </xf>
    <xf numFmtId="0" fontId="112" fillId="52" borderId="36" xfId="339" applyFont="1" applyFill="1" applyBorder="1" applyAlignment="1" applyProtection="1">
      <alignment horizontal="left" vertical="top" wrapText="1" indent="1"/>
    </xf>
    <xf numFmtId="0" fontId="98" fillId="52" borderId="0" xfId="339" applyFont="1" applyFill="1" applyAlignment="1" applyProtection="1">
      <alignment horizontal="left" indent="2"/>
    </xf>
    <xf numFmtId="3" fontId="3" fillId="0" borderId="0" xfId="447" applyNumberFormat="1" applyFont="1" applyFill="1" applyBorder="1"/>
    <xf numFmtId="3" fontId="11" fillId="0" borderId="33" xfId="0" applyNumberFormat="1" applyFont="1" applyFill="1" applyBorder="1" applyAlignment="1">
      <alignment vertical="top" wrapText="1"/>
    </xf>
    <xf numFmtId="3" fontId="11" fillId="0" borderId="30" xfId="0" applyNumberFormat="1" applyFont="1" applyFill="1" applyBorder="1" applyAlignment="1">
      <alignment vertical="top" wrapText="1"/>
    </xf>
    <xf numFmtId="170" fontId="3" fillId="52" borderId="17" xfId="398" applyNumberFormat="1" applyFont="1" applyFill="1" applyBorder="1" applyAlignment="1">
      <alignment horizontal="right" vertical="top" wrapText="1"/>
    </xf>
    <xf numFmtId="3" fontId="0" fillId="52" borderId="17" xfId="0" applyNumberFormat="1" applyFill="1" applyBorder="1" applyAlignment="1">
      <alignment horizontal="right"/>
    </xf>
    <xf numFmtId="3" fontId="3" fillId="0" borderId="17" xfId="398" applyNumberFormat="1" applyFont="1" applyFill="1" applyBorder="1" applyAlignment="1">
      <alignment horizontal="right" vertical="top" wrapText="1"/>
    </xf>
    <xf numFmtId="3" fontId="9" fillId="0" borderId="25" xfId="398" applyNumberFormat="1" applyFont="1" applyFill="1" applyBorder="1" applyAlignment="1" applyProtection="1">
      <alignment horizontal="right" vertical="top" wrapText="1"/>
      <protection locked="0"/>
    </xf>
    <xf numFmtId="3" fontId="95" fillId="52" borderId="0" xfId="0" quotePrefix="1" applyNumberFormat="1" applyFont="1" applyFill="1" applyBorder="1" applyAlignment="1">
      <alignment vertical="top" wrapText="1"/>
    </xf>
    <xf numFmtId="3" fontId="95" fillId="52" borderId="0" xfId="0" applyNumberFormat="1" applyFont="1" applyFill="1" applyBorder="1" applyAlignment="1">
      <alignment vertical="top" wrapText="1"/>
    </xf>
    <xf numFmtId="3" fontId="95" fillId="52" borderId="23" xfId="0" applyNumberFormat="1" applyFont="1" applyFill="1" applyBorder="1" applyAlignment="1">
      <alignment vertical="top" wrapText="1"/>
    </xf>
    <xf numFmtId="3" fontId="96" fillId="52" borderId="0" xfId="0" applyNumberFormat="1" applyFont="1" applyFill="1" applyBorder="1" applyAlignment="1">
      <alignment vertical="top" wrapText="1"/>
    </xf>
    <xf numFmtId="3" fontId="96"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95" fillId="52" borderId="0" xfId="393" applyNumberFormat="1" applyFont="1" applyFill="1" applyBorder="1" applyAlignment="1">
      <alignment vertical="top" wrapText="1"/>
    </xf>
    <xf numFmtId="3" fontId="95" fillId="52" borderId="23" xfId="393" applyNumberFormat="1" applyFont="1" applyFill="1" applyBorder="1" applyAlignment="1">
      <alignment vertical="top" wrapText="1"/>
    </xf>
    <xf numFmtId="0" fontId="97" fillId="0" borderId="17" xfId="433" applyNumberFormat="1" applyFont="1" applyFill="1" applyBorder="1" applyAlignment="1">
      <alignment horizontal="right"/>
    </xf>
    <xf numFmtId="0" fontId="97" fillId="0" borderId="17" xfId="0" applyFont="1" applyFill="1" applyBorder="1"/>
    <xf numFmtId="0" fontId="96" fillId="0" borderId="17" xfId="433" applyNumberFormat="1" applyFont="1" applyFill="1" applyBorder="1" applyAlignment="1">
      <alignment horizontal="right"/>
    </xf>
    <xf numFmtId="0" fontId="96" fillId="0" borderId="17" xfId="0" applyFont="1" applyFill="1" applyBorder="1" applyAlignment="1">
      <alignment horizontal="right"/>
    </xf>
    <xf numFmtId="0" fontId="9" fillId="0" borderId="17" xfId="433" applyFont="1" applyFill="1" applyBorder="1" applyAlignment="1">
      <alignment horizontal="right"/>
    </xf>
    <xf numFmtId="3" fontId="3" fillId="0" borderId="17" xfId="433" applyNumberFormat="1" applyFont="1" applyBorder="1"/>
    <xf numFmtId="0" fontId="9" fillId="0" borderId="17" xfId="0" applyFont="1" applyFill="1" applyBorder="1" applyAlignment="1">
      <alignment horizontal="right"/>
    </xf>
    <xf numFmtId="0" fontId="9" fillId="0" borderId="17" xfId="0" applyFont="1" applyFill="1" applyBorder="1" applyAlignment="1">
      <alignment horizontal="left"/>
    </xf>
    <xf numFmtId="0" fontId="82" fillId="0" borderId="0" xfId="0" applyFont="1" applyFill="1" applyAlignment="1"/>
    <xf numFmtId="0" fontId="82" fillId="0" borderId="0" xfId="0" applyFont="1" applyFill="1" applyBorder="1"/>
    <xf numFmtId="0" fontId="101" fillId="0" borderId="0" xfId="0" applyFont="1" applyFill="1" applyBorder="1"/>
    <xf numFmtId="0" fontId="99" fillId="0" borderId="0" xfId="0" applyFont="1"/>
    <xf numFmtId="0" fontId="100" fillId="0" borderId="0" xfId="0" applyFont="1"/>
    <xf numFmtId="0" fontId="3" fillId="0" borderId="0" xfId="0" applyFont="1"/>
    <xf numFmtId="0" fontId="100" fillId="52" borderId="0" xfId="0" applyFont="1" applyFill="1" applyAlignment="1">
      <alignment horizontal="left" vertical="top" indent="1"/>
    </xf>
    <xf numFmtId="0" fontId="3" fillId="52" borderId="0" xfId="0" applyFont="1" applyFill="1" applyAlignment="1">
      <alignment horizontal="left" vertical="top" indent="1"/>
    </xf>
    <xf numFmtId="0" fontId="96" fillId="53" borderId="0" xfId="428" applyFont="1" applyFill="1" applyBorder="1" applyAlignment="1">
      <alignment horizontal="right" vertical="center"/>
    </xf>
    <xf numFmtId="0" fontId="3" fillId="53" borderId="0" xfId="428" applyFont="1" applyFill="1" applyBorder="1" applyAlignment="1">
      <alignment horizontal="left"/>
    </xf>
    <xf numFmtId="0" fontId="97" fillId="54" borderId="0" xfId="428" applyNumberFormat="1" applyFont="1" applyFill="1" applyBorder="1"/>
    <xf numFmtId="0" fontId="3" fillId="0" borderId="0" xfId="428" applyBorder="1"/>
    <xf numFmtId="0" fontId="97" fillId="54" borderId="0" xfId="428" applyNumberFormat="1" applyFont="1" applyFill="1" applyBorder="1" applyAlignment="1">
      <alignment horizontal="right"/>
    </xf>
    <xf numFmtId="0" fontId="9" fillId="0" borderId="0" xfId="428" applyFont="1" applyBorder="1"/>
    <xf numFmtId="0" fontId="3" fillId="0" borderId="0" xfId="428" applyFont="1" applyBorder="1" applyAlignment="1"/>
    <xf numFmtId="3" fontId="3" fillId="0" borderId="0" xfId="428" applyNumberFormat="1" applyBorder="1"/>
    <xf numFmtId="165" fontId="9" fillId="0" borderId="0" xfId="464" applyNumberFormat="1" applyFont="1" applyBorder="1"/>
    <xf numFmtId="0" fontId="9" fillId="53" borderId="0" xfId="428" applyFont="1" applyFill="1" applyBorder="1" applyAlignment="1">
      <alignment vertical="top" wrapText="1"/>
    </xf>
    <xf numFmtId="3" fontId="3" fillId="0" borderId="0" xfId="428" applyNumberFormat="1" applyFill="1" applyBorder="1"/>
    <xf numFmtId="165" fontId="9" fillId="0" borderId="0" xfId="464" applyNumberFormat="1" applyFont="1" applyFill="1" applyBorder="1"/>
    <xf numFmtId="3" fontId="9" fillId="0" borderId="0" xfId="428" applyNumberFormat="1" applyFont="1" applyBorder="1"/>
    <xf numFmtId="190" fontId="3" fillId="0" borderId="0" xfId="428" applyNumberFormat="1" applyBorder="1"/>
    <xf numFmtId="165" fontId="3" fillId="0" borderId="0" xfId="464" applyNumberFormat="1" applyFont="1" applyBorder="1"/>
    <xf numFmtId="0" fontId="3" fillId="0" borderId="0" xfId="428" applyFont="1" applyBorder="1"/>
    <xf numFmtId="0" fontId="3" fillId="0" borderId="0" xfId="428" applyFont="1" applyFill="1" applyBorder="1"/>
    <xf numFmtId="0" fontId="97" fillId="54" borderId="0" xfId="414" applyNumberFormat="1" applyFont="1" applyFill="1" applyBorder="1"/>
    <xf numFmtId="0" fontId="3" fillId="0" borderId="0" xfId="428" applyBorder="1" applyAlignment="1">
      <alignment horizontal="left"/>
    </xf>
    <xf numFmtId="0" fontId="3" fillId="0" borderId="0" xfId="428" applyBorder="1" applyAlignment="1">
      <alignment horizontal="left" indent="1"/>
    </xf>
    <xf numFmtId="0" fontId="3" fillId="0" borderId="0" xfId="428" applyFont="1" applyBorder="1" applyAlignment="1">
      <alignment horizontal="left" indent="1"/>
    </xf>
    <xf numFmtId="0" fontId="3" fillId="0" borderId="0" xfId="428" applyFont="1" applyBorder="1" applyAlignment="1">
      <alignment horizontal="left"/>
    </xf>
    <xf numFmtId="0" fontId="9" fillId="0" borderId="0" xfId="428" applyFont="1" applyBorder="1" applyAlignment="1">
      <alignment horizontal="left"/>
    </xf>
    <xf numFmtId="3" fontId="7" fillId="0" borderId="0" xfId="428" applyNumberFormat="1" applyFont="1" applyBorder="1"/>
    <xf numFmtId="0" fontId="3" fillId="0" borderId="0" xfId="428" applyFont="1" applyFill="1" applyBorder="1" applyAlignment="1">
      <alignment horizontal="left"/>
    </xf>
    <xf numFmtId="3" fontId="0" fillId="0" borderId="0" xfId="0" applyNumberFormat="1"/>
    <xf numFmtId="167" fontId="9" fillId="0" borderId="0" xfId="428" applyNumberFormat="1" applyFont="1" applyFill="1" applyBorder="1"/>
    <xf numFmtId="3" fontId="3" fillId="0" borderId="0" xfId="398" applyNumberFormat="1" applyFont="1" applyFill="1" applyBorder="1" applyAlignment="1">
      <alignment horizontal="left" vertical="top" wrapText="1"/>
    </xf>
    <xf numFmtId="3" fontId="3" fillId="0" borderId="0" xfId="428" applyNumberFormat="1" applyFont="1" applyFill="1" applyBorder="1"/>
    <xf numFmtId="0" fontId="3" fillId="0" borderId="0" xfId="428" applyFont="1" applyFill="1" applyBorder="1" applyAlignment="1">
      <alignment horizontal="left" indent="1"/>
    </xf>
    <xf numFmtId="9" fontId="3" fillId="0" borderId="0" xfId="464" applyNumberFormat="1" applyFont="1" applyFill="1" applyBorder="1" applyAlignment="1">
      <alignment horizontal="right"/>
    </xf>
    <xf numFmtId="0" fontId="11" fillId="0" borderId="30" xfId="0" applyFont="1" applyFill="1" applyBorder="1" applyAlignment="1">
      <alignment vertical="center"/>
    </xf>
    <xf numFmtId="0" fontId="11" fillId="52" borderId="30" xfId="0" applyFont="1" applyFill="1" applyBorder="1" applyAlignment="1">
      <alignment vertical="center"/>
    </xf>
    <xf numFmtId="0" fontId="89" fillId="0" borderId="0" xfId="398" applyFont="1" applyFill="1" applyBorder="1" applyAlignment="1">
      <alignment horizontal="left"/>
    </xf>
    <xf numFmtId="0" fontId="11" fillId="0" borderId="0" xfId="398" applyFont="1" applyFill="1" applyBorder="1" applyAlignment="1">
      <alignment horizontal="left"/>
    </xf>
    <xf numFmtId="0" fontId="11" fillId="52" borderId="0" xfId="0" applyFont="1" applyFill="1" applyBorder="1"/>
    <xf numFmtId="0" fontId="10" fillId="0" borderId="0" xfId="433" applyFont="1" applyFill="1" applyBorder="1" applyAlignment="1">
      <alignment horizontal="left"/>
    </xf>
    <xf numFmtId="0" fontId="3" fillId="0" borderId="0" xfId="428" applyFill="1" applyBorder="1"/>
    <xf numFmtId="0" fontId="100" fillId="0" borderId="0" xfId="0" applyFont="1" applyFill="1"/>
    <xf numFmtId="0" fontId="0" fillId="0" borderId="0" xfId="0" applyFill="1"/>
    <xf numFmtId="0" fontId="99" fillId="0" borderId="0" xfId="0" applyFont="1" applyFill="1"/>
    <xf numFmtId="0" fontId="3" fillId="0" borderId="0" xfId="0" applyFont="1" applyFill="1"/>
    <xf numFmtId="170" fontId="14" fillId="55" borderId="0" xfId="0" applyNumberFormat="1" applyFont="1" applyFill="1" applyAlignment="1" applyProtection="1">
      <alignment horizontal="right" vertical="top" wrapText="1"/>
      <protection locked="0"/>
    </xf>
    <xf numFmtId="3" fontId="14" fillId="55" borderId="0" xfId="0" applyNumberFormat="1" applyFont="1" applyFill="1" applyBorder="1" applyAlignment="1" applyProtection="1">
      <alignment horizontal="right" vertical="top" wrapText="1"/>
      <protection locked="0"/>
    </xf>
    <xf numFmtId="43" fontId="14" fillId="55" borderId="0" xfId="248" applyFont="1" applyFill="1" applyBorder="1" applyAlignment="1" applyProtection="1">
      <alignment horizontal="right" vertical="top" wrapText="1"/>
      <protection locked="0"/>
    </xf>
    <xf numFmtId="3" fontId="3" fillId="0" borderId="30" xfId="398" applyNumberFormat="1" applyFont="1" applyFill="1" applyBorder="1" applyAlignment="1">
      <alignment horizontal="right" vertical="top" wrapText="1"/>
    </xf>
    <xf numFmtId="170" fontId="3" fillId="52" borderId="31" xfId="398" applyNumberFormat="1" applyFont="1" applyFill="1" applyBorder="1" applyAlignment="1">
      <alignment horizontal="right" vertical="top" wrapText="1"/>
    </xf>
    <xf numFmtId="0" fontId="3" fillId="52" borderId="32" xfId="0" applyFont="1" applyFill="1" applyBorder="1" applyAlignment="1">
      <alignment vertical="center"/>
    </xf>
    <xf numFmtId="165" fontId="3" fillId="52" borderId="9" xfId="464" applyNumberFormat="1" applyFont="1" applyFill="1" applyBorder="1" applyAlignment="1">
      <alignment vertical="center"/>
    </xf>
    <xf numFmtId="165" fontId="95" fillId="52" borderId="9" xfId="464" applyNumberFormat="1" applyFont="1" applyFill="1" applyBorder="1" applyAlignment="1">
      <alignment vertical="center"/>
    </xf>
    <xf numFmtId="0" fontId="3" fillId="52" borderId="31" xfId="439" applyFont="1" applyFill="1" applyBorder="1" applyAlignment="1">
      <alignment vertical="top" wrapText="1"/>
    </xf>
    <xf numFmtId="164" fontId="3" fillId="0" borderId="23" xfId="0" applyNumberFormat="1" applyFont="1" applyFill="1" applyBorder="1" applyAlignment="1"/>
    <xf numFmtId="0" fontId="9" fillId="0" borderId="23" xfId="428" applyFont="1" applyBorder="1" applyAlignment="1">
      <alignment horizontal="left"/>
    </xf>
    <xf numFmtId="9" fontId="9" fillId="0" borderId="23" xfId="464" applyNumberFormat="1" applyFont="1" applyBorder="1"/>
    <xf numFmtId="0" fontId="103" fillId="52" borderId="0" xfId="0" applyFont="1" applyFill="1" applyAlignment="1">
      <alignment horizontal="left" wrapText="1"/>
    </xf>
    <xf numFmtId="0" fontId="100" fillId="52" borderId="0" xfId="0" applyFont="1" applyFill="1" applyAlignment="1">
      <alignment horizontal="center" vertical="top" wrapText="1"/>
    </xf>
    <xf numFmtId="0" fontId="9" fillId="52" borderId="36" xfId="0" applyFont="1" applyFill="1" applyBorder="1" applyAlignment="1">
      <alignment horizontal="left" wrapText="1"/>
    </xf>
    <xf numFmtId="0" fontId="9" fillId="52" borderId="36" xfId="0" applyFont="1" applyFill="1" applyBorder="1" applyAlignment="1">
      <alignment horizontal="left"/>
    </xf>
    <xf numFmtId="0" fontId="3" fillId="52" borderId="0" xfId="0" applyFont="1" applyFill="1" applyAlignment="1">
      <alignment horizontal="left" wrapText="1"/>
    </xf>
    <xf numFmtId="0" fontId="3" fillId="0" borderId="36" xfId="0" applyFont="1" applyBorder="1" applyAlignment="1">
      <alignment horizontal="left" vertical="top" wrapText="1" indent="1"/>
    </xf>
    <xf numFmtId="0" fontId="3"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3" fillId="52" borderId="36" xfId="0" applyFont="1" applyFill="1" applyBorder="1" applyAlignment="1">
      <alignment horizontal="left" vertical="center" wrapText="1" indent="1"/>
    </xf>
    <xf numFmtId="0" fontId="9" fillId="52" borderId="36" xfId="0" applyFont="1" applyFill="1" applyBorder="1" applyAlignment="1">
      <alignment horizontal="left" vertical="top"/>
    </xf>
    <xf numFmtId="0" fontId="97" fillId="54" borderId="17" xfId="0" applyFont="1" applyFill="1" applyBorder="1" applyAlignment="1">
      <alignment horizontal="center"/>
    </xf>
    <xf numFmtId="0" fontId="97" fillId="54" borderId="0" xfId="0" applyFont="1" applyFill="1" applyBorder="1" applyAlignment="1">
      <alignment horizontal="center"/>
    </xf>
    <xf numFmtId="0" fontId="97" fillId="54" borderId="30" xfId="0" applyFont="1" applyFill="1" applyBorder="1" applyAlignment="1">
      <alignment horizontal="center"/>
    </xf>
  </cellXfs>
  <cellStyles count="636">
    <cellStyle name="_Bank Draft-May 08" xfId="1"/>
    <cellStyle name="_Book3" xfId="2"/>
    <cellStyle name="_Book4" xfId="3"/>
    <cellStyle name="_Finance OH Allocation-B 2009-V1" xfId="4"/>
    <cellStyle name="_Heading" xfId="5"/>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Salary- B 2009-V1" xfId="15"/>
    <cellStyle name="_Sales-B 2009-V2" xfId="16"/>
    <cellStyle name="_TableHead" xfId="17"/>
    <cellStyle name="_TableSuperHead" xfId="18"/>
    <cellStyle name="_Total-BI" xfId="19"/>
    <cellStyle name="_Wendy-BI" xfId="20"/>
    <cellStyle name="_Yangmin-BI" xfId="21"/>
    <cellStyle name="20 % - Accent1" xfId="22"/>
    <cellStyle name="20 % - Accent1 2" xfId="23"/>
    <cellStyle name="20 % - Accent2" xfId="24"/>
    <cellStyle name="20 % - Accent2 2" xfId="25"/>
    <cellStyle name="20 % - Accent3" xfId="26"/>
    <cellStyle name="20 % - Accent3 2" xfId="27"/>
    <cellStyle name="20 % - Accent4" xfId="28"/>
    <cellStyle name="20 % - Accent4 2" xfId="29"/>
    <cellStyle name="20 % - Accent5" xfId="30"/>
    <cellStyle name="20 % - Accent5 2" xfId="31"/>
    <cellStyle name="20 % - Accent6" xfId="32"/>
    <cellStyle name="20 % - Accent6 2" xfId="33"/>
    <cellStyle name="20% - Accent1 2" xfId="34"/>
    <cellStyle name="20% - Accent1 2 2" xfId="35"/>
    <cellStyle name="20% - Accent1 3" xfId="36"/>
    <cellStyle name="20% - Accent1 3 2" xfId="37"/>
    <cellStyle name="20% - Accent1 4" xfId="38"/>
    <cellStyle name="20% - Accent1 4 2" xfId="39"/>
    <cellStyle name="20% - Accent1 5" xfId="40"/>
    <cellStyle name="20% - Accent1 5 2" xfId="41"/>
    <cellStyle name="20% - Accent2 2" xfId="42"/>
    <cellStyle name="20% - Accent2 2 2" xfId="43"/>
    <cellStyle name="20% - Accent2 3" xfId="44"/>
    <cellStyle name="20% - Accent2 3 2" xfId="45"/>
    <cellStyle name="20% - Accent2 4" xfId="46"/>
    <cellStyle name="20% - Accent2 4 2" xfId="47"/>
    <cellStyle name="20% - Accent2 5" xfId="48"/>
    <cellStyle name="20% - Accent2 5 2" xfId="49"/>
    <cellStyle name="20% - Accent3 2" xfId="50"/>
    <cellStyle name="20% - Accent3 2 2" xfId="51"/>
    <cellStyle name="20% - Accent3 3" xfId="52"/>
    <cellStyle name="20% - Accent3 3 2" xfId="53"/>
    <cellStyle name="20% - Accent3 4" xfId="54"/>
    <cellStyle name="20% - Accent3 4 2" xfId="55"/>
    <cellStyle name="20% - Accent3 5" xfId="56"/>
    <cellStyle name="20% - Accent3 5 2" xfId="57"/>
    <cellStyle name="20% - Accent4 2" xfId="58"/>
    <cellStyle name="20% - Accent4 2 2" xfId="59"/>
    <cellStyle name="20% - Accent4 3" xfId="60"/>
    <cellStyle name="20% - Accent4 3 2" xfId="61"/>
    <cellStyle name="20% - Accent4 4" xfId="62"/>
    <cellStyle name="20% - Accent4 4 2" xfId="63"/>
    <cellStyle name="20% - Accent4 5" xfId="64"/>
    <cellStyle name="20% - Accent4 5 2" xfId="65"/>
    <cellStyle name="20% - Accent5 2" xfId="66"/>
    <cellStyle name="20% - Accent5 2 2" xfId="67"/>
    <cellStyle name="20% - Accent5 3" xfId="68"/>
    <cellStyle name="20% - Accent5 3 2" xfId="69"/>
    <cellStyle name="20% - Accent5 4" xfId="70"/>
    <cellStyle name="20% - Accent5 4 2" xfId="71"/>
    <cellStyle name="20% - Accent5 5" xfId="72"/>
    <cellStyle name="20% - Accent5 5 2" xfId="73"/>
    <cellStyle name="20% - Accent6 2" xfId="74"/>
    <cellStyle name="20% - Accent6 2 2" xfId="75"/>
    <cellStyle name="20% - Accent6 3" xfId="76"/>
    <cellStyle name="20% - Accent6 3 2" xfId="77"/>
    <cellStyle name="20% - Accent6 4" xfId="78"/>
    <cellStyle name="20% - Accent6 4 2" xfId="79"/>
    <cellStyle name="20% - Accent6 5" xfId="80"/>
    <cellStyle name="20% - Accent6 5 2" xfId="81"/>
    <cellStyle name="40 % - Accent1" xfId="82"/>
    <cellStyle name="40 % - Accent1 2" xfId="83"/>
    <cellStyle name="40 % - Accent2" xfId="84"/>
    <cellStyle name="40 % - Accent2 2" xfId="85"/>
    <cellStyle name="40 % - Accent3" xfId="86"/>
    <cellStyle name="40 % - Accent3 2" xfId="87"/>
    <cellStyle name="40 % - Accent4" xfId="88"/>
    <cellStyle name="40 % - Accent4 2" xfId="89"/>
    <cellStyle name="40 % - Accent5" xfId="90"/>
    <cellStyle name="40 % - Accent5 2" xfId="91"/>
    <cellStyle name="40 % - Accent6" xfId="92"/>
    <cellStyle name="40 % - Accent6 2" xfId="93"/>
    <cellStyle name="40% - Accent1 2" xfId="94"/>
    <cellStyle name="40% - Accent1 2 2" xfId="95"/>
    <cellStyle name="40% - Accent1 3" xfId="96"/>
    <cellStyle name="40% - Accent1 3 2" xfId="97"/>
    <cellStyle name="40% - Accent1 4" xfId="98"/>
    <cellStyle name="40% - Accent1 4 2" xfId="99"/>
    <cellStyle name="40% - Accent1 5" xfId="100"/>
    <cellStyle name="40% - Accent1 5 2" xfId="101"/>
    <cellStyle name="40% - Accent2 2" xfId="102"/>
    <cellStyle name="40% - Accent2 2 2" xfId="103"/>
    <cellStyle name="40% - Accent2 3" xfId="104"/>
    <cellStyle name="40% - Accent2 3 2" xfId="105"/>
    <cellStyle name="40% - Accent2 4" xfId="106"/>
    <cellStyle name="40% - Accent2 4 2" xfId="107"/>
    <cellStyle name="40% - Accent2 5" xfId="108"/>
    <cellStyle name="40% - Accent2 5 2" xfId="109"/>
    <cellStyle name="40% - Accent3 2" xfId="110"/>
    <cellStyle name="40% - Accent3 2 2" xfId="111"/>
    <cellStyle name="40% - Accent3 3" xfId="112"/>
    <cellStyle name="40% - Accent3 3 2" xfId="113"/>
    <cellStyle name="40% - Accent3 4" xfId="114"/>
    <cellStyle name="40% - Accent3 4 2" xfId="115"/>
    <cellStyle name="40% - Accent3 5" xfId="116"/>
    <cellStyle name="40% - Accent3 5 2" xfId="117"/>
    <cellStyle name="40% - Accent4 2" xfId="118"/>
    <cellStyle name="40% - Accent4 2 2" xfId="119"/>
    <cellStyle name="40% - Accent4 3" xfId="120"/>
    <cellStyle name="40% - Accent4 3 2" xfId="121"/>
    <cellStyle name="40% - Accent4 4" xfId="122"/>
    <cellStyle name="40% - Accent4 4 2" xfId="123"/>
    <cellStyle name="40% - Accent4 5" xfId="124"/>
    <cellStyle name="40% - Accent4 5 2" xfId="125"/>
    <cellStyle name="40% - Accent5 2" xfId="126"/>
    <cellStyle name="40% - Accent5 2 2" xfId="127"/>
    <cellStyle name="40% - Accent5 3" xfId="128"/>
    <cellStyle name="40% - Accent5 3 2" xfId="129"/>
    <cellStyle name="40% - Accent5 4" xfId="130"/>
    <cellStyle name="40% - Accent5 4 2" xfId="131"/>
    <cellStyle name="40% - Accent5 5" xfId="132"/>
    <cellStyle name="40% - Accent5 5 2" xfId="133"/>
    <cellStyle name="40% - Accent6 2" xfId="134"/>
    <cellStyle name="40% - Accent6 2 2" xfId="135"/>
    <cellStyle name="40% - Accent6 3" xfId="136"/>
    <cellStyle name="40% - Accent6 3 2" xfId="137"/>
    <cellStyle name="40% - Accent6 4" xfId="138"/>
    <cellStyle name="40% - Accent6 4 2" xfId="139"/>
    <cellStyle name="40% - Accent6 5" xfId="140"/>
    <cellStyle name="40% - Accent6 5 2" xfId="141"/>
    <cellStyle name="60 % - Accent1" xfId="142"/>
    <cellStyle name="60 % - Accent2" xfId="143"/>
    <cellStyle name="60 % - Accent3" xfId="144"/>
    <cellStyle name="60 % - Accent4" xfId="145"/>
    <cellStyle name="60 % - Accent5" xfId="146"/>
    <cellStyle name="60 % - Accent6" xfId="147"/>
    <cellStyle name="60% - Accent1 2" xfId="148"/>
    <cellStyle name="60% - Accent1 3" xfId="149"/>
    <cellStyle name="60% - Accent1 4" xfId="150"/>
    <cellStyle name="60% - Accent1 5" xfId="151"/>
    <cellStyle name="60% - Accent2 2" xfId="152"/>
    <cellStyle name="60% - Accent2 3" xfId="153"/>
    <cellStyle name="60% - Accent2 4" xfId="154"/>
    <cellStyle name="60% - Accent2 5" xfId="155"/>
    <cellStyle name="60% - Accent3 2" xfId="156"/>
    <cellStyle name="60% - Accent3 3" xfId="157"/>
    <cellStyle name="60% - Accent3 4" xfId="158"/>
    <cellStyle name="60% - Accent3 5" xfId="159"/>
    <cellStyle name="60% - Accent4 2" xfId="160"/>
    <cellStyle name="60% - Accent4 3" xfId="161"/>
    <cellStyle name="60% - Accent4 4" xfId="162"/>
    <cellStyle name="60% - Accent4 5" xfId="163"/>
    <cellStyle name="60% - Accent5 2" xfId="164"/>
    <cellStyle name="60% - Accent5 3" xfId="165"/>
    <cellStyle name="60% - Accent5 4" xfId="166"/>
    <cellStyle name="60% - Accent5 5" xfId="167"/>
    <cellStyle name="60% - Accent6 2" xfId="168"/>
    <cellStyle name="60% - Accent6 3" xfId="169"/>
    <cellStyle name="60% - Accent6 4" xfId="170"/>
    <cellStyle name="60% - Accent6 5" xfId="171"/>
    <cellStyle name="À‰" xfId="172"/>
    <cellStyle name="Accent1 - 20%" xfId="173"/>
    <cellStyle name="Accent1 - 20% 2" xfId="174"/>
    <cellStyle name="Accent1 - 40%" xfId="175"/>
    <cellStyle name="Accent1 - 40% 2" xfId="176"/>
    <cellStyle name="Accent1 - 60%" xfId="177"/>
    <cellStyle name="Accent1 2" xfId="178"/>
    <cellStyle name="Accent1 3" xfId="179"/>
    <cellStyle name="Accent1 4" xfId="180"/>
    <cellStyle name="Accent1 5" xfId="181"/>
    <cellStyle name="Accent2 - 20%" xfId="182"/>
    <cellStyle name="Accent2 - 20% 2" xfId="183"/>
    <cellStyle name="Accent2 - 40%" xfId="184"/>
    <cellStyle name="Accent2 - 40% 2" xfId="185"/>
    <cellStyle name="Accent2 - 60%" xfId="186"/>
    <cellStyle name="Accent2 2" xfId="187"/>
    <cellStyle name="Accent2 3" xfId="188"/>
    <cellStyle name="Accent2 4" xfId="189"/>
    <cellStyle name="Accent2 5" xfId="190"/>
    <cellStyle name="Accent3 - 20%" xfId="191"/>
    <cellStyle name="Accent3 - 20% 2" xfId="192"/>
    <cellStyle name="Accent3 - 40%" xfId="193"/>
    <cellStyle name="Accent3 - 40% 2" xfId="194"/>
    <cellStyle name="Accent3 - 60%" xfId="195"/>
    <cellStyle name="Accent3 2" xfId="196"/>
    <cellStyle name="Accent3 3" xfId="197"/>
    <cellStyle name="Accent3 4" xfId="198"/>
    <cellStyle name="Accent3 5" xfId="199"/>
    <cellStyle name="Accent4 - 20%" xfId="200"/>
    <cellStyle name="Accent4 - 20% 2" xfId="201"/>
    <cellStyle name="Accent4 - 40%" xfId="202"/>
    <cellStyle name="Accent4 - 40% 2" xfId="203"/>
    <cellStyle name="Accent4 - 60%" xfId="204"/>
    <cellStyle name="Accent4 2" xfId="205"/>
    <cellStyle name="Accent4 3" xfId="206"/>
    <cellStyle name="Accent4 4" xfId="207"/>
    <cellStyle name="Accent4 5" xfId="208"/>
    <cellStyle name="Accent5 - 20%" xfId="209"/>
    <cellStyle name="Accent5 - 20% 2" xfId="210"/>
    <cellStyle name="Accent5 - 40%" xfId="211"/>
    <cellStyle name="Accent5 - 40% 2" xfId="212"/>
    <cellStyle name="Accent5 - 60%" xfId="213"/>
    <cellStyle name="Accent5 2" xfId="214"/>
    <cellStyle name="Accent5 3" xfId="215"/>
    <cellStyle name="Accent5 4" xfId="216"/>
    <cellStyle name="Accent5 5" xfId="217"/>
    <cellStyle name="Accent6 - 20%" xfId="218"/>
    <cellStyle name="Accent6 - 20% 2" xfId="219"/>
    <cellStyle name="Accent6 - 40%" xfId="220"/>
    <cellStyle name="Accent6 - 40% 2" xfId="221"/>
    <cellStyle name="Accent6 - 60%" xfId="222"/>
    <cellStyle name="Accent6 2" xfId="223"/>
    <cellStyle name="Accent6 3" xfId="224"/>
    <cellStyle name="Accent6 4" xfId="225"/>
    <cellStyle name="Accent6 5" xfId="226"/>
    <cellStyle name="Avertissement" xfId="227"/>
    <cellStyle name="Bad 2" xfId="228"/>
    <cellStyle name="Bad 3" xfId="229"/>
    <cellStyle name="Bad 4" xfId="230"/>
    <cellStyle name="Bad 5" xfId="231"/>
    <cellStyle name="Blankettnamn" xfId="232"/>
    <cellStyle name="Blankettnamn 2" xfId="233"/>
    <cellStyle name="Blankettnamn 3" xfId="234"/>
    <cellStyle name="bottem" xfId="235"/>
    <cellStyle name="Calc Currency (0)" xfId="236"/>
    <cellStyle name="Calcul" xfId="237"/>
    <cellStyle name="Calculation 2" xfId="238"/>
    <cellStyle name="Calculation 3" xfId="239"/>
    <cellStyle name="Calculation 4" xfId="240"/>
    <cellStyle name="Calculation 5" xfId="241"/>
    <cellStyle name="Cellule liée" xfId="242"/>
    <cellStyle name="Check Cell 2" xfId="243"/>
    <cellStyle name="Check Cell 3" xfId="244"/>
    <cellStyle name="Check Cell 4" xfId="245"/>
    <cellStyle name="Check Cell 5" xfId="246"/>
    <cellStyle name="ColumnHeading" xfId="247"/>
    <cellStyle name="Comma" xfId="248" builtinId="3"/>
    <cellStyle name="Comma 10" xfId="249"/>
    <cellStyle name="Comma 10 2" xfId="250"/>
    <cellStyle name="Comma 10 2 2" xfId="251"/>
    <cellStyle name="Comma 10 3" xfId="252"/>
    <cellStyle name="Comma 11" xfId="253"/>
    <cellStyle name="Comma 11 2" xfId="254"/>
    <cellStyle name="Comma 12" xfId="255"/>
    <cellStyle name="Comma 2" xfId="256"/>
    <cellStyle name="Comma 2 2" xfId="257"/>
    <cellStyle name="Comma 2 3" xfId="258"/>
    <cellStyle name="Comma 2 4" xfId="259"/>
    <cellStyle name="Comma 2 4 2" xfId="260"/>
    <cellStyle name="Comma 2 5" xfId="261"/>
    <cellStyle name="Comma 2_Obligation" xfId="262"/>
    <cellStyle name="Comma 3" xfId="263"/>
    <cellStyle name="Comma 3 2" xfId="264"/>
    <cellStyle name="Comma 3 2 2" xfId="265"/>
    <cellStyle name="Comma 3 2 2 2" xfId="266"/>
    <cellStyle name="Comma 3 3" xfId="267"/>
    <cellStyle name="Comma 3 3 2" xfId="268"/>
    <cellStyle name="Comma 3 4" xfId="269"/>
    <cellStyle name="Comma 4" xfId="270"/>
    <cellStyle name="Comma 4 2" xfId="271"/>
    <cellStyle name="Comma 4 2 2" xfId="272"/>
    <cellStyle name="Comma 4 3" xfId="273"/>
    <cellStyle name="Comma 5" xfId="274"/>
    <cellStyle name="Comma 5 2" xfId="275"/>
    <cellStyle name="Comma 5 2 2" xfId="276"/>
    <cellStyle name="Comma 5 3" xfId="277"/>
    <cellStyle name="Comma 6" xfId="278"/>
    <cellStyle name="Comma 6 2" xfId="279"/>
    <cellStyle name="Comma 6 2 2" xfId="280"/>
    <cellStyle name="Comma 6 3" xfId="281"/>
    <cellStyle name="Comma 7" xfId="282"/>
    <cellStyle name="Comma 7 2" xfId="283"/>
    <cellStyle name="Comma 7 2 2" xfId="284"/>
    <cellStyle name="Comma 7 3" xfId="285"/>
    <cellStyle name="Comma 8" xfId="286"/>
    <cellStyle name="Comma 8 2" xfId="287"/>
    <cellStyle name="Comma 8 2 2" xfId="288"/>
    <cellStyle name="Comma 8 3" xfId="289"/>
    <cellStyle name="Comma 9" xfId="290"/>
    <cellStyle name="Comma 9 2" xfId="291"/>
    <cellStyle name="Comma 9 2 2" xfId="292"/>
    <cellStyle name="Comma 9 3" xfId="293"/>
    <cellStyle name="Commentaire" xfId="294"/>
    <cellStyle name="Copied" xfId="295"/>
    <cellStyle name="Date" xfId="296"/>
    <cellStyle name="Datum" xfId="297"/>
    <cellStyle name="Datum 2" xfId="298"/>
    <cellStyle name="Datum 3" xfId="299"/>
    <cellStyle name="Dezimal [0]_2ADJ" xfId="300"/>
    <cellStyle name="Dezimal_2ADJ" xfId="301"/>
    <cellStyle name="Emphasis 1" xfId="302"/>
    <cellStyle name="Emphasis 2" xfId="303"/>
    <cellStyle name="Emphasis 3" xfId="304"/>
    <cellStyle name="Entered" xfId="305"/>
    <cellStyle name="Entrée" xfId="306"/>
    <cellStyle name="Explanatory Text 2" xfId="307"/>
    <cellStyle name="Explanatory Text 3" xfId="308"/>
    <cellStyle name="Explanatory Text 4" xfId="309"/>
    <cellStyle name="Explanatory Text 5" xfId="310"/>
    <cellStyle name="Finstilt" xfId="311"/>
    <cellStyle name="Finstilt låst" xfId="312"/>
    <cellStyle name="Good 2" xfId="313"/>
    <cellStyle name="Good 3" xfId="314"/>
    <cellStyle name="Good 4" xfId="315"/>
    <cellStyle name="Good 5" xfId="316"/>
    <cellStyle name="Grey" xfId="317"/>
    <cellStyle name="hard no" xfId="318"/>
    <cellStyle name="hardno" xfId="319"/>
    <cellStyle name="Header1" xfId="320"/>
    <cellStyle name="Header2" xfId="321"/>
    <cellStyle name="Heading 1 2" xfId="322"/>
    <cellStyle name="Heading 1 3" xfId="323"/>
    <cellStyle name="Heading 1 4" xfId="324"/>
    <cellStyle name="Heading 1 5" xfId="325"/>
    <cellStyle name="Heading 2 2" xfId="326"/>
    <cellStyle name="Heading 2 3" xfId="327"/>
    <cellStyle name="Heading 2 4" xfId="328"/>
    <cellStyle name="Heading 2 5" xfId="329"/>
    <cellStyle name="Heading 3 2" xfId="330"/>
    <cellStyle name="Heading 3 3" xfId="331"/>
    <cellStyle name="Heading 3 4" xfId="332"/>
    <cellStyle name="Heading 3 5" xfId="333"/>
    <cellStyle name="Heading 4 2" xfId="334"/>
    <cellStyle name="Heading 4 3" xfId="335"/>
    <cellStyle name="Heading 4 4" xfId="336"/>
    <cellStyle name="Heading 4 5" xfId="337"/>
    <cellStyle name="Huvud indata" xfId="338"/>
    <cellStyle name="Hyperlink" xfId="339" builtinId="8"/>
    <cellStyle name="Hyperlink 2" xfId="340"/>
    <cellStyle name="Hyperlink 3" xfId="341"/>
    <cellStyle name="Indata" xfId="342"/>
    <cellStyle name="Indata 14" xfId="343"/>
    <cellStyle name="Indata 2" xfId="344"/>
    <cellStyle name="Indata 3" xfId="345"/>
    <cellStyle name="Indata text 11" xfId="346"/>
    <cellStyle name="Indata text 12" xfId="347"/>
    <cellStyle name="Input [yellow]" xfId="348"/>
    <cellStyle name="Input 2" xfId="349"/>
    <cellStyle name="Input 3" xfId="350"/>
    <cellStyle name="Input 4" xfId="351"/>
    <cellStyle name="Input 5" xfId="352"/>
    <cellStyle name="Insatisfaisant" xfId="353"/>
    <cellStyle name="Kolrubr" xfId="354"/>
    <cellStyle name="Kolrubr låst" xfId="355"/>
    <cellStyle name="Kolumnrubrik" xfId="356"/>
    <cellStyle name="Kolumnrubrik 2" xfId="357"/>
    <cellStyle name="Kolumnrubrik 3" xfId="358"/>
    <cellStyle name="Komma (0)" xfId="359"/>
    <cellStyle name="Kommentarer" xfId="360"/>
    <cellStyle name="KRADSFI" xfId="361"/>
    <cellStyle name="KRADSFI 2" xfId="362"/>
    <cellStyle name="KRADSFI 3" xfId="363"/>
    <cellStyle name="Lien hypertexte visité_SSJB  MICHELIN" xfId="364"/>
    <cellStyle name="Lien hypertexte_SSJB  MICHELIN" xfId="365"/>
    <cellStyle name="Linked Cell 2" xfId="366"/>
    <cellStyle name="Linked Cell 3" xfId="367"/>
    <cellStyle name="Linked Cell 4" xfId="368"/>
    <cellStyle name="Linked Cell 5" xfId="369"/>
    <cellStyle name="Map Data Values" xfId="370"/>
    <cellStyle name="Map Distance" xfId="371"/>
    <cellStyle name="Map Legend" xfId="372"/>
    <cellStyle name="Map Object Names" xfId="373"/>
    <cellStyle name="Map Title" xfId="374"/>
    <cellStyle name="Milliers [0]_Bourse96" xfId="375"/>
    <cellStyle name="Milliers_Bourse96" xfId="376"/>
    <cellStyle name="Monétaire [0]_Bourse96" xfId="377"/>
    <cellStyle name="Monétaire_Bourse96" xfId="378"/>
    <cellStyle name="Neutral 2" xfId="379"/>
    <cellStyle name="Neutral 3" xfId="380"/>
    <cellStyle name="Neutral 4" xfId="381"/>
    <cellStyle name="Neutral 5" xfId="382"/>
    <cellStyle name="Neutre" xfId="383"/>
    <cellStyle name="Normal" xfId="0" builtinId="0"/>
    <cellStyle name="Normal - Style1" xfId="384"/>
    <cellStyle name="Normal 10" xfId="385"/>
    <cellStyle name="Normal 11" xfId="386"/>
    <cellStyle name="Normal 11 2" xfId="387"/>
    <cellStyle name="Normal 12" xfId="388"/>
    <cellStyle name="Normal 13" xfId="389"/>
    <cellStyle name="Normal 14" xfId="390"/>
    <cellStyle name="Normal 15" xfId="391"/>
    <cellStyle name="Normal 16" xfId="392"/>
    <cellStyle name="Normal 17" xfId="393"/>
    <cellStyle name="Normal 17 2" xfId="394"/>
    <cellStyle name="Normal 18" xfId="395"/>
    <cellStyle name="Normal 18 2" xfId="396"/>
    <cellStyle name="Normal 19" xfId="397"/>
    <cellStyle name="Normal 2" xfId="398"/>
    <cellStyle name="Normal 2 2" xfId="399"/>
    <cellStyle name="Normal 2 2 2" xfId="400"/>
    <cellStyle name="Normal 2 2_179001 (2)" xfId="401"/>
    <cellStyle name="Normal 2 3" xfId="402"/>
    <cellStyle name="Normal 2_Bokföringsorder Månadsvis Mars 2012" xfId="403"/>
    <cellStyle name="Normal 20" xfId="404"/>
    <cellStyle name="Normal 21" xfId="405"/>
    <cellStyle name="Normal 22" xfId="406"/>
    <cellStyle name="Normal 23" xfId="407"/>
    <cellStyle name="Normal 24" xfId="408"/>
    <cellStyle name="Normal 25" xfId="409"/>
    <cellStyle name="Normal 26" xfId="410"/>
    <cellStyle name="Normal 27" xfId="411"/>
    <cellStyle name="Normal 28" xfId="412"/>
    <cellStyle name="Normal 29" xfId="413"/>
    <cellStyle name="Normal 3" xfId="414"/>
    <cellStyle name="Normal 3 2" xfId="415"/>
    <cellStyle name="Normal 3 2 2" xfId="416"/>
    <cellStyle name="Normal 3 3" xfId="417"/>
    <cellStyle name="Normal 3 3 2" xfId="418"/>
    <cellStyle name="Normal 30" xfId="419"/>
    <cellStyle name="Normal 31" xfId="420"/>
    <cellStyle name="Normal 32" xfId="421"/>
    <cellStyle name="Normal 33" xfId="422"/>
    <cellStyle name="Normal 34" xfId="423"/>
    <cellStyle name="Normal 35" xfId="424"/>
    <cellStyle name="Normal 36" xfId="425"/>
    <cellStyle name="Normal 37" xfId="426"/>
    <cellStyle name="Normal 38" xfId="427"/>
    <cellStyle name="Normal 39" xfId="428"/>
    <cellStyle name="Normal 4" xfId="429"/>
    <cellStyle name="Normal 4 2" xfId="430"/>
    <cellStyle name="Normal 4 2 2" xfId="431"/>
    <cellStyle name="Normal 4_Långt kort CJ" xfId="432"/>
    <cellStyle name="Normal 5" xfId="433"/>
    <cellStyle name="Normal 5 2" xfId="434"/>
    <cellStyle name="Normal 6" xfId="435"/>
    <cellStyle name="Normal 6 2" xfId="436"/>
    <cellStyle name="Normal 7" xfId="437"/>
    <cellStyle name="Normal 7 2" xfId="438"/>
    <cellStyle name="Normal 8" xfId="439"/>
    <cellStyle name="Normal 8 2" xfId="440"/>
    <cellStyle name="Normal 9" xfId="441"/>
    <cellStyle name="Normal 9 2" xfId="442"/>
    <cellStyle name="Normal ej noll" xfId="443"/>
    <cellStyle name="Normal ej noll låst" xfId="444"/>
    <cellStyle name="Normal_9509" xfId="445"/>
    <cellStyle name="Normal_CF" xfId="446"/>
    <cellStyle name="Normal_Fin pos" xfId="447"/>
    <cellStyle name="Normale_Foglio1" xfId="448"/>
    <cellStyle name="Note 2" xfId="449"/>
    <cellStyle name="Note 2 2" xfId="450"/>
    <cellStyle name="Note 2_Obligation" xfId="451"/>
    <cellStyle name="Note 3" xfId="452"/>
    <cellStyle name="Note 3 2" xfId="453"/>
    <cellStyle name="Note 3_Obligation" xfId="454"/>
    <cellStyle name="Note 4" xfId="455"/>
    <cellStyle name="Note 4 2" xfId="456"/>
    <cellStyle name="Note 4_Obligation" xfId="457"/>
    <cellStyle name="Note 5" xfId="458"/>
    <cellStyle name="number" xfId="459"/>
    <cellStyle name="Output 2" xfId="460"/>
    <cellStyle name="Output 3" xfId="461"/>
    <cellStyle name="Output 4" xfId="462"/>
    <cellStyle name="Output 5" xfId="463"/>
    <cellStyle name="Percent" xfId="464" builtinId="5"/>
    <cellStyle name="Percent [2]" xfId="465"/>
    <cellStyle name="Percent [2] 2" xfId="466"/>
    <cellStyle name="Percent 10" xfId="467"/>
    <cellStyle name="Percent 10 2" xfId="468"/>
    <cellStyle name="Percent 11" xfId="469"/>
    <cellStyle name="Percent 11 2" xfId="470"/>
    <cellStyle name="Percent 12" xfId="471"/>
    <cellStyle name="Percent 12 2" xfId="472"/>
    <cellStyle name="Percent 13" xfId="473"/>
    <cellStyle name="Percent 13 2" xfId="474"/>
    <cellStyle name="Percent 14" xfId="475"/>
    <cellStyle name="Percent 14 2" xfId="476"/>
    <cellStyle name="Percent 15" xfId="477"/>
    <cellStyle name="Percent 15 2" xfId="478"/>
    <cellStyle name="Percent 16" xfId="479"/>
    <cellStyle name="Percent 16 2" xfId="480"/>
    <cellStyle name="Percent 17" xfId="481"/>
    <cellStyle name="Percent 17 2" xfId="482"/>
    <cellStyle name="Percent 18" xfId="483"/>
    <cellStyle name="Percent 18 2" xfId="484"/>
    <cellStyle name="Percent 19" xfId="485"/>
    <cellStyle name="Percent 19 2" xfId="486"/>
    <cellStyle name="Percent 2" xfId="487"/>
    <cellStyle name="Percent 2 2" xfId="488"/>
    <cellStyle name="Percent 20" xfId="489"/>
    <cellStyle name="Percent 20 2" xfId="490"/>
    <cellStyle name="Percent 21" xfId="491"/>
    <cellStyle name="Percent 21 2" xfId="492"/>
    <cellStyle name="Percent 22" xfId="493"/>
    <cellStyle name="Percent 22 2" xfId="494"/>
    <cellStyle name="Percent 23" xfId="495"/>
    <cellStyle name="Percent 23 2" xfId="496"/>
    <cellStyle name="Percent 24" xfId="497"/>
    <cellStyle name="Percent 24 2" xfId="498"/>
    <cellStyle name="Percent 25" xfId="499"/>
    <cellStyle name="Percent 25 2" xfId="500"/>
    <cellStyle name="Percent 26" xfId="501"/>
    <cellStyle name="Percent 26 2" xfId="502"/>
    <cellStyle name="Percent 27" xfId="503"/>
    <cellStyle name="Percent 28" xfId="504"/>
    <cellStyle name="Percent 29" xfId="505"/>
    <cellStyle name="Percent 3" xfId="506"/>
    <cellStyle name="Percent 30" xfId="507"/>
    <cellStyle name="Percent 31" xfId="508"/>
    <cellStyle name="Percent 32" xfId="509"/>
    <cellStyle name="Percent 33" xfId="510"/>
    <cellStyle name="Percent 34" xfId="511"/>
    <cellStyle name="Percent 35" xfId="512"/>
    <cellStyle name="Percent 36" xfId="513"/>
    <cellStyle name="Percent 37" xfId="514"/>
    <cellStyle name="Percent 38" xfId="515"/>
    <cellStyle name="Percent 39" xfId="516"/>
    <cellStyle name="Percent 4" xfId="517"/>
    <cellStyle name="Percent 4 2" xfId="518"/>
    <cellStyle name="Percent 40" xfId="519"/>
    <cellStyle name="Percent 41" xfId="520"/>
    <cellStyle name="Percent 42" xfId="521"/>
    <cellStyle name="Percent 42 2" xfId="522"/>
    <cellStyle name="Percent 5" xfId="523"/>
    <cellStyle name="Percent 6" xfId="524"/>
    <cellStyle name="Percent 7" xfId="525"/>
    <cellStyle name="Percent 8" xfId="526"/>
    <cellStyle name="Percent 9" xfId="527"/>
    <cellStyle name="Percent 9 2" xfId="528"/>
    <cellStyle name="Radrubrik" xfId="529"/>
    <cellStyle name="Radtext" xfId="530"/>
    <cellStyle name="Randig" xfId="531"/>
    <cellStyle name="Resultat" xfId="532"/>
    <cellStyle name="Resultat 2" xfId="533"/>
    <cellStyle name="Resultat 3" xfId="534"/>
    <cellStyle name="RevList" xfId="535"/>
    <cellStyle name="Rubrik1" xfId="536"/>
    <cellStyle name="SAPBEXaggData" xfId="537"/>
    <cellStyle name="SAPBEXaggDataEmph" xfId="538"/>
    <cellStyle name="SAPBEXaggItem" xfId="539"/>
    <cellStyle name="SAPBEXaggItemX" xfId="540"/>
    <cellStyle name="SAPBEXchaText" xfId="541"/>
    <cellStyle name="SAPBEXexcBad7" xfId="542"/>
    <cellStyle name="SAPBEXexcBad8" xfId="543"/>
    <cellStyle name="SAPBEXexcBad9" xfId="544"/>
    <cellStyle name="SAPBEXexcCritical4" xfId="545"/>
    <cellStyle name="SAPBEXexcCritical5" xfId="546"/>
    <cellStyle name="SAPBEXexcCritical6" xfId="547"/>
    <cellStyle name="SAPBEXexcGood1" xfId="548"/>
    <cellStyle name="SAPBEXexcGood2" xfId="549"/>
    <cellStyle name="SAPBEXexcGood3" xfId="550"/>
    <cellStyle name="SAPBEXfilterDrill" xfId="551"/>
    <cellStyle name="SAPBEXfilterItem" xfId="552"/>
    <cellStyle name="SAPBEXfilterText" xfId="553"/>
    <cellStyle name="SAPBEXformats" xfId="554"/>
    <cellStyle name="SAPBEXheaderItem" xfId="555"/>
    <cellStyle name="SAPBEXheaderText" xfId="556"/>
    <cellStyle name="SAPBEXHLevel0" xfId="557"/>
    <cellStyle name="SAPBEXHLevel0X" xfId="558"/>
    <cellStyle name="SAPBEXHLevel1" xfId="559"/>
    <cellStyle name="SAPBEXHLevel1X" xfId="560"/>
    <cellStyle name="SAPBEXHLevel2" xfId="561"/>
    <cellStyle name="SAPBEXHLevel2X" xfId="562"/>
    <cellStyle name="SAPBEXHLevel3" xfId="563"/>
    <cellStyle name="SAPBEXHLevel3X" xfId="564"/>
    <cellStyle name="SAPBEXinputData" xfId="565"/>
    <cellStyle name="SAPBEXresData" xfId="566"/>
    <cellStyle name="SAPBEXresDataEmph" xfId="567"/>
    <cellStyle name="SAPBEXresItem" xfId="568"/>
    <cellStyle name="SAPBEXresItemX" xfId="569"/>
    <cellStyle name="SAPBEXstdData" xfId="570"/>
    <cellStyle name="SAPBEXstdDataEmph" xfId="571"/>
    <cellStyle name="SAPBEXstdItem" xfId="572"/>
    <cellStyle name="SAPBEXstdItemX" xfId="573"/>
    <cellStyle name="SAPBEXtitle" xfId="574"/>
    <cellStyle name="SAPBEXundefined" xfId="575"/>
    <cellStyle name="Satisfaisant" xfId="576"/>
    <cellStyle name="Sheet Title" xfId="577"/>
    <cellStyle name="Sortie" xfId="578"/>
    <cellStyle name="Standard_2_2sei" xfId="579"/>
    <cellStyle name="Style 1" xfId="580"/>
    <cellStyle name="Subtotal" xfId="581"/>
    <cellStyle name="Summa" xfId="582"/>
    <cellStyle name="Summa 1 låst" xfId="583"/>
    <cellStyle name="Summa 2" xfId="584"/>
    <cellStyle name="Summa 3" xfId="585"/>
    <cellStyle name="Summa1 låst" xfId="586"/>
    <cellStyle name="Tal" xfId="587"/>
    <cellStyle name="Tal 2" xfId="588"/>
    <cellStyle name="Tal 3" xfId="589"/>
    <cellStyle name="Text" xfId="590"/>
    <cellStyle name="Text 12" xfId="591"/>
    <cellStyle name="Text 2" xfId="592"/>
    <cellStyle name="Text 3" xfId="593"/>
    <cellStyle name="Text 4" xfId="594"/>
    <cellStyle name="Text 5" xfId="595"/>
    <cellStyle name="Text 6" xfId="596"/>
    <cellStyle name="Text 7" xfId="597"/>
    <cellStyle name="Text 7 2" xfId="598"/>
    <cellStyle name="Text 7 2 2" xfId="599"/>
    <cellStyle name="Text 8" xfId="600"/>
    <cellStyle name="Text_179001 (2)" xfId="601"/>
    <cellStyle name="Texte explicatif" xfId="602"/>
    <cellStyle name="Textrubrik" xfId="603"/>
    <cellStyle name="Textrubrik 2" xfId="604"/>
    <cellStyle name="Textrubrik 3" xfId="605"/>
    <cellStyle name="Title 2" xfId="606"/>
    <cellStyle name="Title 3" xfId="607"/>
    <cellStyle name="Title 4" xfId="608"/>
    <cellStyle name="Title 5" xfId="609"/>
    <cellStyle name="Titre" xfId="610"/>
    <cellStyle name="Titre 1" xfId="611"/>
    <cellStyle name="Titre 2" xfId="612"/>
    <cellStyle name="Titre 3" xfId="613"/>
    <cellStyle name="Titre 4" xfId="614"/>
    <cellStyle name="Total 2" xfId="615"/>
    <cellStyle name="Total 3" xfId="616"/>
    <cellStyle name="Total 4" xfId="617"/>
    <cellStyle name="Total 5" xfId="618"/>
    <cellStyle name="Tusental (0)_1FIX, page 2" xfId="619"/>
    <cellStyle name="Tusental_1FIX, page 2" xfId="620"/>
    <cellStyle name="Valuta (0)_1FIX, page 2" xfId="621"/>
    <cellStyle name="Valuta_1FIX, page 2" xfId="622"/>
    <cellStyle name="Warning Text 2" xfId="623"/>
    <cellStyle name="Warning Text 3" xfId="624"/>
    <cellStyle name="Warning Text 4" xfId="625"/>
    <cellStyle name="Warning Text 5" xfId="626"/>
    <cellStyle name="Vérification" xfId="627"/>
    <cellStyle name="Währung [0]_2ADJ" xfId="628"/>
    <cellStyle name="Währung_2ADJ" xfId="629"/>
    <cellStyle name="Обычный_1BAS" xfId="630"/>
    <cellStyle name="一般_Overdue" xfId="631"/>
    <cellStyle name="千位分隔_0061 DSO DPO-0512-0110" xfId="632"/>
    <cellStyle name="常规_0061 DSO DPO-0512-0110" xfId="633"/>
    <cellStyle name="未定義" xfId="634"/>
    <cellStyle name="標準_材料在庫" xfId="6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FF"/>
    <pageSetUpPr fitToPage="1"/>
  </sheetPr>
  <dimension ref="A1:U130"/>
  <sheetViews>
    <sheetView showGridLines="0" tabSelected="1" topLeftCell="B1" zoomScaleNormal="100" workbookViewId="0">
      <selection activeCell="B178" sqref="B178"/>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9" t="s">
        <v>140</v>
      </c>
      <c r="C4" s="109"/>
      <c r="D4" s="109"/>
      <c r="E4" s="109"/>
      <c r="F4" s="109"/>
      <c r="G4" s="2"/>
      <c r="H4" s="2"/>
      <c r="I4" s="2"/>
      <c r="J4" s="2"/>
      <c r="K4" s="2"/>
      <c r="L4" s="2"/>
      <c r="M4" s="2"/>
      <c r="N4" s="2"/>
      <c r="O4" s="2"/>
      <c r="P4" s="2"/>
      <c r="Q4" s="2"/>
      <c r="R4" s="2"/>
      <c r="S4" s="2"/>
      <c r="T4" s="2"/>
      <c r="U4" s="2"/>
    </row>
    <row r="5" spans="1:21">
      <c r="A5" s="2"/>
      <c r="B5" s="110" t="s">
        <v>102</v>
      </c>
      <c r="C5" s="110" t="s">
        <v>103</v>
      </c>
      <c r="D5" s="110" t="s">
        <v>172</v>
      </c>
      <c r="E5" s="110" t="s">
        <v>104</v>
      </c>
      <c r="F5" s="111"/>
      <c r="G5" s="2"/>
      <c r="H5" s="2"/>
      <c r="I5" s="2"/>
      <c r="J5" s="2"/>
      <c r="K5" s="2"/>
      <c r="L5" s="2"/>
      <c r="M5" s="2"/>
      <c r="N5" s="2"/>
      <c r="O5" s="2"/>
      <c r="P5" s="2"/>
      <c r="Q5" s="2"/>
      <c r="R5" s="2"/>
      <c r="S5" s="2"/>
      <c r="T5" s="2"/>
      <c r="U5" s="2"/>
    </row>
    <row r="6" spans="1:21">
      <c r="A6" s="2"/>
      <c r="B6" s="113" t="s">
        <v>101</v>
      </c>
      <c r="C6" s="2" t="s">
        <v>113</v>
      </c>
      <c r="D6" s="2" t="s">
        <v>84</v>
      </c>
      <c r="E6" s="3"/>
      <c r="F6" s="2"/>
      <c r="I6" s="2"/>
      <c r="J6" s="2"/>
      <c r="K6" s="2"/>
      <c r="L6" s="2"/>
      <c r="M6" s="2"/>
      <c r="N6" s="2"/>
      <c r="O6" s="2"/>
      <c r="P6" s="2"/>
      <c r="Q6" s="2"/>
      <c r="R6" s="2"/>
      <c r="S6" s="2"/>
      <c r="T6" s="2"/>
      <c r="U6" s="2"/>
    </row>
    <row r="7" spans="1:21" ht="13.5" customHeight="1">
      <c r="A7" s="2"/>
      <c r="B7" s="113" t="s">
        <v>108</v>
      </c>
      <c r="C7" s="2" t="s">
        <v>105</v>
      </c>
      <c r="D7" s="2" t="s">
        <v>98</v>
      </c>
      <c r="E7" s="2"/>
      <c r="F7" s="2"/>
      <c r="I7" s="2"/>
      <c r="J7" s="2"/>
      <c r="K7" s="2"/>
      <c r="L7" s="2"/>
      <c r="M7" s="2"/>
      <c r="N7" s="2"/>
      <c r="O7" s="2"/>
      <c r="P7" s="2"/>
      <c r="Q7" s="2"/>
      <c r="R7" s="2"/>
      <c r="S7" s="2"/>
      <c r="T7" s="2"/>
      <c r="U7" s="2"/>
    </row>
    <row r="8" spans="1:21" ht="13.5" customHeight="1">
      <c r="A8" s="2"/>
      <c r="B8" s="113" t="s">
        <v>170</v>
      </c>
      <c r="C8" s="3" t="s">
        <v>171</v>
      </c>
      <c r="D8" s="3" t="s">
        <v>98</v>
      </c>
      <c r="E8" s="3"/>
      <c r="F8" s="2"/>
      <c r="I8" s="2"/>
      <c r="J8" s="2"/>
      <c r="K8" s="2"/>
      <c r="L8" s="2"/>
      <c r="M8" s="2"/>
      <c r="N8" s="2"/>
      <c r="O8" s="2"/>
      <c r="P8" s="2"/>
      <c r="Q8" s="2"/>
      <c r="R8" s="2"/>
      <c r="S8" s="2"/>
      <c r="T8" s="2"/>
      <c r="U8" s="2"/>
    </row>
    <row r="9" spans="1:21">
      <c r="A9" s="2"/>
      <c r="B9" s="113" t="s">
        <v>141</v>
      </c>
      <c r="C9" s="2" t="s">
        <v>142</v>
      </c>
      <c r="D9" s="2" t="s">
        <v>149</v>
      </c>
      <c r="E9" s="3"/>
      <c r="F9" s="2"/>
      <c r="I9" s="2"/>
      <c r="J9" s="2"/>
      <c r="K9" s="2"/>
      <c r="L9" s="2"/>
      <c r="M9" s="2"/>
      <c r="N9" s="2"/>
      <c r="O9" s="2"/>
      <c r="P9" s="2"/>
      <c r="Q9" s="2"/>
      <c r="R9" s="2"/>
      <c r="S9" s="2"/>
      <c r="T9" s="2"/>
      <c r="U9" s="2"/>
    </row>
    <row r="10" spans="1:21">
      <c r="A10" s="2"/>
      <c r="B10" s="113" t="s">
        <v>109</v>
      </c>
      <c r="C10" s="2" t="s">
        <v>106</v>
      </c>
      <c r="D10" s="2" t="s">
        <v>84</v>
      </c>
      <c r="E10" s="3"/>
      <c r="F10" s="2"/>
      <c r="I10" s="2"/>
      <c r="J10" s="2"/>
      <c r="K10" s="2"/>
      <c r="L10" s="2"/>
      <c r="M10" s="2"/>
      <c r="N10" s="2"/>
      <c r="O10" s="2"/>
      <c r="P10" s="2"/>
      <c r="Q10" s="2"/>
      <c r="R10" s="2"/>
      <c r="S10" s="2"/>
      <c r="T10" s="2"/>
      <c r="U10" s="2"/>
    </row>
    <row r="11" spans="1:21">
      <c r="A11" s="2"/>
      <c r="B11" s="113" t="s">
        <v>110</v>
      </c>
      <c r="C11" s="2" t="s">
        <v>111</v>
      </c>
      <c r="D11" s="2" t="s">
        <v>84</v>
      </c>
      <c r="E11" s="2"/>
      <c r="F11" s="2"/>
      <c r="I11" s="5"/>
      <c r="J11" s="2"/>
      <c r="K11" s="2"/>
      <c r="L11" s="2"/>
      <c r="M11" s="2"/>
      <c r="N11" s="2"/>
      <c r="O11" s="2"/>
      <c r="P11" s="2"/>
      <c r="Q11" s="2"/>
      <c r="R11" s="2"/>
      <c r="S11" s="2"/>
      <c r="T11" s="2"/>
      <c r="U11" s="2"/>
    </row>
    <row r="12" spans="1:21">
      <c r="A12" s="2"/>
      <c r="B12" s="113" t="s">
        <v>138</v>
      </c>
      <c r="C12" s="2" t="s">
        <v>139</v>
      </c>
      <c r="D12" s="2" t="s">
        <v>98</v>
      </c>
      <c r="E12" s="2"/>
      <c r="F12" s="2"/>
      <c r="G12" s="2"/>
      <c r="H12" s="2"/>
      <c r="I12" s="2"/>
      <c r="J12" s="2"/>
      <c r="K12" s="2"/>
      <c r="L12" s="2"/>
      <c r="M12" s="2"/>
      <c r="N12" s="2"/>
      <c r="O12" s="2"/>
      <c r="P12" s="2"/>
      <c r="Q12" s="2"/>
      <c r="R12" s="2"/>
      <c r="S12" s="2"/>
      <c r="T12" s="2"/>
      <c r="U12" s="2"/>
    </row>
    <row r="13" spans="1:21">
      <c r="A13" s="2"/>
      <c r="B13" s="113" t="s">
        <v>97</v>
      </c>
      <c r="C13" s="3" t="s">
        <v>107</v>
      </c>
      <c r="D13" s="2"/>
      <c r="E13" s="2"/>
      <c r="F13" s="2"/>
      <c r="G13" s="2"/>
      <c r="H13" s="2"/>
      <c r="I13" s="2"/>
      <c r="J13" s="2"/>
      <c r="K13" s="2"/>
      <c r="L13" s="2"/>
      <c r="M13" s="2"/>
      <c r="N13" s="2"/>
      <c r="O13" s="2"/>
      <c r="P13" s="2"/>
      <c r="Q13" s="2"/>
      <c r="R13" s="2"/>
      <c r="S13" s="2"/>
      <c r="T13" s="2"/>
      <c r="U13" s="2"/>
    </row>
    <row r="14" spans="1:21">
      <c r="A14" s="2"/>
      <c r="B14" s="112"/>
      <c r="C14" s="111"/>
      <c r="D14" s="111"/>
      <c r="E14" s="111"/>
      <c r="F14" s="111"/>
      <c r="G14" s="2"/>
      <c r="H14" s="2"/>
      <c r="I14" s="2"/>
      <c r="J14" s="2"/>
      <c r="K14" s="2"/>
      <c r="L14" s="2"/>
      <c r="M14" s="2"/>
      <c r="N14" s="2"/>
      <c r="O14" s="2"/>
      <c r="P14" s="2"/>
      <c r="Q14" s="2"/>
      <c r="R14" s="2"/>
      <c r="S14" s="2"/>
      <c r="T14" s="2"/>
      <c r="U14" s="2"/>
    </row>
    <row r="15" spans="1:21">
      <c r="A15" s="2"/>
      <c r="B15" s="113"/>
      <c r="C15" s="2"/>
      <c r="D15" s="2"/>
      <c r="E15" s="3"/>
      <c r="F15" s="2"/>
      <c r="G15" s="2"/>
      <c r="H15" s="2"/>
      <c r="I15" s="2"/>
      <c r="J15" s="2"/>
      <c r="K15" s="2"/>
      <c r="L15" s="2"/>
      <c r="M15" s="2"/>
      <c r="N15" s="2"/>
      <c r="O15" s="2"/>
      <c r="P15" s="2"/>
      <c r="Q15" s="2"/>
      <c r="R15" s="2"/>
      <c r="S15" s="2"/>
      <c r="T15" s="2"/>
      <c r="U15" s="2"/>
    </row>
    <row r="16" spans="1:21">
      <c r="A16" s="2"/>
      <c r="B16" s="3" t="s">
        <v>112</v>
      </c>
      <c r="D16" s="2"/>
      <c r="E16" s="2"/>
      <c r="F16" s="2"/>
      <c r="G16" s="2"/>
      <c r="H16" s="2"/>
      <c r="I16" s="2"/>
    </row>
    <row r="17" spans="1:9">
      <c r="A17" s="276"/>
      <c r="B17" s="304" t="s">
        <v>225</v>
      </c>
      <c r="C17" s="2"/>
      <c r="D17" s="2"/>
      <c r="E17" s="2"/>
      <c r="F17" s="2"/>
      <c r="G17" s="2"/>
      <c r="H17" s="2"/>
      <c r="I17" s="2"/>
    </row>
    <row r="18" spans="1:9">
      <c r="A18" s="2"/>
      <c r="B18" s="304" t="s">
        <v>290</v>
      </c>
      <c r="C18" s="2"/>
      <c r="D18" s="2"/>
      <c r="E18" s="2"/>
      <c r="F18" s="2"/>
      <c r="G18" s="2"/>
      <c r="H18" s="2"/>
      <c r="I18" s="2"/>
    </row>
    <row r="19" spans="1:9">
      <c r="A19" s="2"/>
      <c r="B19" s="410" t="s">
        <v>289</v>
      </c>
      <c r="C19" s="2"/>
      <c r="D19" s="2"/>
      <c r="E19" s="2"/>
      <c r="F19" s="2"/>
      <c r="G19" s="2"/>
      <c r="H19" s="2"/>
      <c r="I19" s="2"/>
    </row>
    <row r="20" spans="1:9" ht="56.25" customHeight="1">
      <c r="A20" s="2"/>
      <c r="B20" s="500" t="s">
        <v>190</v>
      </c>
      <c r="C20" s="500"/>
      <c r="D20" s="500"/>
      <c r="E20" s="500"/>
      <c r="F20" s="500"/>
      <c r="G20" s="2"/>
      <c r="H20" s="2"/>
      <c r="I20" s="2"/>
    </row>
    <row r="21" spans="1:9" ht="72" customHeight="1">
      <c r="A21" s="2"/>
      <c r="B21" s="500" t="s">
        <v>234</v>
      </c>
      <c r="C21" s="500"/>
      <c r="D21" s="500"/>
      <c r="E21" s="500"/>
      <c r="F21" s="500"/>
      <c r="G21" s="2"/>
      <c r="H21" s="276"/>
      <c r="I21" s="2"/>
    </row>
    <row r="22" spans="1:9">
      <c r="A22" s="2"/>
      <c r="B22" s="275" t="s">
        <v>188</v>
      </c>
      <c r="C22" s="2"/>
      <c r="D22" s="2"/>
      <c r="E22" s="2"/>
      <c r="F22" s="2"/>
      <c r="G22" s="2"/>
      <c r="H22" s="2"/>
      <c r="I22" s="2"/>
    </row>
    <row r="23" spans="1:9">
      <c r="A23" s="2"/>
      <c r="B23" s="405" t="s">
        <v>224</v>
      </c>
      <c r="C23" s="2"/>
      <c r="D23" s="2"/>
      <c r="E23" s="2"/>
      <c r="F23" s="2"/>
      <c r="G23" s="2"/>
      <c r="H23" s="2"/>
      <c r="I23" s="2"/>
    </row>
    <row r="24" spans="1:9">
      <c r="A24" s="2"/>
      <c r="B24" s="275"/>
      <c r="C24" s="2"/>
      <c r="D24" s="2"/>
      <c r="E24" s="2"/>
      <c r="F24" s="2"/>
      <c r="G24" s="2"/>
      <c r="H24" s="2"/>
      <c r="I24" s="2"/>
    </row>
    <row r="25" spans="1:9" ht="25.5">
      <c r="A25" s="303"/>
      <c r="B25" s="406" t="s">
        <v>235</v>
      </c>
      <c r="C25" s="505" t="s">
        <v>189</v>
      </c>
      <c r="D25" s="505"/>
      <c r="E25" s="498" t="s">
        <v>236</v>
      </c>
      <c r="F25" s="499"/>
      <c r="G25" s="2"/>
      <c r="H25" s="2"/>
      <c r="I25" s="2"/>
    </row>
    <row r="26" spans="1:9" ht="69" customHeight="1">
      <c r="A26" s="277"/>
      <c r="B26" s="404" t="s">
        <v>228</v>
      </c>
      <c r="C26" s="501" t="s">
        <v>227</v>
      </c>
      <c r="D26" s="501"/>
      <c r="E26" s="504" t="s">
        <v>230</v>
      </c>
      <c r="F26" s="504"/>
      <c r="G26" s="2"/>
      <c r="H26" s="2"/>
      <c r="I26" s="2"/>
    </row>
    <row r="27" spans="1:9" ht="38.25">
      <c r="A27" s="277"/>
      <c r="B27" s="404" t="s">
        <v>226</v>
      </c>
      <c r="C27" s="501" t="s">
        <v>229</v>
      </c>
      <c r="D27" s="501"/>
      <c r="E27" s="504"/>
      <c r="F27" s="504"/>
      <c r="G27" s="2"/>
      <c r="H27" s="2"/>
      <c r="I27" s="2"/>
    </row>
    <row r="28" spans="1:9" ht="108.75" customHeight="1">
      <c r="A28" s="277"/>
      <c r="B28" s="404" t="s">
        <v>232</v>
      </c>
      <c r="C28" s="502" t="s">
        <v>231</v>
      </c>
      <c r="D28" s="503"/>
      <c r="E28" s="502" t="s">
        <v>233</v>
      </c>
      <c r="F28" s="502"/>
      <c r="G28" s="2"/>
      <c r="H28" s="2"/>
      <c r="I28" s="2"/>
    </row>
    <row r="29" spans="1:9" ht="51">
      <c r="A29" s="440"/>
      <c r="B29" s="404" t="s">
        <v>266</v>
      </c>
      <c r="C29" s="502" t="s">
        <v>267</v>
      </c>
      <c r="D29" s="503"/>
      <c r="E29" s="502" t="s">
        <v>268</v>
      </c>
      <c r="F29" s="502"/>
      <c r="G29" s="2"/>
      <c r="H29" s="2"/>
      <c r="I29" s="2"/>
    </row>
    <row r="30" spans="1:9" ht="55.5" customHeight="1">
      <c r="A30" s="440"/>
      <c r="B30" s="404" t="s">
        <v>254</v>
      </c>
      <c r="C30" s="502" t="s">
        <v>255</v>
      </c>
      <c r="D30" s="503"/>
      <c r="E30" s="502" t="s">
        <v>256</v>
      </c>
      <c r="F30" s="502"/>
      <c r="G30" s="2"/>
      <c r="H30" s="2"/>
      <c r="I30" s="2"/>
    </row>
    <row r="31" spans="1:9" ht="65.25" customHeight="1">
      <c r="A31" s="440"/>
      <c r="B31" s="404" t="s">
        <v>279</v>
      </c>
      <c r="C31" s="502" t="s">
        <v>278</v>
      </c>
      <c r="D31" s="503"/>
      <c r="E31" s="502" t="s">
        <v>280</v>
      </c>
      <c r="F31" s="502"/>
      <c r="G31" s="2"/>
      <c r="H31" s="2"/>
      <c r="I31" s="2"/>
    </row>
    <row r="32" spans="1:9" ht="71.25" customHeight="1">
      <c r="A32" s="277"/>
      <c r="B32" s="404" t="s">
        <v>246</v>
      </c>
      <c r="C32" s="502" t="s">
        <v>247</v>
      </c>
      <c r="D32" s="503"/>
      <c r="E32" s="502" t="s">
        <v>248</v>
      </c>
      <c r="F32" s="502"/>
      <c r="G32" s="2"/>
      <c r="H32" s="497"/>
      <c r="I32" s="497"/>
    </row>
    <row r="33" spans="1:10" ht="54" customHeight="1">
      <c r="A33" s="441"/>
      <c r="B33" s="404" t="s">
        <v>282</v>
      </c>
      <c r="C33" s="502" t="s">
        <v>237</v>
      </c>
      <c r="D33" s="503"/>
      <c r="E33" s="504" t="s">
        <v>239</v>
      </c>
      <c r="F33" s="504"/>
      <c r="G33" s="2"/>
      <c r="H33" s="496"/>
      <c r="I33" s="496"/>
      <c r="J33" s="496"/>
    </row>
    <row r="34" spans="1:10" ht="64.5" customHeight="1">
      <c r="A34" s="441"/>
      <c r="B34" s="404" t="s">
        <v>281</v>
      </c>
      <c r="C34" s="502" t="s">
        <v>238</v>
      </c>
      <c r="D34" s="503"/>
      <c r="E34" s="504"/>
      <c r="F34" s="504"/>
      <c r="G34" s="2"/>
      <c r="H34" s="496"/>
      <c r="I34" s="496"/>
      <c r="J34" s="496"/>
    </row>
    <row r="35" spans="1:10" ht="66.75" customHeight="1">
      <c r="A35" s="440"/>
      <c r="B35" s="404" t="s">
        <v>283</v>
      </c>
      <c r="C35" s="502" t="s">
        <v>284</v>
      </c>
      <c r="D35" s="503"/>
      <c r="E35" s="502" t="s">
        <v>285</v>
      </c>
      <c r="F35" s="502"/>
      <c r="G35" s="2"/>
      <c r="H35" s="281"/>
      <c r="I35" s="2"/>
    </row>
    <row r="36" spans="1:10" ht="79.5" customHeight="1">
      <c r="A36" s="440"/>
      <c r="B36" s="404" t="s">
        <v>249</v>
      </c>
      <c r="C36" s="502" t="s">
        <v>250</v>
      </c>
      <c r="D36" s="503"/>
      <c r="E36" s="502" t="s">
        <v>251</v>
      </c>
      <c r="F36" s="502"/>
      <c r="G36" s="2"/>
      <c r="H36" s="281"/>
      <c r="I36" s="2"/>
    </row>
    <row r="37" spans="1:10" ht="119.65" customHeight="1">
      <c r="A37" s="277"/>
      <c r="B37" s="404" t="s">
        <v>252</v>
      </c>
      <c r="C37" s="502" t="s">
        <v>332</v>
      </c>
      <c r="D37" s="503"/>
      <c r="E37" s="502" t="s">
        <v>253</v>
      </c>
      <c r="F37" s="502"/>
      <c r="G37" s="2"/>
      <c r="H37" s="279"/>
      <c r="I37" s="2"/>
    </row>
    <row r="38" spans="1:10" ht="59.25" customHeight="1">
      <c r="A38" s="441"/>
      <c r="B38" s="404" t="s">
        <v>260</v>
      </c>
      <c r="C38" s="502" t="s">
        <v>261</v>
      </c>
      <c r="D38" s="503"/>
      <c r="E38" s="502" t="s">
        <v>262</v>
      </c>
      <c r="F38" s="502"/>
      <c r="G38" s="2"/>
      <c r="H38" s="276"/>
      <c r="I38" s="2"/>
    </row>
    <row r="39" spans="1:10" ht="133.5" customHeight="1">
      <c r="A39" s="277"/>
      <c r="B39" s="404" t="s">
        <v>263</v>
      </c>
      <c r="C39" s="502" t="s">
        <v>264</v>
      </c>
      <c r="D39" s="503"/>
      <c r="E39" s="502" t="s">
        <v>265</v>
      </c>
      <c r="F39" s="502"/>
      <c r="G39" s="2"/>
      <c r="H39" s="276"/>
      <c r="I39" s="2"/>
    </row>
    <row r="40" spans="1:10" ht="86.25" customHeight="1">
      <c r="A40" s="277"/>
      <c r="B40" s="404" t="s">
        <v>258</v>
      </c>
      <c r="C40" s="502" t="s">
        <v>257</v>
      </c>
      <c r="D40" s="503"/>
      <c r="E40" s="502" t="s">
        <v>259</v>
      </c>
      <c r="F40" s="502"/>
      <c r="G40" s="2"/>
      <c r="H40" s="279"/>
      <c r="I40" s="2"/>
    </row>
    <row r="41" spans="1:10" ht="78.75" customHeight="1">
      <c r="A41" s="277"/>
      <c r="B41" s="404" t="s">
        <v>270</v>
      </c>
      <c r="C41" s="502" t="s">
        <v>269</v>
      </c>
      <c r="D41" s="503"/>
      <c r="E41" s="502" t="s">
        <v>271</v>
      </c>
      <c r="F41" s="502"/>
      <c r="G41" s="2"/>
      <c r="H41" s="276"/>
      <c r="I41" s="2"/>
    </row>
    <row r="42" spans="1:10" ht="76.5">
      <c r="A42" s="277"/>
      <c r="B42" s="404" t="s">
        <v>272</v>
      </c>
      <c r="C42" s="502" t="s">
        <v>273</v>
      </c>
      <c r="D42" s="503"/>
      <c r="E42" s="502" t="s">
        <v>274</v>
      </c>
      <c r="F42" s="502"/>
      <c r="G42" s="2"/>
      <c r="H42" s="276"/>
      <c r="I42" s="2"/>
    </row>
    <row r="43" spans="1:10" ht="68.25" customHeight="1">
      <c r="A43" s="277"/>
      <c r="B43" s="404" t="s">
        <v>275</v>
      </c>
      <c r="C43" s="502" t="s">
        <v>276</v>
      </c>
      <c r="D43" s="503"/>
      <c r="E43" s="502" t="s">
        <v>277</v>
      </c>
      <c r="F43" s="502"/>
      <c r="G43" s="2"/>
      <c r="H43" s="279"/>
      <c r="I43" s="2"/>
    </row>
    <row r="44" spans="1:10" ht="97.5" customHeight="1">
      <c r="A44" s="441"/>
      <c r="B44" s="404" t="s">
        <v>244</v>
      </c>
      <c r="C44" s="502" t="s">
        <v>243</v>
      </c>
      <c r="D44" s="503"/>
      <c r="E44" s="502" t="s">
        <v>245</v>
      </c>
      <c r="F44" s="502"/>
      <c r="G44" s="2"/>
      <c r="H44" s="280"/>
      <c r="I44" s="2"/>
    </row>
    <row r="45" spans="1:10" ht="97.5" customHeight="1">
      <c r="A45" s="441"/>
      <c r="B45" s="404" t="s">
        <v>241</v>
      </c>
      <c r="C45" s="502" t="s">
        <v>240</v>
      </c>
      <c r="D45" s="503"/>
      <c r="E45" s="502" t="s">
        <v>242</v>
      </c>
      <c r="F45" s="502"/>
      <c r="G45" s="2"/>
      <c r="H45" s="279"/>
      <c r="I45" s="2"/>
    </row>
    <row r="46" spans="1:10" ht="66.75" customHeight="1">
      <c r="A46" s="277"/>
      <c r="B46" s="409" t="s">
        <v>286</v>
      </c>
      <c r="C46" s="502" t="s">
        <v>287</v>
      </c>
      <c r="D46" s="503"/>
      <c r="E46" s="502" t="s">
        <v>288</v>
      </c>
      <c r="F46" s="502"/>
      <c r="G46" s="2"/>
      <c r="H46" s="279"/>
      <c r="I46" s="2"/>
    </row>
    <row r="48" spans="1:10">
      <c r="A48" s="2"/>
      <c r="B48" s="2"/>
      <c r="C48" s="2"/>
      <c r="D48" s="2"/>
      <c r="E48" s="2"/>
      <c r="F48" s="2"/>
      <c r="G48" s="2"/>
      <c r="H48" s="278"/>
      <c r="I48" s="2"/>
    </row>
    <row r="49" spans="1:9">
      <c r="A49" s="2"/>
      <c r="B49" s="2"/>
      <c r="C49" s="2"/>
      <c r="D49" s="2"/>
      <c r="E49" s="2"/>
      <c r="F49" s="2"/>
      <c r="G49" s="2"/>
      <c r="H49" s="2"/>
      <c r="I49" s="2"/>
    </row>
    <row r="50" spans="1:9">
      <c r="A50" s="2"/>
      <c r="B50" s="2"/>
      <c r="C50" s="2"/>
      <c r="D50" s="2"/>
      <c r="E50" s="2"/>
      <c r="F50" s="2"/>
      <c r="G50" s="2"/>
      <c r="H50" s="2"/>
      <c r="I50" s="2"/>
    </row>
    <row r="51" spans="1:9">
      <c r="A51" s="2"/>
      <c r="B51" s="276"/>
      <c r="C51" s="2"/>
      <c r="D51" s="2"/>
      <c r="E51" s="2"/>
      <c r="F51" s="2"/>
      <c r="G51" s="2"/>
      <c r="H51" s="2"/>
      <c r="I51" s="2"/>
    </row>
    <row r="52" spans="1:9">
      <c r="A52" s="2"/>
      <c r="B52" s="276"/>
      <c r="C52" s="2"/>
      <c r="D52" s="2"/>
      <c r="E52" s="107"/>
    </row>
    <row r="53" spans="1:9">
      <c r="A53" s="2"/>
      <c r="B53" s="2"/>
      <c r="C53" s="2"/>
      <c r="D53" s="2"/>
      <c r="E53" s="107"/>
    </row>
    <row r="54" spans="1:9">
      <c r="A54" s="2"/>
      <c r="B54" s="2"/>
      <c r="C54" s="2"/>
      <c r="D54" s="2"/>
      <c r="E54" s="107"/>
      <c r="F54" s="107"/>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FF"/>
    <pageSetUpPr fitToPage="1"/>
  </sheetPr>
  <dimension ref="A1:AP116"/>
  <sheetViews>
    <sheetView showGridLines="0" zoomScaleNormal="100" zoomScaleSheetLayoutView="75" workbookViewId="0">
      <pane xSplit="1" ySplit="4" topLeftCell="B5" activePane="bottomRight" state="frozen"/>
      <selection activeCell="F57" sqref="F57"/>
      <selection pane="topRight" activeCell="F57" sqref="F57"/>
      <selection pane="bottomLeft" activeCell="F57" sqref="F57"/>
      <selection pane="bottomRight" activeCell="AP29" sqref="AP29"/>
    </sheetView>
  </sheetViews>
  <sheetFormatPr defaultColWidth="9.140625" defaultRowHeight="12.75" outlineLevelRow="1" outlineLevelCol="1"/>
  <cols>
    <col min="1" max="1" width="49.140625" style="4" customWidth="1"/>
    <col min="2" max="12" width="8.7109375" style="4" customWidth="1"/>
    <col min="13" max="27" width="9.140625" style="376" hidden="1" customWidth="1" outlineLevel="1"/>
    <col min="28" max="28" width="9.140625" style="4" customWidth="1" collapsed="1"/>
    <col min="29" max="29" width="9.7109375" style="4" bestFit="1" customWidth="1"/>
    <col min="30" max="31" width="9.140625" style="4"/>
    <col min="32" max="32" width="12.42578125" style="4" bestFit="1" customWidth="1"/>
    <col min="33" max="16384" width="9.140625" style="4"/>
  </cols>
  <sheetData>
    <row r="1" spans="1:33">
      <c r="A1" s="129" t="s">
        <v>11</v>
      </c>
      <c r="B1" s="340"/>
      <c r="C1" s="214"/>
      <c r="D1" s="214"/>
      <c r="E1" s="214"/>
      <c r="F1" s="340"/>
      <c r="G1" s="214"/>
      <c r="H1" s="214"/>
      <c r="I1" s="214"/>
      <c r="J1" s="214"/>
      <c r="K1" s="214"/>
      <c r="L1" s="214"/>
    </row>
    <row r="2" spans="1:33">
      <c r="A2" s="129" t="s">
        <v>220</v>
      </c>
      <c r="B2" s="370"/>
      <c r="C2" s="215"/>
      <c r="D2" s="215"/>
      <c r="E2" s="215"/>
      <c r="F2" s="370"/>
      <c r="G2" s="215"/>
      <c r="H2" s="215"/>
      <c r="I2" s="215"/>
      <c r="J2" s="215"/>
      <c r="K2" s="215"/>
      <c r="L2" s="215"/>
      <c r="M2" s="377"/>
      <c r="N2" s="377"/>
      <c r="O2" s="377"/>
      <c r="P2" s="377"/>
      <c r="Q2" s="377"/>
      <c r="R2" s="377"/>
      <c r="S2" s="377"/>
      <c r="T2" s="377"/>
      <c r="U2" s="377"/>
      <c r="V2" s="377"/>
      <c r="W2" s="377"/>
      <c r="X2" s="377"/>
      <c r="Y2" s="377"/>
      <c r="Z2" s="377"/>
      <c r="AA2" s="377"/>
    </row>
    <row r="3" spans="1:33" s="40" customFormat="1" ht="14.25">
      <c r="A3" s="144"/>
      <c r="B3" s="216" t="s">
        <v>215</v>
      </c>
      <c r="C3" s="216"/>
      <c r="D3" s="216"/>
      <c r="E3" s="216"/>
      <c r="F3" s="216" t="s">
        <v>323</v>
      </c>
      <c r="G3" s="216"/>
      <c r="H3" s="216"/>
      <c r="I3" s="216"/>
      <c r="J3" s="216">
        <v>2018</v>
      </c>
      <c r="K3" s="216"/>
      <c r="L3" s="216"/>
      <c r="M3" s="378"/>
      <c r="N3" s="378"/>
      <c r="O3" s="378"/>
      <c r="P3" s="378"/>
      <c r="Q3" s="378"/>
      <c r="R3" s="378"/>
      <c r="S3" s="378"/>
      <c r="T3" s="378"/>
      <c r="U3" s="378"/>
      <c r="V3" s="378"/>
      <c r="W3" s="378"/>
      <c r="X3" s="378"/>
      <c r="Y3" s="378"/>
      <c r="Z3" s="378"/>
      <c r="AA3" s="378"/>
      <c r="AE3" s="269"/>
    </row>
    <row r="4" spans="1:33" s="40" customFormat="1">
      <c r="A4" s="108" t="s">
        <v>1</v>
      </c>
      <c r="B4" s="217" t="s">
        <v>9</v>
      </c>
      <c r="C4" s="217" t="s">
        <v>8</v>
      </c>
      <c r="D4" s="217" t="s">
        <v>7</v>
      </c>
      <c r="E4" s="217" t="s">
        <v>10</v>
      </c>
      <c r="F4" s="217" t="s">
        <v>9</v>
      </c>
      <c r="G4" s="217" t="s">
        <v>8</v>
      </c>
      <c r="H4" s="217" t="s">
        <v>7</v>
      </c>
      <c r="I4" s="217" t="s">
        <v>10</v>
      </c>
      <c r="J4" s="217" t="s">
        <v>9</v>
      </c>
      <c r="K4" s="217" t="s">
        <v>8</v>
      </c>
      <c r="L4" s="217" t="s">
        <v>7</v>
      </c>
      <c r="M4" s="378"/>
      <c r="N4" s="378"/>
      <c r="O4" s="378"/>
      <c r="P4" s="378"/>
      <c r="Q4" s="378"/>
      <c r="R4" s="378"/>
      <c r="S4" s="378"/>
      <c r="T4" s="378"/>
      <c r="U4" s="378"/>
      <c r="V4" s="378"/>
      <c r="W4" s="378"/>
      <c r="X4" s="378"/>
      <c r="Y4" s="378"/>
      <c r="Z4" s="378"/>
      <c r="AA4" s="378"/>
      <c r="AB4" s="283"/>
    </row>
    <row r="5" spans="1:33">
      <c r="A5" s="106" t="s">
        <v>39</v>
      </c>
      <c r="B5" s="220"/>
      <c r="C5" s="220"/>
      <c r="D5" s="220"/>
      <c r="E5" s="220"/>
      <c r="F5" s="220"/>
      <c r="G5" s="220"/>
      <c r="H5" s="220"/>
      <c r="I5" s="220"/>
      <c r="J5" s="220"/>
      <c r="K5" s="220"/>
      <c r="L5" s="220"/>
    </row>
    <row r="6" spans="1:33">
      <c r="A6" s="102" t="s">
        <v>2</v>
      </c>
      <c r="B6" s="208">
        <v>8520</v>
      </c>
      <c r="C6" s="221">
        <v>9293</v>
      </c>
      <c r="D6" s="221">
        <v>9125</v>
      </c>
      <c r="E6" s="208">
        <v>9577</v>
      </c>
      <c r="F6" s="208">
        <v>10125</v>
      </c>
      <c r="G6" s="221">
        <v>10279</v>
      </c>
      <c r="H6" s="221">
        <v>10240</v>
      </c>
      <c r="I6" s="208">
        <v>10128</v>
      </c>
      <c r="J6" s="208">
        <v>11141</v>
      </c>
      <c r="K6" s="208">
        <v>11924</v>
      </c>
      <c r="L6" s="208">
        <v>11231</v>
      </c>
      <c r="M6" s="379"/>
      <c r="N6" s="379"/>
      <c r="O6" s="379"/>
      <c r="P6" s="379"/>
      <c r="Q6" s="379"/>
      <c r="R6" s="379"/>
      <c r="S6" s="379"/>
      <c r="T6" s="379"/>
      <c r="U6" s="379"/>
      <c r="V6" s="379"/>
      <c r="W6" s="379"/>
      <c r="X6" s="379"/>
      <c r="Y6" s="379"/>
      <c r="Z6" s="379"/>
      <c r="AA6" s="379"/>
    </row>
    <row r="7" spans="1:33">
      <c r="A7" s="102" t="s">
        <v>203</v>
      </c>
      <c r="B7" s="285">
        <v>3275</v>
      </c>
      <c r="C7" s="251">
        <v>2784</v>
      </c>
      <c r="D7" s="251">
        <v>3555</v>
      </c>
      <c r="E7" s="285">
        <v>4407</v>
      </c>
      <c r="F7" s="285">
        <v>6067</v>
      </c>
      <c r="G7" s="251">
        <v>4989</v>
      </c>
      <c r="H7" s="251">
        <v>5160</v>
      </c>
      <c r="I7" s="285">
        <v>5674</v>
      </c>
      <c r="J7" s="285">
        <v>5992</v>
      </c>
      <c r="K7" s="285">
        <v>5596</v>
      </c>
      <c r="L7" s="285">
        <v>4726</v>
      </c>
      <c r="M7" s="379"/>
      <c r="N7" s="379"/>
      <c r="O7" s="379"/>
      <c r="P7" s="379"/>
      <c r="Q7" s="379"/>
      <c r="R7" s="379"/>
      <c r="S7" s="379"/>
      <c r="T7" s="379"/>
      <c r="U7" s="379"/>
      <c r="V7" s="379"/>
      <c r="W7" s="379"/>
      <c r="X7" s="379"/>
      <c r="Y7" s="379"/>
      <c r="Z7" s="379"/>
      <c r="AA7" s="379"/>
    </row>
    <row r="8" spans="1:33">
      <c r="A8" s="102" t="s">
        <v>3</v>
      </c>
      <c r="B8" s="208">
        <v>3512</v>
      </c>
      <c r="C8" s="221">
        <v>3862</v>
      </c>
      <c r="D8" s="221">
        <v>3841</v>
      </c>
      <c r="E8" s="208">
        <v>3897</v>
      </c>
      <c r="F8" s="208">
        <v>4303</v>
      </c>
      <c r="G8" s="221">
        <v>4230</v>
      </c>
      <c r="H8" s="221">
        <v>4091</v>
      </c>
      <c r="I8" s="208">
        <v>4027</v>
      </c>
      <c r="J8" s="208">
        <v>4578</v>
      </c>
      <c r="K8" s="208">
        <v>4713</v>
      </c>
      <c r="L8" s="208">
        <v>4556</v>
      </c>
      <c r="M8" s="379"/>
      <c r="N8" s="379"/>
      <c r="O8" s="379"/>
      <c r="P8" s="379"/>
      <c r="Q8" s="379"/>
      <c r="R8" s="379"/>
      <c r="S8" s="379"/>
      <c r="T8" s="379"/>
      <c r="U8" s="379"/>
      <c r="V8" s="379"/>
      <c r="W8" s="379"/>
      <c r="X8" s="379"/>
      <c r="Y8" s="379"/>
      <c r="Z8" s="379"/>
      <c r="AA8" s="379"/>
    </row>
    <row r="9" spans="1:33">
      <c r="A9" s="102" t="s">
        <v>209</v>
      </c>
      <c r="B9" s="208">
        <v>2600</v>
      </c>
      <c r="C9" s="221">
        <v>2503</v>
      </c>
      <c r="D9" s="221">
        <v>2550</v>
      </c>
      <c r="E9" s="208">
        <v>2662</v>
      </c>
      <c r="F9" s="208">
        <v>2935</v>
      </c>
      <c r="G9" s="221">
        <v>2946</v>
      </c>
      <c r="H9" s="221">
        <v>2648</v>
      </c>
      <c r="I9" s="208">
        <v>2730</v>
      </c>
      <c r="J9" s="208">
        <v>3337</v>
      </c>
      <c r="K9" s="208">
        <v>3091</v>
      </c>
      <c r="L9" s="208">
        <v>3043</v>
      </c>
      <c r="M9" s="379"/>
      <c r="N9" s="379"/>
      <c r="O9" s="379"/>
      <c r="P9" s="379"/>
      <c r="Q9" s="379"/>
      <c r="R9" s="379"/>
      <c r="S9" s="379"/>
      <c r="T9" s="379"/>
      <c r="U9" s="379"/>
      <c r="V9" s="379"/>
      <c r="W9" s="379"/>
      <c r="X9" s="379"/>
      <c r="Y9" s="379"/>
      <c r="Z9" s="379"/>
      <c r="AA9" s="379"/>
    </row>
    <row r="10" spans="1:33">
      <c r="A10" s="88" t="s">
        <v>40</v>
      </c>
      <c r="B10" s="211">
        <v>-130</v>
      </c>
      <c r="C10" s="226">
        <v>-120</v>
      </c>
      <c r="D10" s="226">
        <v>-71</v>
      </c>
      <c r="E10" s="211">
        <v>-144</v>
      </c>
      <c r="F10" s="211">
        <v>-105</v>
      </c>
      <c r="G10" s="226">
        <v>-158</v>
      </c>
      <c r="H10" s="226">
        <v>-77</v>
      </c>
      <c r="I10" s="211">
        <v>-100</v>
      </c>
      <c r="J10" s="211">
        <v>-219</v>
      </c>
      <c r="K10" s="211">
        <v>-204</v>
      </c>
      <c r="L10" s="211">
        <v>-116</v>
      </c>
      <c r="M10" s="379"/>
      <c r="N10" s="379"/>
      <c r="O10" s="379"/>
      <c r="P10" s="379"/>
      <c r="Q10" s="379"/>
      <c r="R10" s="379"/>
      <c r="S10" s="379"/>
      <c r="T10" s="379"/>
      <c r="U10" s="379"/>
      <c r="V10" s="379"/>
      <c r="W10" s="379"/>
      <c r="X10" s="379"/>
      <c r="Y10" s="379"/>
      <c r="Z10" s="379"/>
      <c r="AA10" s="379"/>
    </row>
    <row r="11" spans="1:33" s="13" customFormat="1">
      <c r="A11" s="89" t="s">
        <v>39</v>
      </c>
      <c r="B11" s="212">
        <f>SUM(B6:B10)</f>
        <v>17777</v>
      </c>
      <c r="C11" s="212">
        <f>SUM(C6:C10)</f>
        <v>18322</v>
      </c>
      <c r="D11" s="212">
        <f>SUM(D6:D10)</f>
        <v>19000</v>
      </c>
      <c r="E11" s="212">
        <f>SUM(E6:E10)</f>
        <v>20399</v>
      </c>
      <c r="F11" s="212">
        <f t="shared" ref="F11:L11" si="0">SUM(F6:F10)</f>
        <v>23325</v>
      </c>
      <c r="G11" s="212">
        <f t="shared" si="0"/>
        <v>22286</v>
      </c>
      <c r="H11" s="212">
        <f t="shared" si="0"/>
        <v>22062</v>
      </c>
      <c r="I11" s="212">
        <f t="shared" si="0"/>
        <v>22459</v>
      </c>
      <c r="J11" s="212">
        <f>SUM(J6:J10)</f>
        <v>24829</v>
      </c>
      <c r="K11" s="212">
        <f t="shared" si="0"/>
        <v>25120</v>
      </c>
      <c r="L11" s="212">
        <f t="shared" si="0"/>
        <v>23440</v>
      </c>
      <c r="M11" s="379"/>
      <c r="N11" s="379"/>
      <c r="O11" s="379"/>
      <c r="P11" s="379"/>
      <c r="Q11" s="379"/>
      <c r="R11" s="379"/>
      <c r="S11" s="379"/>
      <c r="T11" s="379"/>
      <c r="U11" s="379"/>
      <c r="V11" s="379"/>
      <c r="W11" s="379"/>
      <c r="X11" s="379"/>
      <c r="Y11" s="379"/>
      <c r="Z11" s="379"/>
      <c r="AA11" s="379"/>
    </row>
    <row r="12" spans="1:33" s="13" customFormat="1">
      <c r="A12" s="89"/>
      <c r="B12" s="212"/>
      <c r="C12" s="212"/>
      <c r="D12" s="212"/>
      <c r="E12" s="212"/>
      <c r="F12" s="212"/>
      <c r="G12" s="212"/>
      <c r="H12" s="212"/>
      <c r="I12" s="212"/>
      <c r="J12" s="212"/>
      <c r="K12" s="212"/>
      <c r="L12" s="212"/>
      <c r="M12" s="379"/>
      <c r="N12" s="379"/>
      <c r="O12" s="379"/>
      <c r="P12" s="379"/>
      <c r="Q12" s="379"/>
      <c r="R12" s="379"/>
      <c r="S12" s="379"/>
      <c r="T12" s="379"/>
      <c r="U12" s="379"/>
      <c r="V12" s="379"/>
      <c r="W12" s="379"/>
      <c r="X12" s="379"/>
      <c r="Y12" s="379"/>
      <c r="Z12" s="379"/>
      <c r="AA12" s="379"/>
    </row>
    <row r="13" spans="1:33" s="13" customFormat="1">
      <c r="A13" s="89" t="s">
        <v>28</v>
      </c>
      <c r="B13" s="212"/>
      <c r="C13" s="212"/>
      <c r="D13" s="212"/>
      <c r="E13" s="212"/>
      <c r="F13" s="212"/>
      <c r="G13" s="212"/>
      <c r="H13" s="212"/>
      <c r="I13" s="212"/>
      <c r="J13" s="212"/>
      <c r="K13" s="212"/>
      <c r="L13" s="212"/>
      <c r="M13" s="379"/>
      <c r="N13" s="379"/>
      <c r="O13" s="379"/>
      <c r="P13" s="379"/>
      <c r="Q13" s="379"/>
      <c r="R13" s="379"/>
      <c r="S13" s="379"/>
      <c r="T13" s="379"/>
      <c r="U13" s="379"/>
      <c r="V13" s="379"/>
      <c r="W13" s="379"/>
      <c r="X13" s="379"/>
      <c r="Y13" s="379"/>
      <c r="Z13" s="379"/>
      <c r="AA13" s="379"/>
    </row>
    <row r="14" spans="1:33">
      <c r="A14" s="102" t="s">
        <v>2</v>
      </c>
      <c r="B14" s="208">
        <v>8156</v>
      </c>
      <c r="C14" s="208">
        <v>8976</v>
      </c>
      <c r="D14" s="208">
        <v>9421</v>
      </c>
      <c r="E14" s="208">
        <v>9803</v>
      </c>
      <c r="F14" s="208">
        <v>9268</v>
      </c>
      <c r="G14" s="208">
        <v>9667</v>
      </c>
      <c r="H14" s="208">
        <v>9552</v>
      </c>
      <c r="I14" s="208">
        <v>10437</v>
      </c>
      <c r="J14" s="208">
        <v>9735</v>
      </c>
      <c r="K14" s="208">
        <v>11266</v>
      </c>
      <c r="L14" s="208">
        <v>11269</v>
      </c>
      <c r="M14" s="379"/>
      <c r="N14" s="379"/>
      <c r="O14" s="379"/>
      <c r="P14" s="379"/>
      <c r="Q14" s="379"/>
      <c r="R14" s="379"/>
      <c r="S14" s="379"/>
      <c r="T14" s="379"/>
      <c r="U14" s="379"/>
      <c r="V14" s="379"/>
      <c r="W14" s="379"/>
      <c r="X14" s="379"/>
      <c r="Y14" s="379"/>
      <c r="Z14" s="379"/>
      <c r="AA14" s="379"/>
      <c r="AB14" s="282"/>
      <c r="AC14" s="270"/>
      <c r="AF14" s="305"/>
      <c r="AG14" s="270"/>
    </row>
    <row r="15" spans="1:33">
      <c r="A15" s="102" t="s">
        <v>203</v>
      </c>
      <c r="B15" s="208">
        <v>2536</v>
      </c>
      <c r="C15" s="208">
        <v>2953</v>
      </c>
      <c r="D15" s="208">
        <v>3511</v>
      </c>
      <c r="E15" s="208">
        <v>4635</v>
      </c>
      <c r="F15" s="208">
        <v>4753</v>
      </c>
      <c r="G15" s="208">
        <v>4767</v>
      </c>
      <c r="H15" s="208">
        <v>4754</v>
      </c>
      <c r="I15" s="208">
        <v>5229</v>
      </c>
      <c r="J15" s="208">
        <v>5255</v>
      </c>
      <c r="K15" s="208">
        <v>5740</v>
      </c>
      <c r="L15" s="208">
        <v>5272</v>
      </c>
      <c r="M15" s="379"/>
      <c r="N15" s="379"/>
      <c r="O15" s="379"/>
      <c r="P15" s="379"/>
      <c r="Q15" s="379"/>
      <c r="R15" s="379"/>
      <c r="S15" s="379"/>
      <c r="T15" s="379"/>
      <c r="U15" s="379"/>
      <c r="V15" s="379"/>
      <c r="W15" s="379"/>
      <c r="X15" s="379"/>
      <c r="Y15" s="379"/>
      <c r="Z15" s="379"/>
      <c r="AA15" s="379"/>
      <c r="AB15" s="282"/>
      <c r="AC15" s="270"/>
      <c r="AF15" s="305"/>
      <c r="AG15" s="270"/>
    </row>
    <row r="16" spans="1:33">
      <c r="A16" s="102" t="s">
        <v>3</v>
      </c>
      <c r="B16" s="208">
        <v>3417</v>
      </c>
      <c r="C16" s="208">
        <v>3622</v>
      </c>
      <c r="D16" s="208">
        <v>3841</v>
      </c>
      <c r="E16" s="208">
        <v>4137</v>
      </c>
      <c r="F16" s="208">
        <v>3965</v>
      </c>
      <c r="G16" s="208">
        <v>4153</v>
      </c>
      <c r="H16" s="208">
        <v>4098</v>
      </c>
      <c r="I16" s="285">
        <v>4215</v>
      </c>
      <c r="J16" s="208">
        <v>4178</v>
      </c>
      <c r="K16" s="208">
        <v>4519</v>
      </c>
      <c r="L16" s="208">
        <v>4365</v>
      </c>
      <c r="M16" s="379"/>
      <c r="N16" s="379"/>
      <c r="O16" s="379"/>
      <c r="P16" s="379"/>
      <c r="Q16" s="379"/>
      <c r="R16" s="379"/>
      <c r="S16" s="379"/>
      <c r="T16" s="379"/>
      <c r="U16" s="379"/>
      <c r="V16" s="379"/>
      <c r="W16" s="379"/>
      <c r="X16" s="379"/>
      <c r="Y16" s="379"/>
      <c r="Z16" s="379"/>
      <c r="AA16" s="379"/>
      <c r="AB16" s="282"/>
      <c r="AC16" s="270"/>
      <c r="AF16" s="305"/>
      <c r="AG16" s="270"/>
    </row>
    <row r="17" spans="1:33">
      <c r="A17" s="102" t="s">
        <v>209</v>
      </c>
      <c r="B17" s="208">
        <v>2331</v>
      </c>
      <c r="C17" s="208">
        <v>2519</v>
      </c>
      <c r="D17" s="208">
        <v>2519</v>
      </c>
      <c r="E17" s="208">
        <v>2647</v>
      </c>
      <c r="F17" s="208">
        <v>2685</v>
      </c>
      <c r="G17" s="208">
        <v>2908</v>
      </c>
      <c r="H17" s="208">
        <v>2732</v>
      </c>
      <c r="I17" s="208">
        <v>2892</v>
      </c>
      <c r="J17" s="208">
        <v>2894</v>
      </c>
      <c r="K17" s="208">
        <v>3091</v>
      </c>
      <c r="L17" s="208">
        <v>2911</v>
      </c>
      <c r="M17" s="379"/>
      <c r="N17" s="379"/>
      <c r="O17" s="379"/>
      <c r="P17" s="379"/>
      <c r="Q17" s="379"/>
      <c r="R17" s="379"/>
      <c r="S17" s="379"/>
      <c r="T17" s="379"/>
      <c r="U17" s="379"/>
      <c r="V17" s="379"/>
      <c r="W17" s="379"/>
      <c r="X17" s="379"/>
      <c r="Y17" s="379"/>
      <c r="Z17" s="379"/>
      <c r="AA17" s="379"/>
      <c r="AB17" s="282"/>
      <c r="AC17" s="270"/>
      <c r="AF17" s="305"/>
      <c r="AG17" s="270"/>
    </row>
    <row r="18" spans="1:33">
      <c r="A18" s="103" t="s">
        <v>90</v>
      </c>
      <c r="B18" s="211">
        <v>-135</v>
      </c>
      <c r="C18" s="211">
        <v>-122</v>
      </c>
      <c r="D18" s="211">
        <v>-100</v>
      </c>
      <c r="E18" s="211">
        <v>-133</v>
      </c>
      <c r="F18" s="211">
        <v>-93</v>
      </c>
      <c r="G18" s="211">
        <v>-98</v>
      </c>
      <c r="H18" s="317">
        <v>-103</v>
      </c>
      <c r="I18" s="317">
        <v>-128</v>
      </c>
      <c r="J18" s="211">
        <v>-156</v>
      </c>
      <c r="K18" s="211">
        <v>-155</v>
      </c>
      <c r="L18" s="211">
        <v>-142</v>
      </c>
      <c r="M18" s="379"/>
      <c r="N18" s="379"/>
      <c r="O18" s="379"/>
      <c r="P18" s="379"/>
      <c r="Q18" s="379"/>
      <c r="R18" s="379"/>
      <c r="S18" s="379"/>
      <c r="T18" s="379"/>
      <c r="U18" s="379"/>
      <c r="V18" s="379"/>
      <c r="W18" s="379"/>
      <c r="X18" s="379"/>
      <c r="Y18" s="379"/>
      <c r="Z18" s="379"/>
      <c r="AA18" s="379"/>
      <c r="AB18" s="282"/>
      <c r="AF18" s="270"/>
    </row>
    <row r="19" spans="1:33" s="13" customFormat="1">
      <c r="A19" s="101" t="s">
        <v>28</v>
      </c>
      <c r="B19" s="212">
        <f t="shared" ref="B19:L19" si="1">SUM(B14:B18)</f>
        <v>16305</v>
      </c>
      <c r="C19" s="212">
        <f t="shared" si="1"/>
        <v>17948</v>
      </c>
      <c r="D19" s="212">
        <f t="shared" si="1"/>
        <v>19192</v>
      </c>
      <c r="E19" s="212">
        <f t="shared" si="1"/>
        <v>21089</v>
      </c>
      <c r="F19" s="315">
        <f t="shared" si="1"/>
        <v>20578</v>
      </c>
      <c r="G19" s="315">
        <f t="shared" si="1"/>
        <v>21397</v>
      </c>
      <c r="H19" s="315">
        <f t="shared" si="1"/>
        <v>21033</v>
      </c>
      <c r="I19" s="315">
        <f t="shared" si="1"/>
        <v>22645</v>
      </c>
      <c r="J19" s="212">
        <f t="shared" si="1"/>
        <v>21906</v>
      </c>
      <c r="K19" s="212">
        <f t="shared" si="1"/>
        <v>24461</v>
      </c>
      <c r="L19" s="212">
        <f t="shared" si="1"/>
        <v>23675</v>
      </c>
      <c r="M19" s="379"/>
      <c r="N19" s="379"/>
      <c r="O19" s="379"/>
      <c r="P19" s="379"/>
      <c r="Q19" s="379"/>
      <c r="R19" s="379"/>
      <c r="S19" s="379"/>
      <c r="T19" s="379"/>
      <c r="U19" s="379"/>
      <c r="V19" s="379"/>
      <c r="W19" s="379"/>
      <c r="X19" s="379"/>
      <c r="Y19" s="379"/>
      <c r="Z19" s="379"/>
      <c r="AA19" s="379"/>
      <c r="AC19" s="4"/>
      <c r="AF19" s="306"/>
    </row>
    <row r="20" spans="1:33">
      <c r="A20" s="102" t="s">
        <v>29</v>
      </c>
      <c r="B20" s="221"/>
      <c r="C20" s="221"/>
      <c r="D20" s="221"/>
      <c r="E20" s="208"/>
      <c r="F20" s="251">
        <v>-11647</v>
      </c>
      <c r="G20" s="251">
        <v>-12061</v>
      </c>
      <c r="H20" s="251">
        <v>-11967</v>
      </c>
      <c r="I20" s="285">
        <v>-12956</v>
      </c>
      <c r="J20" s="221">
        <v>-12304</v>
      </c>
      <c r="K20" s="221">
        <v>-13898</v>
      </c>
      <c r="L20" s="221">
        <v>-13370</v>
      </c>
      <c r="M20" s="379"/>
      <c r="N20" s="379"/>
      <c r="O20" s="379"/>
      <c r="P20" s="379"/>
      <c r="Q20" s="379"/>
      <c r="R20" s="379"/>
      <c r="S20" s="379"/>
      <c r="T20" s="379"/>
      <c r="U20" s="379"/>
      <c r="V20" s="379"/>
      <c r="W20" s="379"/>
      <c r="X20" s="379"/>
      <c r="Y20" s="379"/>
      <c r="Z20" s="379"/>
      <c r="AA20" s="379"/>
    </row>
    <row r="21" spans="1:33" s="13" customFormat="1">
      <c r="A21" s="101" t="s">
        <v>15</v>
      </c>
      <c r="B21" s="222"/>
      <c r="C21" s="222"/>
      <c r="D21" s="222"/>
      <c r="E21" s="222"/>
      <c r="F21" s="371">
        <f t="shared" ref="F21:L21" si="2">SUM(F19:F20)</f>
        <v>8931</v>
      </c>
      <c r="G21" s="371">
        <f t="shared" si="2"/>
        <v>9336</v>
      </c>
      <c r="H21" s="371">
        <f t="shared" si="2"/>
        <v>9066</v>
      </c>
      <c r="I21" s="371">
        <f t="shared" si="2"/>
        <v>9689</v>
      </c>
      <c r="J21" s="222">
        <f t="shared" si="2"/>
        <v>9602</v>
      </c>
      <c r="K21" s="222">
        <f t="shared" si="2"/>
        <v>10563</v>
      </c>
      <c r="L21" s="222">
        <f t="shared" si="2"/>
        <v>10305</v>
      </c>
      <c r="M21" s="379"/>
      <c r="N21" s="379"/>
      <c r="O21" s="379"/>
      <c r="P21" s="379"/>
      <c r="Q21" s="379"/>
      <c r="R21" s="379"/>
      <c r="S21" s="379"/>
      <c r="T21" s="379"/>
      <c r="U21" s="379"/>
      <c r="V21" s="379"/>
      <c r="W21" s="379"/>
      <c r="X21" s="379"/>
      <c r="Y21" s="379"/>
      <c r="Z21" s="379"/>
      <c r="AA21" s="379"/>
    </row>
    <row r="22" spans="1:33" outlineLevel="1">
      <c r="A22" s="102" t="s">
        <v>16</v>
      </c>
      <c r="B22" s="221"/>
      <c r="C22" s="221"/>
      <c r="D22" s="221"/>
      <c r="E22" s="208"/>
      <c r="F22" s="221">
        <v>-2461</v>
      </c>
      <c r="G22" s="221">
        <v>-2526</v>
      </c>
      <c r="H22" s="221">
        <v>-2585</v>
      </c>
      <c r="I22" s="208">
        <v>-2571</v>
      </c>
      <c r="J22" s="221">
        <v>-2585</v>
      </c>
      <c r="K22" s="221">
        <v>-2830</v>
      </c>
      <c r="L22" s="221">
        <v>-2806</v>
      </c>
      <c r="M22" s="379"/>
      <c r="N22" s="379"/>
      <c r="O22" s="379"/>
      <c r="P22" s="379"/>
      <c r="Q22" s="379"/>
      <c r="R22" s="379"/>
      <c r="S22" s="379"/>
      <c r="T22" s="379"/>
      <c r="U22" s="379"/>
      <c r="V22" s="379"/>
      <c r="W22" s="379"/>
      <c r="X22" s="379"/>
      <c r="Y22" s="379"/>
      <c r="Z22" s="379"/>
      <c r="AA22" s="379"/>
    </row>
    <row r="23" spans="1:33" outlineLevel="1">
      <c r="A23" s="102" t="s">
        <v>27</v>
      </c>
      <c r="B23" s="221"/>
      <c r="C23" s="221"/>
      <c r="D23" s="221"/>
      <c r="E23" s="208"/>
      <c r="F23" s="221">
        <v>-1430</v>
      </c>
      <c r="G23" s="221">
        <v>-1411</v>
      </c>
      <c r="H23" s="221">
        <v>-1283</v>
      </c>
      <c r="I23" s="285">
        <v>-1475</v>
      </c>
      <c r="J23" s="221">
        <v>-1432</v>
      </c>
      <c r="K23" s="221">
        <v>-1630</v>
      </c>
      <c r="L23" s="221">
        <v>-1516</v>
      </c>
      <c r="M23" s="379"/>
      <c r="N23" s="379"/>
      <c r="O23" s="379"/>
      <c r="P23" s="379"/>
      <c r="Q23" s="379"/>
      <c r="R23" s="379"/>
      <c r="S23" s="379"/>
      <c r="T23" s="379"/>
      <c r="U23" s="379"/>
      <c r="V23" s="379"/>
      <c r="W23" s="379"/>
      <c r="X23" s="379"/>
      <c r="Y23" s="379"/>
      <c r="Z23" s="379"/>
      <c r="AA23" s="379"/>
    </row>
    <row r="24" spans="1:33" outlineLevel="1">
      <c r="A24" s="102" t="s">
        <v>17</v>
      </c>
      <c r="B24" s="221"/>
      <c r="C24" s="221"/>
      <c r="D24" s="221"/>
      <c r="E24" s="208"/>
      <c r="F24" s="221">
        <v>-662</v>
      </c>
      <c r="G24" s="221">
        <v>-696</v>
      </c>
      <c r="H24" s="221">
        <v>-742</v>
      </c>
      <c r="I24" s="285">
        <v>-828</v>
      </c>
      <c r="J24" s="221">
        <v>-749</v>
      </c>
      <c r="K24" s="221">
        <v>-826</v>
      </c>
      <c r="L24" s="221">
        <v>-779</v>
      </c>
      <c r="M24" s="379"/>
      <c r="N24" s="379"/>
      <c r="O24" s="379"/>
      <c r="P24" s="379"/>
      <c r="Q24" s="379"/>
      <c r="R24" s="379"/>
      <c r="S24" s="379"/>
      <c r="T24" s="379"/>
      <c r="U24" s="379"/>
      <c r="V24" s="379"/>
      <c r="W24" s="379"/>
      <c r="X24" s="379"/>
      <c r="Y24" s="379"/>
      <c r="Z24" s="379"/>
      <c r="AA24" s="379"/>
    </row>
    <row r="25" spans="1:33" outlineLevel="1">
      <c r="A25" s="102" t="s">
        <v>95</v>
      </c>
      <c r="B25" s="221"/>
      <c r="C25" s="221"/>
      <c r="D25" s="221"/>
      <c r="E25" s="208"/>
      <c r="F25" s="221">
        <v>-88</v>
      </c>
      <c r="G25" s="221">
        <v>-106</v>
      </c>
      <c r="H25" s="221">
        <v>546</v>
      </c>
      <c r="I25" s="285">
        <v>44</v>
      </c>
      <c r="J25" s="221">
        <v>-3</v>
      </c>
      <c r="K25" s="221">
        <v>153</v>
      </c>
      <c r="L25" s="221">
        <v>59</v>
      </c>
      <c r="M25" s="379"/>
      <c r="N25" s="379"/>
      <c r="O25" s="379"/>
      <c r="P25" s="379"/>
      <c r="Q25" s="379"/>
      <c r="R25" s="379"/>
      <c r="S25" s="379"/>
      <c r="T25" s="379"/>
      <c r="U25" s="379"/>
      <c r="V25" s="379"/>
      <c r="W25" s="379"/>
      <c r="X25" s="379"/>
      <c r="Y25" s="379"/>
      <c r="Z25" s="379"/>
      <c r="AA25" s="379"/>
    </row>
    <row r="26" spans="1:33" s="14" customFormat="1" outlineLevel="1">
      <c r="A26" s="104" t="s">
        <v>4</v>
      </c>
      <c r="B26" s="218"/>
      <c r="C26" s="218"/>
      <c r="D26" s="218"/>
      <c r="E26" s="218"/>
      <c r="F26" s="218">
        <f t="shared" ref="F26:L26" si="3">+F20+F22+F23+F24+F25</f>
        <v>-16288</v>
      </c>
      <c r="G26" s="218">
        <f t="shared" si="3"/>
        <v>-16800</v>
      </c>
      <c r="H26" s="218">
        <f t="shared" si="3"/>
        <v>-16031</v>
      </c>
      <c r="I26" s="218">
        <f t="shared" si="3"/>
        <v>-17786</v>
      </c>
      <c r="J26" s="218">
        <f>+J20+J22+J23+J24+J25</f>
        <v>-17073</v>
      </c>
      <c r="K26" s="218">
        <f t="shared" si="3"/>
        <v>-19031</v>
      </c>
      <c r="L26" s="218">
        <f t="shared" si="3"/>
        <v>-18412</v>
      </c>
      <c r="M26" s="379"/>
      <c r="N26" s="379"/>
      <c r="O26" s="379"/>
      <c r="P26" s="379"/>
      <c r="Q26" s="379"/>
      <c r="R26" s="379"/>
      <c r="S26" s="379"/>
      <c r="T26" s="379"/>
      <c r="U26" s="379"/>
      <c r="V26" s="379"/>
      <c r="W26" s="379"/>
      <c r="X26" s="379"/>
      <c r="Y26" s="379"/>
      <c r="Z26" s="379"/>
      <c r="AA26" s="379"/>
    </row>
    <row r="27" spans="1:33" outlineLevel="1">
      <c r="A27" s="102" t="s">
        <v>14</v>
      </c>
      <c r="B27" s="219"/>
      <c r="C27" s="219"/>
      <c r="D27" s="219"/>
      <c r="E27" s="219"/>
      <c r="F27" s="219"/>
      <c r="G27" s="219"/>
      <c r="H27" s="219"/>
      <c r="I27" s="219"/>
      <c r="J27" s="219"/>
      <c r="K27" s="219"/>
      <c r="L27" s="219"/>
      <c r="M27" s="379"/>
      <c r="N27" s="379"/>
      <c r="O27" s="379"/>
      <c r="P27" s="379"/>
      <c r="Q27" s="379"/>
      <c r="R27" s="379"/>
      <c r="S27" s="379"/>
      <c r="T27" s="379"/>
      <c r="U27" s="379"/>
      <c r="V27" s="379"/>
      <c r="W27" s="379"/>
      <c r="X27" s="379"/>
      <c r="Y27" s="379"/>
      <c r="Z27" s="379"/>
      <c r="AA27" s="379"/>
    </row>
    <row r="28" spans="1:33">
      <c r="A28" s="105" t="s">
        <v>54</v>
      </c>
      <c r="B28" s="223"/>
      <c r="C28" s="223"/>
      <c r="D28" s="223"/>
      <c r="E28" s="223"/>
      <c r="F28" s="223"/>
      <c r="G28" s="223"/>
      <c r="H28" s="223"/>
      <c r="I28" s="223"/>
      <c r="J28" s="223"/>
      <c r="K28" s="223"/>
      <c r="L28" s="223"/>
      <c r="M28" s="379"/>
      <c r="N28" s="379"/>
      <c r="O28" s="379"/>
      <c r="P28" s="379"/>
      <c r="Q28" s="379"/>
      <c r="R28" s="379"/>
      <c r="S28" s="379"/>
      <c r="T28" s="379"/>
      <c r="U28" s="379"/>
      <c r="V28" s="379"/>
      <c r="W28" s="379"/>
      <c r="X28" s="379"/>
      <c r="Y28" s="379"/>
      <c r="Z28" s="379"/>
      <c r="AA28" s="379"/>
    </row>
    <row r="29" spans="1:33">
      <c r="A29" s="102" t="s">
        <v>2</v>
      </c>
      <c r="B29" s="224"/>
      <c r="C29" s="90"/>
      <c r="D29" s="90"/>
      <c r="E29" s="90"/>
      <c r="F29" s="224">
        <v>2130</v>
      </c>
      <c r="G29" s="90">
        <v>2237</v>
      </c>
      <c r="H29" s="90">
        <v>2225</v>
      </c>
      <c r="I29" s="90">
        <v>2370</v>
      </c>
      <c r="J29" s="224">
        <v>2249</v>
      </c>
      <c r="K29" s="90">
        <v>2638</v>
      </c>
      <c r="L29" s="90">
        <v>2667</v>
      </c>
      <c r="M29" s="379"/>
      <c r="N29" s="379"/>
      <c r="O29" s="379"/>
      <c r="P29" s="379"/>
      <c r="Q29" s="379"/>
      <c r="R29" s="379"/>
      <c r="S29" s="379"/>
      <c r="T29" s="379"/>
      <c r="U29" s="379"/>
      <c r="V29" s="379"/>
      <c r="W29" s="379"/>
      <c r="X29" s="379"/>
      <c r="Y29" s="379"/>
      <c r="Z29" s="379"/>
      <c r="AA29" s="379"/>
      <c r="AB29" s="282"/>
    </row>
    <row r="30" spans="1:33">
      <c r="A30" s="102" t="s">
        <v>203</v>
      </c>
      <c r="B30" s="224"/>
      <c r="C30" s="90"/>
      <c r="D30" s="90"/>
      <c r="E30" s="90"/>
      <c r="F30" s="224">
        <v>1176</v>
      </c>
      <c r="G30" s="90">
        <v>1193</v>
      </c>
      <c r="H30" s="90">
        <v>1205</v>
      </c>
      <c r="I30" s="90">
        <v>1350</v>
      </c>
      <c r="J30" s="224">
        <v>1292</v>
      </c>
      <c r="K30" s="90">
        <v>1479</v>
      </c>
      <c r="L30" s="90">
        <v>1315</v>
      </c>
      <c r="M30" s="379"/>
      <c r="N30" s="379"/>
      <c r="O30" s="379"/>
      <c r="P30" s="379"/>
      <c r="Q30" s="379"/>
      <c r="R30" s="379"/>
      <c r="S30" s="379"/>
      <c r="T30" s="379"/>
      <c r="U30" s="379"/>
      <c r="V30" s="379"/>
      <c r="W30" s="379"/>
      <c r="X30" s="379"/>
      <c r="Y30" s="379"/>
      <c r="Z30" s="379"/>
      <c r="AA30" s="379"/>
      <c r="AB30" s="282"/>
    </row>
    <row r="31" spans="1:33">
      <c r="A31" s="102" t="s">
        <v>3</v>
      </c>
      <c r="B31" s="224"/>
      <c r="C31" s="90"/>
      <c r="D31" s="90"/>
      <c r="E31" s="90"/>
      <c r="F31" s="224">
        <v>893</v>
      </c>
      <c r="G31" s="90">
        <v>966</v>
      </c>
      <c r="H31" s="90">
        <v>1359</v>
      </c>
      <c r="I31" s="90">
        <v>976</v>
      </c>
      <c r="J31" s="224">
        <v>974</v>
      </c>
      <c r="K31" s="90">
        <v>1056</v>
      </c>
      <c r="L31" s="90">
        <v>1018</v>
      </c>
      <c r="M31" s="379"/>
      <c r="N31" s="379"/>
      <c r="O31" s="379"/>
      <c r="P31" s="379"/>
      <c r="Q31" s="379"/>
      <c r="R31" s="379"/>
      <c r="S31" s="379"/>
      <c r="T31" s="379"/>
      <c r="U31" s="379"/>
      <c r="V31" s="379"/>
      <c r="W31" s="379"/>
      <c r="X31" s="379"/>
      <c r="Y31" s="379"/>
      <c r="Z31" s="379"/>
      <c r="AA31" s="379"/>
      <c r="AB31" s="282"/>
    </row>
    <row r="32" spans="1:33">
      <c r="A32" s="102" t="s">
        <v>209</v>
      </c>
      <c r="B32" s="224"/>
      <c r="C32" s="90"/>
      <c r="D32" s="90"/>
      <c r="E32" s="90"/>
      <c r="F32" s="224">
        <v>404</v>
      </c>
      <c r="G32" s="90">
        <v>475</v>
      </c>
      <c r="H32" s="90">
        <v>410</v>
      </c>
      <c r="I32" s="90">
        <v>416</v>
      </c>
      <c r="J32" s="224">
        <v>547</v>
      </c>
      <c r="K32" s="90">
        <v>464</v>
      </c>
      <c r="L32" s="90">
        <v>480</v>
      </c>
      <c r="M32" s="379"/>
      <c r="N32" s="379"/>
      <c r="O32" s="379"/>
      <c r="P32" s="379"/>
      <c r="Q32" s="379"/>
      <c r="R32" s="379"/>
      <c r="S32" s="379"/>
      <c r="T32" s="379"/>
      <c r="U32" s="379"/>
      <c r="V32" s="379"/>
      <c r="W32" s="379"/>
      <c r="X32" s="379"/>
      <c r="Y32" s="379"/>
      <c r="Z32" s="379"/>
      <c r="AA32" s="379"/>
      <c r="AB32" s="282"/>
    </row>
    <row r="33" spans="1:29">
      <c r="A33" s="102" t="s">
        <v>90</v>
      </c>
      <c r="B33" s="224"/>
      <c r="C33" s="316"/>
      <c r="D33" s="252"/>
      <c r="E33" s="316"/>
      <c r="F33" s="224">
        <v>-313</v>
      </c>
      <c r="G33" s="316">
        <v>-274</v>
      </c>
      <c r="H33" s="252">
        <v>-197</v>
      </c>
      <c r="I33" s="316">
        <v>-253</v>
      </c>
      <c r="J33" s="224">
        <v>-229</v>
      </c>
      <c r="K33" s="90">
        <v>-207</v>
      </c>
      <c r="L33" s="90">
        <v>-217</v>
      </c>
      <c r="M33" s="379"/>
      <c r="N33" s="379"/>
      <c r="O33" s="379"/>
      <c r="P33" s="379"/>
      <c r="Q33" s="379"/>
      <c r="R33" s="379"/>
      <c r="S33" s="379"/>
      <c r="T33" s="379"/>
      <c r="U33" s="379"/>
      <c r="V33" s="379"/>
      <c r="W33" s="379"/>
      <c r="X33" s="379"/>
      <c r="Y33" s="379"/>
      <c r="Z33" s="379"/>
      <c r="AA33" s="379"/>
      <c r="AB33" s="282"/>
    </row>
    <row r="34" spans="1:29" ht="15.75" customHeight="1">
      <c r="A34" s="103"/>
      <c r="B34" s="226"/>
      <c r="C34" s="226"/>
      <c r="D34" s="226"/>
      <c r="E34" s="226"/>
      <c r="F34" s="226"/>
      <c r="G34" s="226"/>
      <c r="H34" s="226"/>
      <c r="I34" s="226"/>
      <c r="J34" s="226"/>
      <c r="K34" s="226"/>
      <c r="L34" s="226"/>
      <c r="M34" s="379"/>
      <c r="N34" s="379"/>
      <c r="O34" s="379"/>
      <c r="P34" s="379"/>
      <c r="Q34" s="379"/>
      <c r="R34" s="379"/>
      <c r="S34" s="379"/>
      <c r="T34" s="379"/>
      <c r="U34" s="379"/>
      <c r="V34" s="379"/>
      <c r="W34" s="379"/>
      <c r="X34" s="379"/>
      <c r="Y34" s="379"/>
      <c r="Z34" s="379"/>
      <c r="AA34" s="379"/>
      <c r="AB34" s="282"/>
    </row>
    <row r="35" spans="1:29" s="13" customFormat="1">
      <c r="A35" s="101" t="s">
        <v>54</v>
      </c>
      <c r="B35" s="372"/>
      <c r="C35" s="372"/>
      <c r="D35" s="372"/>
      <c r="E35" s="372"/>
      <c r="F35" s="372">
        <f t="shared" ref="F35:K35" si="4">SUM(F29:F34)</f>
        <v>4290</v>
      </c>
      <c r="G35" s="372">
        <f t="shared" si="4"/>
        <v>4597</v>
      </c>
      <c r="H35" s="372">
        <f t="shared" si="4"/>
        <v>5002</v>
      </c>
      <c r="I35" s="372">
        <f t="shared" si="4"/>
        <v>4859</v>
      </c>
      <c r="J35" s="372">
        <f>SUM(J29:J34)</f>
        <v>4833</v>
      </c>
      <c r="K35" s="372">
        <f t="shared" si="4"/>
        <v>5430</v>
      </c>
      <c r="L35" s="372">
        <f>SUM(L29:L34)</f>
        <v>5263</v>
      </c>
      <c r="M35" s="379"/>
      <c r="N35" s="379"/>
      <c r="O35" s="379"/>
      <c r="P35" s="379"/>
      <c r="Q35" s="379"/>
      <c r="R35" s="379"/>
      <c r="S35" s="379"/>
      <c r="T35" s="379"/>
      <c r="U35" s="379"/>
      <c r="V35" s="379"/>
      <c r="W35" s="379"/>
      <c r="X35" s="379"/>
      <c r="Y35" s="379"/>
      <c r="Z35" s="379"/>
      <c r="AA35" s="379"/>
      <c r="AB35" s="282"/>
    </row>
    <row r="36" spans="1:29">
      <c r="A36" s="102"/>
      <c r="B36" s="373"/>
      <c r="C36" s="373"/>
      <c r="D36" s="373"/>
      <c r="E36" s="373"/>
      <c r="F36" s="373"/>
      <c r="G36" s="373"/>
      <c r="H36" s="373"/>
      <c r="I36" s="373"/>
      <c r="J36" s="373"/>
      <c r="K36" s="373"/>
      <c r="L36" s="373"/>
      <c r="M36" s="379"/>
      <c r="N36" s="379"/>
      <c r="O36" s="379"/>
      <c r="P36" s="379"/>
      <c r="Q36" s="379"/>
      <c r="R36" s="379"/>
      <c r="S36" s="379"/>
      <c r="T36" s="379"/>
      <c r="U36" s="379"/>
      <c r="V36" s="379"/>
      <c r="W36" s="379"/>
      <c r="X36" s="379"/>
      <c r="Y36" s="379"/>
      <c r="Z36" s="379"/>
      <c r="AA36" s="379"/>
      <c r="AB36" s="282"/>
    </row>
    <row r="37" spans="1:29">
      <c r="A37" s="106" t="s">
        <v>30</v>
      </c>
      <c r="B37" s="374"/>
      <c r="C37" s="374"/>
      <c r="D37" s="374"/>
      <c r="E37" s="374"/>
      <c r="F37" s="374"/>
      <c r="G37" s="374"/>
      <c r="H37" s="374"/>
      <c r="I37" s="374"/>
      <c r="J37" s="374"/>
      <c r="K37" s="374"/>
      <c r="L37" s="374"/>
      <c r="M37" s="379"/>
      <c r="N37" s="379"/>
      <c r="O37" s="379"/>
      <c r="P37" s="379"/>
      <c r="Q37" s="379"/>
      <c r="R37" s="379"/>
      <c r="S37" s="379"/>
      <c r="T37" s="379"/>
      <c r="U37" s="379"/>
      <c r="V37" s="379"/>
      <c r="W37" s="379"/>
      <c r="X37" s="379"/>
      <c r="Y37" s="379"/>
      <c r="Z37" s="379"/>
      <c r="AA37" s="379"/>
      <c r="AB37" s="282"/>
    </row>
    <row r="38" spans="1:29">
      <c r="A38" s="102" t="s">
        <v>2</v>
      </c>
      <c r="B38" s="375"/>
      <c r="C38" s="318"/>
      <c r="D38" s="318"/>
      <c r="E38" s="318"/>
      <c r="F38" s="375">
        <f t="shared" ref="F38:K41" si="5">+F29/F14</f>
        <v>0.22982304704359086</v>
      </c>
      <c r="G38" s="318">
        <f t="shared" si="5"/>
        <v>0.23140581359263473</v>
      </c>
      <c r="H38" s="318">
        <f t="shared" si="5"/>
        <v>0.2329355108877722</v>
      </c>
      <c r="I38" s="318">
        <f t="shared" si="5"/>
        <v>0.22707674619143431</v>
      </c>
      <c r="J38" s="375">
        <f>+J29/J14</f>
        <v>0.2310220852593734</v>
      </c>
      <c r="K38" s="375">
        <f t="shared" si="5"/>
        <v>0.23415586721107759</v>
      </c>
      <c r="L38" s="375">
        <f t="shared" ref="L38:L41" si="6">+L29/L14</f>
        <v>0.23666696246339516</v>
      </c>
      <c r="M38" s="379"/>
      <c r="N38" s="379"/>
      <c r="O38" s="379"/>
      <c r="P38" s="379"/>
      <c r="Q38" s="379"/>
      <c r="R38" s="379"/>
      <c r="S38" s="379"/>
      <c r="T38" s="379"/>
      <c r="U38" s="379"/>
      <c r="V38" s="379"/>
      <c r="W38" s="379"/>
      <c r="X38" s="379"/>
      <c r="Y38" s="379"/>
      <c r="Z38" s="379"/>
      <c r="AA38" s="379"/>
      <c r="AB38" s="282"/>
    </row>
    <row r="39" spans="1:29">
      <c r="A39" s="102" t="s">
        <v>203</v>
      </c>
      <c r="B39" s="375"/>
      <c r="C39" s="318"/>
      <c r="D39" s="318"/>
      <c r="E39" s="318"/>
      <c r="F39" s="375">
        <f t="shared" si="5"/>
        <v>0.24742268041237114</v>
      </c>
      <c r="G39" s="318">
        <f t="shared" si="5"/>
        <v>0.25026221942521504</v>
      </c>
      <c r="H39" s="318">
        <f t="shared" si="5"/>
        <v>0.2534707614640303</v>
      </c>
      <c r="I39" s="318">
        <f t="shared" si="5"/>
        <v>0.25817555938037867</v>
      </c>
      <c r="J39" s="375">
        <f>+J30/J15</f>
        <v>0.24586108468125595</v>
      </c>
      <c r="K39" s="375">
        <f t="shared" si="5"/>
        <v>0.25766550522648085</v>
      </c>
      <c r="L39" s="375">
        <f t="shared" si="6"/>
        <v>0.2494309559939302</v>
      </c>
      <c r="M39" s="379"/>
      <c r="N39" s="379"/>
      <c r="O39" s="379"/>
      <c r="P39" s="379"/>
      <c r="Q39" s="379"/>
      <c r="R39" s="379"/>
      <c r="S39" s="379"/>
      <c r="T39" s="379"/>
      <c r="U39" s="379"/>
      <c r="V39" s="379"/>
      <c r="W39" s="379"/>
      <c r="X39" s="379"/>
      <c r="Y39" s="379"/>
      <c r="Z39" s="379"/>
      <c r="AA39" s="379"/>
      <c r="AB39" s="282"/>
    </row>
    <row r="40" spans="1:29">
      <c r="A40" s="102" t="s">
        <v>3</v>
      </c>
      <c r="B40" s="228"/>
      <c r="C40" s="91"/>
      <c r="D40" s="91"/>
      <c r="E40" s="91"/>
      <c r="F40" s="228">
        <f t="shared" si="5"/>
        <v>0.22522068095838588</v>
      </c>
      <c r="G40" s="91">
        <f t="shared" si="5"/>
        <v>0.23260293763544426</v>
      </c>
      <c r="H40" s="91">
        <f t="shared" si="5"/>
        <v>0.33162518301610544</v>
      </c>
      <c r="I40" s="91">
        <f t="shared" si="5"/>
        <v>0.23155397390272836</v>
      </c>
      <c r="J40" s="228">
        <f>+J31/J16</f>
        <v>0.23312589755864049</v>
      </c>
      <c r="K40" s="228">
        <f t="shared" si="5"/>
        <v>0.23368001770303165</v>
      </c>
      <c r="L40" s="228">
        <f t="shared" si="6"/>
        <v>0.23321878579610539</v>
      </c>
      <c r="M40" s="379"/>
      <c r="N40" s="379"/>
      <c r="O40" s="379"/>
      <c r="P40" s="379"/>
      <c r="Q40" s="379"/>
      <c r="R40" s="379"/>
      <c r="S40" s="379"/>
      <c r="T40" s="379"/>
      <c r="U40" s="379"/>
      <c r="V40" s="379"/>
      <c r="W40" s="379"/>
      <c r="X40" s="379"/>
      <c r="Y40" s="379"/>
      <c r="Z40" s="379"/>
      <c r="AA40" s="379"/>
      <c r="AB40" s="282"/>
    </row>
    <row r="41" spans="1:29">
      <c r="A41" s="102" t="s">
        <v>209</v>
      </c>
      <c r="B41" s="229"/>
      <c r="C41" s="92"/>
      <c r="D41" s="92"/>
      <c r="E41" s="92"/>
      <c r="F41" s="229">
        <f t="shared" si="5"/>
        <v>0.15046554934823092</v>
      </c>
      <c r="G41" s="92">
        <f t="shared" si="5"/>
        <v>0.16334250343878953</v>
      </c>
      <c r="H41" s="92">
        <f t="shared" si="5"/>
        <v>0.1500732064421669</v>
      </c>
      <c r="I41" s="92">
        <f t="shared" si="5"/>
        <v>0.14384508990318118</v>
      </c>
      <c r="J41" s="229">
        <f>+J32/J17</f>
        <v>0.18901174844505875</v>
      </c>
      <c r="K41" s="229">
        <f t="shared" si="5"/>
        <v>0.15011323196376578</v>
      </c>
      <c r="L41" s="229">
        <f t="shared" si="6"/>
        <v>0.16489178976296806</v>
      </c>
      <c r="M41" s="379"/>
      <c r="N41" s="379"/>
      <c r="O41" s="379"/>
      <c r="P41" s="379"/>
      <c r="Q41" s="379"/>
      <c r="R41" s="379"/>
      <c r="S41" s="379"/>
      <c r="T41" s="379"/>
      <c r="U41" s="379"/>
      <c r="V41" s="379"/>
      <c r="W41" s="379"/>
      <c r="X41" s="379"/>
      <c r="Y41" s="379"/>
      <c r="Z41" s="379"/>
      <c r="AA41" s="379"/>
      <c r="AB41" s="282"/>
    </row>
    <row r="42" spans="1:29">
      <c r="A42" s="88"/>
      <c r="B42" s="230"/>
      <c r="C42" s="230"/>
      <c r="D42" s="230"/>
      <c r="E42" s="230"/>
      <c r="F42" s="230"/>
      <c r="G42" s="230"/>
      <c r="H42" s="230"/>
      <c r="I42" s="230"/>
      <c r="J42" s="230"/>
      <c r="K42" s="230"/>
      <c r="L42" s="230"/>
      <c r="M42" s="379"/>
      <c r="N42" s="379"/>
      <c r="O42" s="379"/>
      <c r="P42" s="379"/>
      <c r="Q42" s="379"/>
      <c r="R42" s="379"/>
      <c r="S42" s="379"/>
      <c r="T42" s="379"/>
      <c r="U42" s="379"/>
      <c r="V42" s="379"/>
      <c r="W42" s="379"/>
      <c r="X42" s="379"/>
      <c r="Y42" s="379"/>
      <c r="Z42" s="379"/>
      <c r="AA42" s="379"/>
      <c r="AB42" s="282"/>
    </row>
    <row r="43" spans="1:29">
      <c r="A43" s="89" t="s">
        <v>30</v>
      </c>
      <c r="B43" s="297"/>
      <c r="C43" s="297"/>
      <c r="D43" s="297"/>
      <c r="E43" s="297"/>
      <c r="F43" s="297">
        <f t="shared" ref="F43:L43" si="7">+F35/F19</f>
        <v>0.20847507046360189</v>
      </c>
      <c r="G43" s="297">
        <f t="shared" si="7"/>
        <v>0.21484320231808196</v>
      </c>
      <c r="H43" s="297">
        <f t="shared" si="7"/>
        <v>0.23781676413255359</v>
      </c>
      <c r="I43" s="297">
        <f t="shared" si="7"/>
        <v>0.21457275336718923</v>
      </c>
      <c r="J43" s="297">
        <f>+J35/J19</f>
        <v>0.22062448644207067</v>
      </c>
      <c r="K43" s="297">
        <f t="shared" si="7"/>
        <v>0.22198601856015698</v>
      </c>
      <c r="L43" s="297">
        <f t="shared" si="7"/>
        <v>0.22230200633579725</v>
      </c>
      <c r="M43" s="379"/>
      <c r="N43" s="379"/>
      <c r="O43" s="379"/>
      <c r="P43" s="379"/>
      <c r="Q43" s="379"/>
      <c r="R43" s="379"/>
      <c r="S43" s="379"/>
      <c r="T43" s="379"/>
      <c r="U43" s="379"/>
      <c r="V43" s="379"/>
      <c r="W43" s="379"/>
      <c r="X43" s="379"/>
      <c r="Y43" s="379"/>
      <c r="Z43" s="379"/>
      <c r="AA43" s="379"/>
    </row>
    <row r="44" spans="1:29">
      <c r="A44" s="102"/>
      <c r="B44" s="219"/>
      <c r="C44" s="219"/>
      <c r="D44" s="219"/>
      <c r="E44" s="219"/>
      <c r="F44" s="219"/>
      <c r="G44" s="219"/>
      <c r="H44" s="219"/>
      <c r="I44" s="219"/>
      <c r="J44" s="219"/>
      <c r="K44" s="219"/>
      <c r="L44" s="219"/>
      <c r="M44" s="379"/>
      <c r="N44" s="379"/>
      <c r="O44" s="379"/>
      <c r="P44" s="379"/>
      <c r="Q44" s="379"/>
      <c r="R44" s="379"/>
      <c r="S44" s="379"/>
      <c r="T44" s="379"/>
      <c r="U44" s="379"/>
      <c r="V44" s="379"/>
      <c r="W44" s="379"/>
      <c r="X44" s="379"/>
      <c r="Y44" s="379"/>
      <c r="Z44" s="379"/>
      <c r="AA44" s="379"/>
    </row>
    <row r="45" spans="1:29">
      <c r="A45" s="103" t="s">
        <v>31</v>
      </c>
      <c r="B45" s="226"/>
      <c r="C45" s="226"/>
      <c r="D45" s="226"/>
      <c r="E45" s="211"/>
      <c r="F45" s="226">
        <v>-232</v>
      </c>
      <c r="G45" s="226">
        <v>-395</v>
      </c>
      <c r="H45" s="226">
        <v>-222</v>
      </c>
      <c r="I45" s="211">
        <v>-308</v>
      </c>
      <c r="J45" s="226">
        <v>-320</v>
      </c>
      <c r="K45" s="226">
        <v>-201</v>
      </c>
      <c r="L45" s="211">
        <v>-95</v>
      </c>
      <c r="M45" s="379"/>
      <c r="N45" s="379"/>
      <c r="O45" s="379"/>
      <c r="P45" s="379"/>
      <c r="Q45" s="379"/>
      <c r="R45" s="379"/>
      <c r="S45" s="379"/>
      <c r="T45" s="379"/>
      <c r="U45" s="379"/>
      <c r="V45" s="379"/>
      <c r="W45" s="379"/>
      <c r="X45" s="379"/>
      <c r="Y45" s="379"/>
      <c r="Z45" s="379"/>
      <c r="AA45" s="379"/>
      <c r="AB45" s="282"/>
      <c r="AC45" s="299"/>
    </row>
    <row r="46" spans="1:29" outlineLevel="1">
      <c r="A46" s="341" t="s">
        <v>213</v>
      </c>
      <c r="B46" s="221"/>
      <c r="C46" s="221"/>
      <c r="D46" s="221"/>
      <c r="E46" s="208"/>
      <c r="F46" s="221">
        <v>-254</v>
      </c>
      <c r="G46" s="221">
        <v>-342</v>
      </c>
      <c r="H46" s="221">
        <v>-227</v>
      </c>
      <c r="I46" s="208">
        <v>-248</v>
      </c>
      <c r="J46" s="221">
        <v>-200</v>
      </c>
      <c r="K46" s="221">
        <v>-174</v>
      </c>
      <c r="L46" s="208">
        <v>-104</v>
      </c>
      <c r="M46" s="379"/>
      <c r="N46" s="379"/>
      <c r="O46" s="379"/>
      <c r="P46" s="379"/>
      <c r="Q46" s="379"/>
      <c r="R46" s="379"/>
      <c r="S46" s="379"/>
      <c r="T46" s="379"/>
      <c r="U46" s="379"/>
      <c r="V46" s="379"/>
      <c r="W46" s="379"/>
      <c r="X46" s="379"/>
      <c r="Y46" s="379"/>
      <c r="Z46" s="379"/>
      <c r="AA46" s="379"/>
      <c r="AB46" s="282"/>
      <c r="AC46" s="299"/>
    </row>
    <row r="47" spans="1:29" s="13" customFormat="1">
      <c r="A47" s="101" t="s">
        <v>32</v>
      </c>
      <c r="B47" s="222"/>
      <c r="C47" s="222"/>
      <c r="D47" s="222"/>
      <c r="E47" s="315"/>
      <c r="F47" s="222">
        <f t="shared" ref="F47:K47" si="8">+F35+F45</f>
        <v>4058</v>
      </c>
      <c r="G47" s="222">
        <f t="shared" si="8"/>
        <v>4202</v>
      </c>
      <c r="H47" s="222">
        <f t="shared" si="8"/>
        <v>4780</v>
      </c>
      <c r="I47" s="315">
        <f t="shared" si="8"/>
        <v>4551</v>
      </c>
      <c r="J47" s="222">
        <f t="shared" si="8"/>
        <v>4513</v>
      </c>
      <c r="K47" s="222">
        <f t="shared" si="8"/>
        <v>5229</v>
      </c>
      <c r="L47" s="222">
        <f>+L35+L45</f>
        <v>5168</v>
      </c>
      <c r="M47" s="379"/>
      <c r="N47" s="379"/>
      <c r="O47" s="379"/>
      <c r="P47" s="379"/>
      <c r="Q47" s="379"/>
      <c r="R47" s="379"/>
      <c r="S47" s="379"/>
      <c r="T47" s="379"/>
      <c r="U47" s="379"/>
      <c r="V47" s="379"/>
      <c r="W47" s="379"/>
      <c r="X47" s="379"/>
      <c r="Y47" s="379"/>
      <c r="Z47" s="379"/>
      <c r="AA47" s="379"/>
    </row>
    <row r="48" spans="1:29" s="13" customFormat="1">
      <c r="A48" s="87" t="s">
        <v>191</v>
      </c>
      <c r="B48" s="219"/>
      <c r="C48" s="219"/>
      <c r="D48" s="219"/>
      <c r="E48" s="219"/>
      <c r="F48" s="219">
        <f t="shared" ref="F48:L48" si="9">+F47/F19</f>
        <v>0.19720089415881037</v>
      </c>
      <c r="G48" s="219">
        <f t="shared" si="9"/>
        <v>0.1963826704678226</v>
      </c>
      <c r="H48" s="219">
        <f t="shared" si="9"/>
        <v>0.22726192174202445</v>
      </c>
      <c r="I48" s="219">
        <f t="shared" si="9"/>
        <v>0.20097151689114595</v>
      </c>
      <c r="J48" s="219">
        <f t="shared" si="9"/>
        <v>0.20601661645211358</v>
      </c>
      <c r="K48" s="219">
        <f t="shared" si="9"/>
        <v>0.21376885654715669</v>
      </c>
      <c r="L48" s="219">
        <f t="shared" si="9"/>
        <v>0.21828933474128828</v>
      </c>
      <c r="M48" s="379"/>
      <c r="N48" s="379"/>
      <c r="O48" s="379"/>
      <c r="P48" s="379"/>
      <c r="Q48" s="379"/>
      <c r="R48" s="379"/>
      <c r="S48" s="379"/>
      <c r="T48" s="379"/>
      <c r="U48" s="379"/>
      <c r="V48" s="379"/>
      <c r="W48" s="379"/>
      <c r="X48" s="379"/>
      <c r="Y48" s="379"/>
      <c r="Z48" s="379"/>
      <c r="AA48" s="379"/>
    </row>
    <row r="49" spans="1:31">
      <c r="A49" s="87"/>
      <c r="B49" s="221"/>
      <c r="C49" s="221"/>
      <c r="D49" s="221"/>
      <c r="E49" s="221"/>
      <c r="F49" s="221"/>
      <c r="G49" s="221"/>
      <c r="H49" s="221"/>
      <c r="I49" s="221"/>
      <c r="J49" s="221"/>
      <c r="K49" s="221"/>
      <c r="L49" s="221"/>
      <c r="M49" s="379"/>
      <c r="N49" s="379"/>
      <c r="O49" s="379"/>
      <c r="P49" s="379"/>
      <c r="Q49" s="379"/>
      <c r="R49" s="379"/>
      <c r="S49" s="379"/>
      <c r="T49" s="379"/>
      <c r="U49" s="379"/>
      <c r="V49" s="379"/>
      <c r="W49" s="379"/>
      <c r="X49" s="379"/>
      <c r="Y49" s="379"/>
      <c r="Z49" s="379"/>
      <c r="AA49" s="379"/>
    </row>
    <row r="50" spans="1:31">
      <c r="A50" s="102" t="s">
        <v>33</v>
      </c>
      <c r="B50" s="224"/>
      <c r="C50" s="224"/>
      <c r="D50" s="224"/>
      <c r="E50" s="208"/>
      <c r="F50" s="224">
        <v>-1162</v>
      </c>
      <c r="G50" s="224">
        <v>-1164</v>
      </c>
      <c r="H50" s="224">
        <v>-1225</v>
      </c>
      <c r="I50" s="208">
        <v>-1379</v>
      </c>
      <c r="J50" s="224">
        <v>-1173</v>
      </c>
      <c r="K50" s="224">
        <v>-1335</v>
      </c>
      <c r="L50" s="224">
        <v>-1269</v>
      </c>
      <c r="M50" s="379"/>
      <c r="N50" s="379"/>
      <c r="O50" s="379"/>
      <c r="P50" s="379"/>
      <c r="Q50" s="379"/>
      <c r="R50" s="379"/>
      <c r="S50" s="379"/>
      <c r="T50" s="379"/>
      <c r="U50" s="379"/>
      <c r="V50" s="379"/>
      <c r="W50" s="379"/>
      <c r="X50" s="379"/>
      <c r="Y50" s="379"/>
      <c r="Z50" s="379"/>
      <c r="AA50" s="379"/>
    </row>
    <row r="51" spans="1:31">
      <c r="A51" s="103" t="s">
        <v>91</v>
      </c>
      <c r="B51" s="223"/>
      <c r="C51" s="223"/>
      <c r="D51" s="223"/>
      <c r="E51" s="223"/>
      <c r="F51" s="223"/>
      <c r="G51" s="223"/>
      <c r="H51" s="223"/>
      <c r="I51" s="223"/>
      <c r="J51" s="223"/>
      <c r="K51" s="223"/>
      <c r="L51" s="223"/>
      <c r="M51" s="379"/>
      <c r="N51" s="379"/>
      <c r="O51" s="379"/>
      <c r="P51" s="379"/>
      <c r="Q51" s="379"/>
      <c r="R51" s="379"/>
      <c r="S51" s="379"/>
      <c r="T51" s="379"/>
      <c r="U51" s="379"/>
      <c r="V51" s="379"/>
      <c r="W51" s="379"/>
      <c r="X51" s="379"/>
      <c r="Y51" s="379"/>
      <c r="Z51" s="379"/>
      <c r="AA51" s="379"/>
    </row>
    <row r="52" spans="1:31" s="13" customFormat="1">
      <c r="A52" s="101" t="s">
        <v>55</v>
      </c>
      <c r="B52" s="222"/>
      <c r="C52" s="222"/>
      <c r="D52" s="222"/>
      <c r="E52" s="222"/>
      <c r="F52" s="222">
        <f t="shared" ref="F52:L52" si="10">+F47+F50</f>
        <v>2896</v>
      </c>
      <c r="G52" s="222">
        <f t="shared" si="10"/>
        <v>3038</v>
      </c>
      <c r="H52" s="222">
        <f t="shared" si="10"/>
        <v>3555</v>
      </c>
      <c r="I52" s="222">
        <f t="shared" si="10"/>
        <v>3172</v>
      </c>
      <c r="J52" s="222">
        <f t="shared" si="10"/>
        <v>3340</v>
      </c>
      <c r="K52" s="222">
        <f t="shared" si="10"/>
        <v>3894</v>
      </c>
      <c r="L52" s="222">
        <f t="shared" si="10"/>
        <v>3899</v>
      </c>
      <c r="M52" s="379"/>
      <c r="N52" s="379"/>
      <c r="O52" s="379"/>
      <c r="P52" s="379"/>
      <c r="Q52" s="379"/>
      <c r="R52" s="379"/>
      <c r="S52" s="379"/>
      <c r="T52" s="379"/>
      <c r="U52" s="379"/>
      <c r="V52" s="379"/>
      <c r="W52" s="379"/>
      <c r="X52" s="379"/>
      <c r="Y52" s="379"/>
      <c r="Z52" s="379"/>
      <c r="AA52" s="379"/>
    </row>
    <row r="53" spans="1:31">
      <c r="A53" s="102" t="s">
        <v>56</v>
      </c>
      <c r="B53" s="225"/>
      <c r="C53" s="225"/>
      <c r="D53" s="225"/>
      <c r="E53" s="209"/>
      <c r="F53" s="225">
        <v>1102</v>
      </c>
      <c r="G53" s="225">
        <v>1046</v>
      </c>
      <c r="H53" s="225">
        <v>879</v>
      </c>
      <c r="I53" s="209">
        <v>986</v>
      </c>
      <c r="J53" s="225">
        <v>1081</v>
      </c>
      <c r="K53" s="225">
        <v>89139</v>
      </c>
      <c r="L53" s="225">
        <v>-121</v>
      </c>
      <c r="M53" s="379"/>
      <c r="N53" s="379"/>
      <c r="O53" s="379"/>
      <c r="P53" s="379"/>
      <c r="Q53" s="379"/>
      <c r="R53" s="379"/>
      <c r="S53" s="379"/>
      <c r="T53" s="379"/>
      <c r="U53" s="379"/>
      <c r="V53" s="379"/>
      <c r="W53" s="379"/>
      <c r="X53" s="379"/>
      <c r="Y53" s="379"/>
      <c r="Z53" s="379"/>
      <c r="AA53" s="379"/>
    </row>
    <row r="54" spans="1:31" s="13" customFormat="1">
      <c r="A54" s="101" t="s">
        <v>34</v>
      </c>
      <c r="B54" s="222"/>
      <c r="C54" s="222"/>
      <c r="D54" s="222"/>
      <c r="E54" s="222"/>
      <c r="F54" s="222">
        <f t="shared" ref="F54:K54" si="11">+F52+F53</f>
        <v>3998</v>
      </c>
      <c r="G54" s="222">
        <f t="shared" si="11"/>
        <v>4084</v>
      </c>
      <c r="H54" s="222">
        <f t="shared" si="11"/>
        <v>4434</v>
      </c>
      <c r="I54" s="371">
        <f t="shared" si="11"/>
        <v>4158</v>
      </c>
      <c r="J54" s="222">
        <f t="shared" si="11"/>
        <v>4421</v>
      </c>
      <c r="K54" s="222">
        <f t="shared" si="11"/>
        <v>93033</v>
      </c>
      <c r="L54" s="222">
        <f>+L52+L53</f>
        <v>3778</v>
      </c>
      <c r="M54" s="379"/>
      <c r="N54" s="379"/>
      <c r="O54" s="379"/>
      <c r="P54" s="379"/>
      <c r="Q54" s="379"/>
      <c r="R54" s="379"/>
      <c r="S54" s="379"/>
      <c r="T54" s="379"/>
      <c r="U54" s="379"/>
      <c r="V54" s="379"/>
      <c r="W54" s="379"/>
      <c r="X54" s="379"/>
      <c r="Y54" s="379"/>
      <c r="Z54" s="379"/>
      <c r="AA54" s="379"/>
    </row>
    <row r="55" spans="1:31" s="13" customFormat="1">
      <c r="A55" s="87" t="s">
        <v>35</v>
      </c>
      <c r="B55" s="219"/>
      <c r="C55" s="219"/>
      <c r="D55" s="219"/>
      <c r="E55" s="219"/>
      <c r="F55" s="219">
        <f t="shared" ref="F55:L55" si="12">+F52/F19</f>
        <v>0.14073282145981145</v>
      </c>
      <c r="G55" s="219">
        <f>+G52/G19</f>
        <v>0.14198252091414684</v>
      </c>
      <c r="H55" s="219">
        <f t="shared" si="12"/>
        <v>0.16902011125374411</v>
      </c>
      <c r="I55" s="219">
        <f t="shared" si="12"/>
        <v>0.14007507175977038</v>
      </c>
      <c r="J55" s="219">
        <f>+J52/J19</f>
        <v>0.15246964302017713</v>
      </c>
      <c r="K55" s="219">
        <f t="shared" si="12"/>
        <v>0.15919218347573688</v>
      </c>
      <c r="L55" s="219">
        <f t="shared" si="12"/>
        <v>0.164688489968321</v>
      </c>
      <c r="M55" s="379"/>
      <c r="N55" s="379"/>
      <c r="O55" s="379"/>
      <c r="P55" s="379"/>
      <c r="Q55" s="379"/>
      <c r="R55" s="379"/>
      <c r="S55" s="379"/>
      <c r="T55" s="379"/>
      <c r="U55" s="379"/>
      <c r="V55" s="379"/>
      <c r="W55" s="379"/>
      <c r="X55" s="379"/>
      <c r="Y55" s="379"/>
      <c r="Z55" s="379"/>
      <c r="AA55" s="379"/>
    </row>
    <row r="56" spans="1:31" s="13" customFormat="1">
      <c r="A56" s="87" t="s">
        <v>93</v>
      </c>
      <c r="B56" s="221"/>
      <c r="C56" s="221"/>
      <c r="D56" s="221"/>
      <c r="E56" s="208"/>
      <c r="F56" s="251">
        <v>3992</v>
      </c>
      <c r="G56" s="251">
        <v>4079</v>
      </c>
      <c r="H56" s="251">
        <v>4429</v>
      </c>
      <c r="I56" s="285">
        <v>4152</v>
      </c>
      <c r="J56" s="251">
        <v>4415</v>
      </c>
      <c r="K56" s="251">
        <v>92774</v>
      </c>
      <c r="L56" s="251">
        <v>3775</v>
      </c>
      <c r="M56" s="379"/>
      <c r="N56" s="379"/>
      <c r="O56" s="379"/>
      <c r="P56" s="379"/>
      <c r="Q56" s="379"/>
      <c r="R56" s="379"/>
      <c r="S56" s="379"/>
      <c r="T56" s="379"/>
      <c r="U56" s="379"/>
      <c r="V56" s="379"/>
      <c r="W56" s="379"/>
      <c r="X56" s="379"/>
      <c r="Y56" s="379"/>
      <c r="Z56" s="379"/>
      <c r="AA56" s="379"/>
    </row>
    <row r="57" spans="1:31" s="13" customFormat="1">
      <c r="A57" s="87" t="s">
        <v>92</v>
      </c>
      <c r="B57" s="221"/>
      <c r="C57" s="221"/>
      <c r="D57" s="221"/>
      <c r="E57" s="208"/>
      <c r="F57" s="251">
        <v>6</v>
      </c>
      <c r="G57" s="251">
        <v>5</v>
      </c>
      <c r="H57" s="251">
        <v>5</v>
      </c>
      <c r="I57" s="285">
        <v>6</v>
      </c>
      <c r="J57" s="251">
        <v>6</v>
      </c>
      <c r="K57" s="251">
        <v>259</v>
      </c>
      <c r="L57" s="251">
        <v>3</v>
      </c>
      <c r="M57" s="379"/>
      <c r="N57" s="379"/>
      <c r="O57" s="379"/>
      <c r="P57" s="379"/>
      <c r="Q57" s="379"/>
      <c r="R57" s="379"/>
      <c r="S57" s="379"/>
      <c r="T57" s="379"/>
      <c r="U57" s="379"/>
      <c r="V57" s="379"/>
      <c r="W57" s="379"/>
      <c r="X57" s="379"/>
      <c r="Y57" s="379"/>
      <c r="Z57" s="379"/>
      <c r="AA57" s="379"/>
    </row>
    <row r="58" spans="1:31" s="13" customFormat="1">
      <c r="A58" s="89"/>
      <c r="B58" s="307"/>
      <c r="C58" s="93"/>
      <c r="D58" s="93"/>
      <c r="E58" s="93"/>
      <c r="F58" s="307"/>
      <c r="G58" s="93"/>
      <c r="H58" s="93"/>
      <c r="I58" s="93"/>
      <c r="J58" s="307"/>
      <c r="K58" s="307"/>
      <c r="L58" s="307"/>
      <c r="M58" s="379"/>
      <c r="N58" s="379"/>
      <c r="O58" s="379"/>
      <c r="P58" s="379"/>
      <c r="Q58" s="379"/>
      <c r="R58" s="379"/>
      <c r="S58" s="379"/>
      <c r="T58" s="379"/>
      <c r="U58" s="379"/>
      <c r="V58" s="379"/>
      <c r="W58" s="379"/>
      <c r="X58" s="379"/>
      <c r="Y58" s="379"/>
      <c r="Z58" s="379"/>
      <c r="AA58" s="379"/>
    </row>
    <row r="59" spans="1:31">
      <c r="A59" s="88" t="s">
        <v>186</v>
      </c>
      <c r="B59" s="226"/>
      <c r="C59" s="226"/>
      <c r="D59" s="226"/>
      <c r="E59" s="226"/>
      <c r="F59" s="226">
        <f t="shared" ref="F59:L59" si="13">SUM(F60:F64)</f>
        <v>-122</v>
      </c>
      <c r="G59" s="226">
        <f t="shared" si="13"/>
        <v>-133</v>
      </c>
      <c r="H59" s="226">
        <f t="shared" si="13"/>
        <v>336</v>
      </c>
      <c r="I59" s="226">
        <f t="shared" si="13"/>
        <v>-157</v>
      </c>
      <c r="J59" s="226">
        <f t="shared" si="13"/>
        <v>54</v>
      </c>
      <c r="K59" s="226">
        <f t="shared" si="13"/>
        <v>-55</v>
      </c>
      <c r="L59" s="226">
        <f t="shared" si="13"/>
        <v>-59</v>
      </c>
      <c r="M59" s="379"/>
      <c r="N59" s="379"/>
      <c r="O59" s="379"/>
      <c r="P59" s="379"/>
      <c r="Q59" s="379"/>
      <c r="R59" s="379"/>
      <c r="S59" s="379"/>
      <c r="T59" s="379"/>
      <c r="U59" s="379"/>
      <c r="V59" s="379"/>
      <c r="W59" s="379"/>
      <c r="X59" s="379"/>
      <c r="Y59" s="379"/>
      <c r="Z59" s="379"/>
      <c r="AA59" s="379"/>
      <c r="AE59" s="268"/>
    </row>
    <row r="60" spans="1:31" outlineLevel="1">
      <c r="A60" s="102" t="s">
        <v>2</v>
      </c>
      <c r="B60" s="206"/>
      <c r="C60" s="206"/>
      <c r="D60" s="206"/>
      <c r="E60" s="206"/>
      <c r="F60" s="206"/>
      <c r="G60" s="206"/>
      <c r="H60" s="206"/>
      <c r="I60" s="206"/>
      <c r="J60" s="206"/>
      <c r="K60" s="206"/>
      <c r="L60" s="206"/>
      <c r="M60" s="379"/>
      <c r="N60" s="379"/>
      <c r="O60" s="379"/>
      <c r="P60" s="379"/>
      <c r="Q60" s="379"/>
      <c r="R60" s="379"/>
      <c r="S60" s="379"/>
      <c r="T60" s="379"/>
      <c r="U60" s="379"/>
      <c r="V60" s="379"/>
      <c r="W60" s="379"/>
      <c r="X60" s="379"/>
      <c r="Y60" s="379"/>
      <c r="Z60" s="379"/>
      <c r="AA60" s="379"/>
    </row>
    <row r="61" spans="1:31" outlineLevel="1">
      <c r="A61" s="102" t="s">
        <v>203</v>
      </c>
      <c r="B61" s="206"/>
      <c r="C61" s="206"/>
      <c r="D61" s="206"/>
      <c r="E61" s="206"/>
      <c r="F61" s="206"/>
      <c r="G61" s="206"/>
      <c r="H61" s="373"/>
      <c r="I61" s="373"/>
      <c r="J61" s="206"/>
      <c r="K61" s="206"/>
      <c r="L61" s="206"/>
      <c r="M61" s="379"/>
      <c r="N61" s="379"/>
      <c r="O61" s="379"/>
      <c r="P61" s="379"/>
      <c r="Q61" s="379"/>
      <c r="R61" s="379"/>
      <c r="S61" s="379"/>
      <c r="T61" s="379"/>
      <c r="U61" s="379"/>
      <c r="V61" s="379"/>
      <c r="W61" s="379"/>
      <c r="X61" s="379"/>
      <c r="Y61" s="379"/>
      <c r="Z61" s="379"/>
      <c r="AA61" s="379"/>
    </row>
    <row r="62" spans="1:31" outlineLevel="1">
      <c r="A62" s="102" t="s">
        <v>3</v>
      </c>
      <c r="B62" s="206"/>
      <c r="C62" s="206"/>
      <c r="D62" s="207"/>
      <c r="E62" s="207"/>
      <c r="F62" s="206"/>
      <c r="G62" s="206"/>
      <c r="H62" s="314">
        <v>380</v>
      </c>
      <c r="I62" s="314"/>
      <c r="J62" s="206"/>
      <c r="K62" s="206"/>
      <c r="L62" s="206"/>
      <c r="M62" s="379"/>
      <c r="N62" s="379"/>
      <c r="O62" s="379"/>
      <c r="P62" s="379"/>
      <c r="Q62" s="379"/>
      <c r="R62" s="379"/>
      <c r="S62" s="379"/>
      <c r="T62" s="379"/>
      <c r="U62" s="379"/>
      <c r="V62" s="379"/>
      <c r="W62" s="379"/>
      <c r="X62" s="379"/>
      <c r="Y62" s="379"/>
      <c r="Z62" s="379"/>
      <c r="AA62" s="379"/>
    </row>
    <row r="63" spans="1:31" outlineLevel="1">
      <c r="A63" s="102" t="s">
        <v>209</v>
      </c>
      <c r="B63" s="206"/>
      <c r="C63" s="206"/>
      <c r="D63" s="207"/>
      <c r="E63" s="207"/>
      <c r="F63" s="206"/>
      <c r="G63" s="206"/>
      <c r="H63" s="314"/>
      <c r="I63" s="314">
        <v>-30</v>
      </c>
      <c r="J63" s="206">
        <v>109</v>
      </c>
      <c r="K63" s="206"/>
      <c r="L63" s="206"/>
      <c r="M63" s="379"/>
      <c r="N63" s="379"/>
      <c r="O63" s="379"/>
      <c r="P63" s="379"/>
      <c r="Q63" s="379"/>
      <c r="R63" s="379"/>
      <c r="S63" s="379"/>
      <c r="T63" s="379"/>
      <c r="U63" s="379"/>
      <c r="V63" s="379"/>
      <c r="W63" s="379"/>
      <c r="X63" s="379"/>
      <c r="Y63" s="379"/>
      <c r="Z63" s="379"/>
      <c r="AA63" s="379"/>
    </row>
    <row r="64" spans="1:31" outlineLevel="1">
      <c r="A64" s="88" t="s">
        <v>5</v>
      </c>
      <c r="B64" s="231"/>
      <c r="C64" s="231"/>
      <c r="D64" s="342"/>
      <c r="E64" s="342"/>
      <c r="F64" s="231">
        <v>-122</v>
      </c>
      <c r="G64" s="231">
        <v>-133</v>
      </c>
      <c r="H64" s="407">
        <v>-44</v>
      </c>
      <c r="I64" s="407">
        <v>-127</v>
      </c>
      <c r="J64" s="226">
        <v>-55</v>
      </c>
      <c r="K64" s="226">
        <v>-55</v>
      </c>
      <c r="L64" s="226">
        <v>-59</v>
      </c>
      <c r="M64" s="379"/>
      <c r="N64" s="379"/>
      <c r="O64" s="379"/>
      <c r="P64" s="379"/>
      <c r="Q64" s="379"/>
      <c r="R64" s="379"/>
      <c r="S64" s="379"/>
      <c r="T64" s="379"/>
      <c r="U64" s="379"/>
      <c r="V64" s="379"/>
      <c r="W64" s="379"/>
      <c r="X64" s="379"/>
      <c r="Y64" s="379"/>
      <c r="Z64" s="379"/>
      <c r="AA64" s="379"/>
    </row>
    <row r="65" spans="1:27">
      <c r="A65" s="87" t="s">
        <v>36</v>
      </c>
      <c r="B65" s="206"/>
      <c r="C65" s="206"/>
      <c r="D65" s="206"/>
      <c r="E65" s="206"/>
      <c r="F65" s="206">
        <f t="shared" ref="F65:L65" si="14">+F35-F60-F61-F63-F62-F64</f>
        <v>4412</v>
      </c>
      <c r="G65" s="221">
        <f t="shared" si="14"/>
        <v>4730</v>
      </c>
      <c r="H65" s="373">
        <f t="shared" si="14"/>
        <v>4666</v>
      </c>
      <c r="I65" s="373">
        <f t="shared" si="14"/>
        <v>5016</v>
      </c>
      <c r="J65" s="221">
        <f t="shared" si="14"/>
        <v>4779</v>
      </c>
      <c r="K65" s="221">
        <f t="shared" si="14"/>
        <v>5485</v>
      </c>
      <c r="L65" s="221">
        <f t="shared" si="14"/>
        <v>5322</v>
      </c>
      <c r="M65" s="379"/>
      <c r="N65" s="379"/>
      <c r="O65" s="379"/>
      <c r="P65" s="379"/>
      <c r="Q65" s="379"/>
      <c r="R65" s="379"/>
      <c r="S65" s="379"/>
      <c r="T65" s="379"/>
      <c r="U65" s="379"/>
      <c r="V65" s="379"/>
      <c r="W65" s="379"/>
      <c r="X65" s="379"/>
      <c r="Y65" s="379"/>
      <c r="Z65" s="379"/>
      <c r="AA65" s="379"/>
    </row>
    <row r="66" spans="1:27">
      <c r="A66" s="89"/>
      <c r="B66" s="222"/>
      <c r="C66" s="222"/>
      <c r="D66" s="222"/>
      <c r="E66" s="222"/>
      <c r="F66" s="222"/>
      <c r="G66" s="222"/>
      <c r="H66" s="222"/>
      <c r="I66" s="222"/>
      <c r="J66" s="222"/>
      <c r="K66" s="222"/>
      <c r="L66" s="222"/>
      <c r="M66" s="379"/>
      <c r="N66" s="379"/>
      <c r="O66" s="379"/>
      <c r="P66" s="379"/>
      <c r="Q66" s="379"/>
      <c r="R66" s="379"/>
      <c r="S66" s="379"/>
      <c r="T66" s="379"/>
      <c r="U66" s="379"/>
      <c r="V66" s="379"/>
      <c r="W66" s="379"/>
      <c r="X66" s="379"/>
      <c r="Y66" s="379"/>
      <c r="Z66" s="379"/>
      <c r="AA66" s="379"/>
    </row>
    <row r="67" spans="1:27">
      <c r="A67" s="88" t="s">
        <v>37</v>
      </c>
      <c r="B67" s="227"/>
      <c r="C67" s="227"/>
      <c r="D67" s="322"/>
      <c r="E67" s="322"/>
      <c r="F67" s="227"/>
      <c r="G67" s="227"/>
      <c r="H67" s="322"/>
      <c r="I67" s="322"/>
      <c r="J67" s="227"/>
      <c r="K67" s="227"/>
      <c r="L67" s="227"/>
      <c r="M67" s="379"/>
      <c r="N67" s="379"/>
      <c r="O67" s="379"/>
      <c r="P67" s="379"/>
      <c r="Q67" s="379"/>
      <c r="R67" s="379"/>
      <c r="S67" s="379"/>
      <c r="T67" s="379"/>
      <c r="U67" s="379"/>
      <c r="V67" s="379"/>
      <c r="W67" s="379"/>
      <c r="X67" s="379"/>
      <c r="Y67" s="379"/>
      <c r="Z67" s="379"/>
      <c r="AA67" s="379"/>
    </row>
    <row r="68" spans="1:27" outlineLevel="1">
      <c r="A68" s="102" t="s">
        <v>2</v>
      </c>
      <c r="B68" s="228"/>
      <c r="C68" s="228"/>
      <c r="D68" s="228"/>
      <c r="E68" s="228"/>
      <c r="F68" s="228">
        <f t="shared" ref="F68:K71" si="15">(F29-F60)/F14</f>
        <v>0.22982304704359086</v>
      </c>
      <c r="G68" s="228">
        <f t="shared" si="15"/>
        <v>0.23140581359263473</v>
      </c>
      <c r="H68" s="228">
        <f t="shared" si="15"/>
        <v>0.2329355108877722</v>
      </c>
      <c r="I68" s="228">
        <f t="shared" si="15"/>
        <v>0.22707674619143431</v>
      </c>
      <c r="J68" s="228">
        <f>(J29-J60)/J14</f>
        <v>0.2310220852593734</v>
      </c>
      <c r="K68" s="228">
        <f t="shared" si="15"/>
        <v>0.23415586721107759</v>
      </c>
      <c r="L68" s="228">
        <f t="shared" ref="L68:L71" si="16">(L29-L60)/L14</f>
        <v>0.23666696246339516</v>
      </c>
      <c r="M68" s="379"/>
      <c r="N68" s="379"/>
      <c r="O68" s="379"/>
      <c r="P68" s="379"/>
      <c r="Q68" s="379"/>
      <c r="R68" s="379"/>
      <c r="S68" s="379"/>
      <c r="T68" s="379"/>
      <c r="U68" s="379"/>
      <c r="V68" s="379"/>
      <c r="W68" s="379"/>
      <c r="X68" s="379"/>
      <c r="Y68" s="379"/>
      <c r="Z68" s="379"/>
      <c r="AA68" s="379"/>
    </row>
    <row r="69" spans="1:27" outlineLevel="1">
      <c r="A69" s="102" t="s">
        <v>203</v>
      </c>
      <c r="B69" s="228"/>
      <c r="C69" s="228"/>
      <c r="D69" s="91"/>
      <c r="E69" s="91"/>
      <c r="F69" s="228">
        <f t="shared" si="15"/>
        <v>0.24742268041237114</v>
      </c>
      <c r="G69" s="228">
        <f t="shared" si="15"/>
        <v>0.25026221942521504</v>
      </c>
      <c r="H69" s="91">
        <f t="shared" si="15"/>
        <v>0.2534707614640303</v>
      </c>
      <c r="I69" s="91">
        <f t="shared" si="15"/>
        <v>0.25817555938037867</v>
      </c>
      <c r="J69" s="228">
        <f>(J30-J61)/J15</f>
        <v>0.24586108468125595</v>
      </c>
      <c r="K69" s="228">
        <f t="shared" si="15"/>
        <v>0.25766550522648085</v>
      </c>
      <c r="L69" s="228">
        <f t="shared" si="16"/>
        <v>0.2494309559939302</v>
      </c>
      <c r="M69" s="379"/>
      <c r="N69" s="379"/>
      <c r="O69" s="379"/>
      <c r="P69" s="379"/>
      <c r="Q69" s="379"/>
      <c r="R69" s="379"/>
      <c r="S69" s="379"/>
      <c r="T69" s="379"/>
      <c r="U69" s="379"/>
      <c r="V69" s="379"/>
      <c r="W69" s="379"/>
      <c r="X69" s="379"/>
      <c r="Y69" s="379"/>
      <c r="Z69" s="379"/>
      <c r="AA69" s="379"/>
    </row>
    <row r="70" spans="1:27" outlineLevel="1">
      <c r="A70" s="102" t="s">
        <v>3</v>
      </c>
      <c r="B70" s="228"/>
      <c r="C70" s="228"/>
      <c r="D70" s="91"/>
      <c r="E70" s="91"/>
      <c r="F70" s="228">
        <f t="shared" si="15"/>
        <v>0.22522068095838588</v>
      </c>
      <c r="G70" s="228">
        <f t="shared" si="15"/>
        <v>0.23260293763544426</v>
      </c>
      <c r="H70" s="91">
        <f>(H31-H62)/H16</f>
        <v>0.23889702293801854</v>
      </c>
      <c r="I70" s="91">
        <f t="shared" si="15"/>
        <v>0.23155397390272836</v>
      </c>
      <c r="J70" s="228">
        <f>(J31-J62)/J16</f>
        <v>0.23312589755864049</v>
      </c>
      <c r="K70" s="228">
        <f t="shared" si="15"/>
        <v>0.23368001770303165</v>
      </c>
      <c r="L70" s="228">
        <f t="shared" si="16"/>
        <v>0.23321878579610539</v>
      </c>
      <c r="M70" s="379"/>
      <c r="N70" s="379"/>
      <c r="O70" s="379"/>
      <c r="P70" s="379"/>
      <c r="Q70" s="379"/>
      <c r="R70" s="379"/>
      <c r="S70" s="379"/>
      <c r="T70" s="379"/>
      <c r="U70" s="379"/>
      <c r="V70" s="379"/>
      <c r="W70" s="379"/>
      <c r="X70" s="379"/>
      <c r="Y70" s="379"/>
      <c r="Z70" s="379"/>
      <c r="AA70" s="379"/>
    </row>
    <row r="71" spans="1:27" outlineLevel="1">
      <c r="A71" s="102" t="s">
        <v>209</v>
      </c>
      <c r="B71" s="229"/>
      <c r="C71" s="229"/>
      <c r="D71" s="92"/>
      <c r="E71" s="92"/>
      <c r="F71" s="229">
        <f t="shared" si="15"/>
        <v>0.15046554934823092</v>
      </c>
      <c r="G71" s="229">
        <f t="shared" si="15"/>
        <v>0.16334250343878953</v>
      </c>
      <c r="H71" s="92">
        <f t="shared" si="15"/>
        <v>0.1500732064421669</v>
      </c>
      <c r="I71" s="92">
        <f t="shared" si="15"/>
        <v>0.15421853388658369</v>
      </c>
      <c r="J71" s="229">
        <f>(J32-J63)/J17</f>
        <v>0.15134761575673808</v>
      </c>
      <c r="K71" s="229">
        <f t="shared" si="15"/>
        <v>0.15011323196376578</v>
      </c>
      <c r="L71" s="229">
        <f t="shared" si="16"/>
        <v>0.16489178976296806</v>
      </c>
      <c r="M71" s="379"/>
      <c r="N71" s="379"/>
      <c r="O71" s="379"/>
      <c r="P71" s="379"/>
      <c r="Q71" s="379"/>
      <c r="R71" s="379"/>
      <c r="S71" s="379"/>
      <c r="T71" s="379"/>
      <c r="U71" s="379"/>
      <c r="V71" s="379"/>
      <c r="W71" s="379"/>
      <c r="X71" s="379"/>
      <c r="Y71" s="379"/>
      <c r="Z71" s="379"/>
      <c r="AA71" s="379"/>
    </row>
    <row r="72" spans="1:27" outlineLevel="1">
      <c r="A72" s="88"/>
      <c r="B72" s="226"/>
      <c r="C72" s="226"/>
      <c r="D72" s="211"/>
      <c r="E72" s="211"/>
      <c r="F72" s="226"/>
      <c r="G72" s="226"/>
      <c r="H72" s="211"/>
      <c r="I72" s="211"/>
      <c r="J72" s="226"/>
      <c r="K72" s="226"/>
      <c r="L72" s="226"/>
      <c r="M72" s="379"/>
      <c r="N72" s="379"/>
      <c r="O72" s="379"/>
      <c r="P72" s="379"/>
      <c r="Q72" s="379"/>
      <c r="R72" s="379"/>
      <c r="S72" s="379"/>
      <c r="T72" s="379"/>
      <c r="U72" s="379"/>
      <c r="V72" s="379"/>
      <c r="W72" s="379"/>
      <c r="X72" s="379"/>
      <c r="Y72" s="379"/>
      <c r="Z72" s="379"/>
      <c r="AA72" s="379"/>
    </row>
    <row r="73" spans="1:27">
      <c r="A73" s="489" t="s">
        <v>38</v>
      </c>
      <c r="B73" s="490"/>
      <c r="C73" s="490"/>
      <c r="D73" s="491"/>
      <c r="E73" s="491"/>
      <c r="F73" s="490">
        <f t="shared" ref="F73:L73" si="17">+F65/F19</f>
        <v>0.21440373214112157</v>
      </c>
      <c r="G73" s="490">
        <f t="shared" si="17"/>
        <v>0.22105902696639715</v>
      </c>
      <c r="H73" s="491">
        <f t="shared" si="17"/>
        <v>0.22184186754148244</v>
      </c>
      <c r="I73" s="491">
        <f t="shared" si="17"/>
        <v>0.22150585118127622</v>
      </c>
      <c r="J73" s="490">
        <f t="shared" si="17"/>
        <v>0.21815940838126541</v>
      </c>
      <c r="K73" s="490">
        <f t="shared" si="17"/>
        <v>0.22423449572789339</v>
      </c>
      <c r="L73" s="490">
        <f t="shared" si="17"/>
        <v>0.22479408658922914</v>
      </c>
      <c r="M73" s="379"/>
      <c r="N73" s="379"/>
      <c r="O73" s="379"/>
      <c r="P73" s="379"/>
      <c r="Q73" s="379"/>
      <c r="R73" s="379"/>
      <c r="S73" s="379"/>
      <c r="T73" s="379"/>
      <c r="U73" s="379"/>
      <c r="V73" s="379"/>
      <c r="W73" s="379"/>
      <c r="X73" s="379"/>
      <c r="Y73" s="379"/>
      <c r="Z73" s="379"/>
      <c r="AA73" s="379"/>
    </row>
    <row r="74" spans="1:27">
      <c r="A74" s="87"/>
      <c r="B74" s="206"/>
      <c r="C74" s="206"/>
      <c r="D74" s="221"/>
      <c r="E74" s="221"/>
      <c r="F74" s="206"/>
      <c r="G74" s="206"/>
      <c r="H74" s="221"/>
      <c r="I74" s="221"/>
      <c r="J74" s="206"/>
      <c r="K74" s="206"/>
      <c r="L74" s="206"/>
      <c r="M74" s="379"/>
      <c r="N74" s="379"/>
      <c r="O74" s="379"/>
      <c r="P74" s="379"/>
      <c r="Q74" s="379"/>
      <c r="R74" s="379"/>
      <c r="S74" s="379"/>
      <c r="T74" s="379"/>
      <c r="U74" s="379"/>
      <c r="V74" s="379"/>
      <c r="W74" s="379"/>
      <c r="X74" s="379"/>
      <c r="Y74" s="379"/>
      <c r="Z74" s="379"/>
      <c r="AA74" s="379"/>
    </row>
    <row r="75" spans="1:27" s="17" customFormat="1" ht="14.25">
      <c r="A75" s="473" t="s">
        <v>324</v>
      </c>
      <c r="B75" s="4"/>
      <c r="C75" s="4"/>
      <c r="D75" s="4"/>
      <c r="E75" s="4"/>
      <c r="F75" s="4"/>
      <c r="G75" s="4"/>
      <c r="H75" s="4"/>
      <c r="I75" s="4"/>
      <c r="J75" s="4"/>
      <c r="K75" s="4"/>
      <c r="L75" s="4"/>
      <c r="M75" s="379"/>
      <c r="N75" s="379"/>
      <c r="O75" s="379"/>
      <c r="P75" s="379"/>
      <c r="Q75" s="379"/>
      <c r="R75" s="379"/>
      <c r="S75" s="379"/>
      <c r="T75" s="379"/>
      <c r="U75" s="379"/>
      <c r="V75" s="379"/>
      <c r="W75" s="379"/>
      <c r="X75" s="379"/>
      <c r="Y75" s="379"/>
      <c r="Z75" s="379"/>
      <c r="AA75" s="379"/>
    </row>
    <row r="76" spans="1:27" ht="14.25">
      <c r="A76" s="474" t="s">
        <v>325</v>
      </c>
    </row>
    <row r="80" spans="1:27">
      <c r="K80" s="17"/>
      <c r="L80" s="17"/>
    </row>
    <row r="82" spans="1:42" ht="15" customHeight="1">
      <c r="A82" s="87"/>
      <c r="B82" s="212"/>
      <c r="C82" s="212"/>
      <c r="D82" s="212"/>
      <c r="E82" s="212"/>
      <c r="F82" s="212"/>
      <c r="G82" s="212"/>
      <c r="H82" s="212"/>
      <c r="I82" s="212"/>
      <c r="J82" s="212"/>
      <c r="K82" s="212"/>
      <c r="L82" s="212"/>
      <c r="M82" s="380"/>
      <c r="N82" s="380"/>
      <c r="O82" s="380"/>
      <c r="P82" s="380"/>
      <c r="Q82" s="380"/>
      <c r="R82" s="380"/>
      <c r="S82" s="380"/>
      <c r="T82" s="380"/>
      <c r="U82" s="380"/>
      <c r="V82" s="380"/>
      <c r="W82" s="380"/>
      <c r="X82" s="380"/>
      <c r="Y82" s="380"/>
      <c r="Z82" s="380"/>
      <c r="AA82" s="380"/>
    </row>
    <row r="83" spans="1:42" ht="15" customHeight="1">
      <c r="A83" s="295"/>
      <c r="B83" s="212"/>
      <c r="C83" s="212"/>
      <c r="D83" s="212"/>
      <c r="E83" s="212"/>
      <c r="F83" s="212"/>
      <c r="G83" s="212"/>
      <c r="H83" s="212"/>
      <c r="I83" s="212"/>
      <c r="J83" s="212"/>
      <c r="K83" s="212"/>
      <c r="L83" s="212"/>
      <c r="M83" s="380"/>
      <c r="N83" s="380"/>
      <c r="O83" s="380"/>
      <c r="P83" s="380"/>
      <c r="Q83" s="380"/>
      <c r="R83" s="380"/>
      <c r="S83" s="380"/>
      <c r="T83" s="380"/>
      <c r="U83" s="380"/>
      <c r="V83" s="380"/>
      <c r="W83" s="380"/>
      <c r="X83" s="380"/>
      <c r="Y83" s="380"/>
      <c r="Z83" s="380"/>
      <c r="AA83" s="380"/>
    </row>
    <row r="84" spans="1:42" ht="14.25">
      <c r="A84" s="296"/>
      <c r="B84" s="212"/>
      <c r="C84" s="212"/>
      <c r="D84" s="212"/>
      <c r="E84" s="212"/>
      <c r="F84" s="212"/>
      <c r="G84" s="212"/>
      <c r="H84" s="212"/>
      <c r="I84" s="212"/>
      <c r="J84" s="212"/>
      <c r="K84" s="212"/>
      <c r="L84" s="212"/>
      <c r="M84" s="380"/>
      <c r="N84" s="380"/>
      <c r="O84" s="380"/>
      <c r="P84" s="380"/>
      <c r="Q84" s="380"/>
      <c r="R84" s="380"/>
      <c r="S84" s="380"/>
      <c r="T84" s="380"/>
      <c r="U84" s="380"/>
      <c r="V84" s="380"/>
      <c r="W84" s="380"/>
      <c r="X84" s="380"/>
      <c r="Y84" s="380"/>
      <c r="Z84" s="380"/>
      <c r="AA84" s="380"/>
    </row>
    <row r="85" spans="1:42" ht="14.25">
      <c r="A85" s="296"/>
      <c r="B85" s="212"/>
      <c r="C85" s="212"/>
      <c r="D85" s="212"/>
      <c r="E85" s="212"/>
      <c r="F85" s="212"/>
      <c r="G85" s="212"/>
      <c r="H85" s="212"/>
      <c r="I85" s="212"/>
      <c r="J85" s="212"/>
      <c r="K85" s="212"/>
      <c r="L85" s="212"/>
      <c r="M85" s="380"/>
      <c r="N85" s="380"/>
      <c r="O85" s="380"/>
      <c r="P85" s="380"/>
      <c r="Q85" s="380"/>
      <c r="R85" s="380"/>
      <c r="S85" s="380"/>
      <c r="T85" s="380"/>
      <c r="U85" s="380"/>
      <c r="V85" s="380"/>
      <c r="W85" s="380"/>
      <c r="X85" s="380"/>
      <c r="Y85" s="380"/>
      <c r="Z85" s="380"/>
      <c r="AA85" s="380"/>
    </row>
    <row r="86" spans="1:42">
      <c r="B86" s="204"/>
      <c r="F86" s="204"/>
      <c r="J86" s="204"/>
      <c r="K86" s="204"/>
      <c r="L86" s="204"/>
      <c r="M86" s="301"/>
      <c r="N86" s="301"/>
      <c r="O86" s="301"/>
      <c r="P86" s="301"/>
      <c r="Q86" s="301"/>
      <c r="R86" s="301"/>
      <c r="S86" s="301"/>
      <c r="T86" s="301"/>
      <c r="U86" s="301"/>
      <c r="V86" s="301"/>
      <c r="W86" s="301"/>
      <c r="X86" s="301"/>
      <c r="Y86" s="301"/>
      <c r="Z86" s="301"/>
      <c r="AA86" s="301"/>
    </row>
    <row r="87" spans="1:42">
      <c r="M87" s="381"/>
      <c r="N87" s="381"/>
      <c r="O87" s="381"/>
      <c r="P87" s="381"/>
      <c r="Q87" s="381"/>
      <c r="R87" s="381"/>
      <c r="S87" s="381"/>
      <c r="T87" s="381"/>
      <c r="U87" s="381"/>
      <c r="V87" s="381"/>
      <c r="W87" s="381"/>
      <c r="X87" s="381"/>
      <c r="Y87" s="381"/>
      <c r="Z87" s="381"/>
      <c r="AA87" s="381"/>
    </row>
    <row r="88" spans="1:42">
      <c r="M88" s="301"/>
      <c r="N88" s="301"/>
      <c r="O88" s="301"/>
      <c r="P88" s="301"/>
      <c r="Q88" s="301"/>
      <c r="R88" s="301"/>
      <c r="S88" s="301"/>
      <c r="T88" s="301"/>
      <c r="U88" s="301"/>
      <c r="V88" s="301"/>
      <c r="W88" s="301"/>
      <c r="X88" s="301"/>
      <c r="Y88" s="301"/>
      <c r="Z88" s="301"/>
      <c r="AA88" s="301"/>
    </row>
    <row r="89" spans="1:42">
      <c r="M89" s="301"/>
      <c r="N89" s="301"/>
      <c r="O89" s="301"/>
      <c r="P89" s="301"/>
      <c r="Q89" s="301"/>
      <c r="R89" s="301"/>
      <c r="S89" s="301"/>
      <c r="T89" s="301"/>
      <c r="U89" s="301"/>
      <c r="V89" s="301"/>
      <c r="W89" s="301"/>
      <c r="X89" s="301"/>
      <c r="Y89" s="301"/>
      <c r="Z89" s="301"/>
      <c r="AA89" s="301"/>
    </row>
    <row r="90" spans="1:42">
      <c r="M90" s="301"/>
      <c r="N90" s="301"/>
      <c r="O90" s="301"/>
      <c r="P90" s="301"/>
      <c r="Q90" s="301"/>
      <c r="R90" s="301"/>
      <c r="S90" s="301"/>
      <c r="T90" s="301"/>
      <c r="U90" s="301"/>
      <c r="V90" s="301"/>
      <c r="W90" s="301"/>
      <c r="X90" s="301"/>
      <c r="Y90" s="301"/>
      <c r="Z90" s="301"/>
      <c r="AA90" s="301"/>
    </row>
    <row r="91" spans="1:42">
      <c r="B91" s="300"/>
      <c r="C91" s="300"/>
      <c r="D91" s="300"/>
      <c r="E91" s="300"/>
      <c r="F91" s="300"/>
      <c r="G91" s="300"/>
      <c r="H91" s="300"/>
      <c r="I91" s="300"/>
      <c r="J91" s="300"/>
      <c r="K91" s="300"/>
      <c r="L91" s="300"/>
      <c r="M91" s="382"/>
      <c r="N91" s="382"/>
      <c r="O91" s="382"/>
      <c r="P91" s="382"/>
      <c r="Q91" s="382"/>
      <c r="R91" s="382"/>
      <c r="S91" s="382"/>
      <c r="T91" s="382"/>
      <c r="U91" s="382"/>
      <c r="V91" s="382"/>
      <c r="W91" s="382"/>
      <c r="X91" s="382"/>
      <c r="Y91" s="382"/>
      <c r="Z91" s="382"/>
      <c r="AA91" s="382"/>
    </row>
    <row r="92" spans="1:42" s="13" customFormat="1">
      <c r="A92" s="4"/>
      <c r="B92" s="4"/>
      <c r="C92" s="4"/>
      <c r="D92" s="4"/>
      <c r="E92" s="4"/>
      <c r="F92" s="4"/>
      <c r="G92" s="4"/>
      <c r="H92" s="4"/>
      <c r="I92" s="4"/>
      <c r="J92" s="4"/>
      <c r="K92" s="4"/>
      <c r="L92" s="4"/>
      <c r="M92" s="301"/>
      <c r="N92" s="301"/>
      <c r="O92" s="301"/>
      <c r="P92" s="301"/>
      <c r="Q92" s="301"/>
      <c r="R92" s="301"/>
      <c r="S92" s="301"/>
      <c r="T92" s="301"/>
      <c r="U92" s="301"/>
      <c r="V92" s="301"/>
      <c r="W92" s="301"/>
      <c r="X92" s="301"/>
      <c r="Y92" s="301"/>
      <c r="Z92" s="301"/>
      <c r="AA92" s="301"/>
    </row>
    <row r="93" spans="1:42" s="13" customFormat="1">
      <c r="A93" s="4"/>
      <c r="B93" s="338"/>
      <c r="C93" s="338"/>
      <c r="D93" s="338"/>
      <c r="E93" s="338"/>
      <c r="F93" s="338"/>
      <c r="G93" s="338"/>
      <c r="H93" s="338"/>
      <c r="I93" s="338"/>
      <c r="J93" s="338"/>
      <c r="K93" s="338"/>
      <c r="L93" s="338"/>
      <c r="M93" s="382"/>
      <c r="N93" s="382"/>
      <c r="O93" s="382"/>
      <c r="P93" s="382"/>
      <c r="Q93" s="382"/>
      <c r="R93" s="382"/>
      <c r="S93" s="382"/>
      <c r="T93" s="382"/>
      <c r="U93" s="382"/>
      <c r="V93" s="382"/>
      <c r="W93" s="382"/>
      <c r="X93" s="382"/>
      <c r="Y93" s="382"/>
      <c r="Z93" s="382"/>
      <c r="AA93" s="382"/>
    </row>
    <row r="94" spans="1:42" s="13" customFormat="1">
      <c r="A94" s="4"/>
      <c r="B94" s="4"/>
      <c r="C94" s="4"/>
      <c r="D94" s="4"/>
      <c r="E94" s="4"/>
      <c r="F94" s="4"/>
      <c r="G94" s="4"/>
      <c r="H94" s="4"/>
      <c r="I94" s="4"/>
      <c r="J94" s="4"/>
      <c r="K94" s="4"/>
      <c r="L94" s="4"/>
      <c r="M94" s="301"/>
      <c r="N94" s="301"/>
      <c r="O94" s="301"/>
      <c r="P94" s="301"/>
      <c r="Q94" s="301"/>
      <c r="R94" s="301"/>
      <c r="S94" s="301"/>
      <c r="T94" s="301"/>
      <c r="U94" s="301"/>
      <c r="V94" s="301"/>
      <c r="W94" s="301"/>
      <c r="X94" s="301"/>
      <c r="Y94" s="301"/>
      <c r="Z94" s="301"/>
      <c r="AA94" s="301"/>
    </row>
    <row r="95" spans="1:42" s="13" customFormat="1">
      <c r="A95" s="4"/>
      <c r="B95" s="4"/>
      <c r="C95" s="4"/>
      <c r="D95" s="4"/>
      <c r="E95" s="4"/>
      <c r="F95" s="4"/>
      <c r="G95" s="4"/>
      <c r="H95" s="4"/>
      <c r="I95" s="4"/>
      <c r="J95" s="4"/>
      <c r="K95" s="4"/>
      <c r="L95" s="4"/>
      <c r="M95" s="301"/>
      <c r="N95" s="301"/>
      <c r="O95" s="301"/>
      <c r="P95" s="301"/>
      <c r="Q95" s="301"/>
      <c r="R95" s="301"/>
      <c r="S95" s="301"/>
      <c r="T95" s="301"/>
      <c r="U95" s="301"/>
      <c r="V95" s="301"/>
      <c r="W95" s="301"/>
      <c r="X95" s="301"/>
      <c r="Y95" s="301"/>
      <c r="Z95" s="301"/>
      <c r="AA95" s="301"/>
    </row>
    <row r="96" spans="1:42">
      <c r="M96" s="301"/>
      <c r="N96" s="301"/>
      <c r="O96" s="301"/>
      <c r="P96" s="301"/>
      <c r="Q96" s="301"/>
      <c r="R96" s="301"/>
      <c r="S96" s="301"/>
      <c r="T96" s="301"/>
      <c r="U96" s="301"/>
      <c r="V96" s="301"/>
      <c r="W96" s="301"/>
      <c r="X96" s="301"/>
      <c r="Y96" s="301"/>
      <c r="Z96" s="301"/>
      <c r="AA96" s="301"/>
      <c r="AB96" s="204"/>
      <c r="AC96" s="204"/>
      <c r="AD96" s="204"/>
      <c r="AE96" s="204"/>
      <c r="AF96" s="204"/>
      <c r="AG96" s="204"/>
      <c r="AH96" s="204"/>
      <c r="AI96" s="204"/>
      <c r="AJ96" s="204"/>
      <c r="AK96" s="204"/>
      <c r="AL96" s="204"/>
      <c r="AM96" s="204"/>
      <c r="AN96" s="204"/>
      <c r="AO96" s="204"/>
      <c r="AP96" s="204"/>
    </row>
    <row r="97" spans="13:42">
      <c r="M97" s="382"/>
      <c r="N97" s="382"/>
      <c r="O97" s="382"/>
      <c r="P97" s="382"/>
      <c r="Q97" s="382"/>
      <c r="R97" s="382"/>
      <c r="S97" s="382"/>
      <c r="T97" s="382"/>
      <c r="U97" s="382"/>
      <c r="V97" s="382"/>
      <c r="W97" s="382"/>
      <c r="X97" s="382"/>
      <c r="Y97" s="382"/>
      <c r="Z97" s="382"/>
      <c r="AA97" s="382"/>
      <c r="AB97" s="204"/>
      <c r="AC97" s="204"/>
      <c r="AD97" s="204"/>
      <c r="AE97" s="204"/>
      <c r="AF97" s="204"/>
      <c r="AG97" s="204"/>
      <c r="AH97" s="204"/>
      <c r="AI97" s="204"/>
      <c r="AJ97" s="204"/>
      <c r="AK97" s="204"/>
      <c r="AL97" s="204"/>
      <c r="AM97" s="204"/>
      <c r="AN97" s="204"/>
      <c r="AO97" s="204"/>
      <c r="AP97" s="204"/>
    </row>
    <row r="98" spans="13:42">
      <c r="M98" s="301"/>
      <c r="N98" s="301"/>
      <c r="O98" s="301"/>
      <c r="P98" s="301"/>
      <c r="Q98" s="301"/>
      <c r="R98" s="301"/>
      <c r="S98" s="301"/>
      <c r="T98" s="301"/>
      <c r="U98" s="301"/>
      <c r="V98" s="301"/>
      <c r="W98" s="301"/>
      <c r="X98" s="301"/>
      <c r="Y98" s="301"/>
      <c r="Z98" s="301"/>
      <c r="AA98" s="301"/>
      <c r="AB98" s="204"/>
      <c r="AC98" s="204"/>
      <c r="AD98" s="204"/>
      <c r="AE98" s="204"/>
      <c r="AF98" s="204"/>
      <c r="AG98" s="204"/>
      <c r="AH98" s="204"/>
      <c r="AI98" s="204"/>
      <c r="AJ98" s="204"/>
      <c r="AK98" s="204"/>
      <c r="AL98" s="204"/>
      <c r="AM98" s="204"/>
      <c r="AN98" s="204"/>
      <c r="AO98" s="204"/>
      <c r="AP98" s="204"/>
    </row>
    <row r="99" spans="13:42">
      <c r="M99" s="301"/>
      <c r="N99" s="301"/>
      <c r="O99" s="301"/>
      <c r="P99" s="301"/>
      <c r="Q99" s="301"/>
      <c r="R99" s="301"/>
      <c r="S99" s="301"/>
      <c r="T99" s="301"/>
      <c r="U99" s="301"/>
      <c r="V99" s="301"/>
      <c r="W99" s="301"/>
      <c r="X99" s="301"/>
      <c r="Y99" s="301"/>
      <c r="Z99" s="301"/>
      <c r="AA99" s="301"/>
      <c r="AB99" s="204"/>
      <c r="AC99" s="204"/>
      <c r="AD99" s="204"/>
      <c r="AE99" s="204"/>
      <c r="AF99" s="204"/>
      <c r="AG99" s="204"/>
      <c r="AH99" s="204"/>
      <c r="AI99" s="204"/>
      <c r="AJ99" s="204"/>
      <c r="AK99" s="204"/>
      <c r="AL99" s="204"/>
      <c r="AM99" s="204"/>
      <c r="AN99" s="204"/>
      <c r="AO99" s="204"/>
      <c r="AP99" s="204"/>
    </row>
    <row r="100" spans="13:42">
      <c r="M100" s="301"/>
      <c r="N100" s="301"/>
      <c r="O100" s="301"/>
      <c r="P100" s="301"/>
      <c r="Q100" s="301"/>
      <c r="R100" s="301"/>
      <c r="S100" s="301"/>
      <c r="T100" s="301"/>
      <c r="U100" s="301"/>
      <c r="V100" s="301"/>
      <c r="W100" s="301"/>
      <c r="X100" s="301"/>
      <c r="Y100" s="301"/>
      <c r="Z100" s="301"/>
      <c r="AA100" s="301"/>
      <c r="AB100" s="204"/>
      <c r="AC100" s="204"/>
      <c r="AD100" s="204"/>
      <c r="AE100" s="204"/>
      <c r="AF100" s="204"/>
      <c r="AG100" s="204"/>
      <c r="AH100" s="204"/>
      <c r="AI100" s="204"/>
      <c r="AJ100" s="204"/>
      <c r="AK100" s="204"/>
      <c r="AL100" s="204"/>
      <c r="AM100" s="204"/>
      <c r="AN100" s="204"/>
      <c r="AO100" s="204"/>
      <c r="AP100" s="204"/>
    </row>
    <row r="101" spans="13:42">
      <c r="M101" s="301"/>
      <c r="N101" s="301"/>
      <c r="O101" s="301"/>
      <c r="P101" s="301"/>
      <c r="Q101" s="301"/>
      <c r="R101" s="301"/>
      <c r="S101" s="301"/>
      <c r="T101" s="301"/>
      <c r="U101" s="301"/>
      <c r="V101" s="301"/>
      <c r="W101" s="301"/>
      <c r="X101" s="301"/>
      <c r="Y101" s="301"/>
      <c r="Z101" s="301"/>
      <c r="AA101" s="301"/>
      <c r="AB101" s="204"/>
      <c r="AC101" s="204"/>
      <c r="AD101" s="204"/>
      <c r="AE101" s="204"/>
      <c r="AF101" s="204"/>
      <c r="AG101" s="204"/>
      <c r="AH101" s="204"/>
      <c r="AI101" s="204"/>
      <c r="AJ101" s="204"/>
      <c r="AK101" s="204"/>
      <c r="AL101" s="204"/>
      <c r="AM101" s="204"/>
      <c r="AN101" s="204"/>
      <c r="AO101" s="204"/>
      <c r="AP101" s="204"/>
    </row>
    <row r="102" spans="13:42">
      <c r="M102" s="301"/>
      <c r="N102" s="301"/>
      <c r="O102" s="301"/>
      <c r="P102" s="301"/>
      <c r="Q102" s="301"/>
      <c r="R102" s="301"/>
      <c r="S102" s="301"/>
      <c r="T102" s="301"/>
      <c r="U102" s="301"/>
      <c r="V102" s="301"/>
      <c r="W102" s="301"/>
      <c r="X102" s="301"/>
      <c r="Y102" s="301"/>
      <c r="Z102" s="301"/>
      <c r="AA102" s="301"/>
      <c r="AB102" s="204"/>
      <c r="AC102" s="204"/>
      <c r="AD102" s="204"/>
      <c r="AE102" s="204"/>
      <c r="AF102" s="204"/>
      <c r="AG102" s="204"/>
      <c r="AH102" s="204"/>
      <c r="AI102" s="204"/>
      <c r="AJ102" s="204"/>
      <c r="AK102" s="204"/>
      <c r="AL102" s="204"/>
      <c r="AM102" s="204"/>
      <c r="AN102" s="204"/>
      <c r="AO102" s="204"/>
      <c r="AP102" s="204"/>
    </row>
    <row r="103" spans="13:42">
      <c r="M103" s="301"/>
      <c r="N103" s="301"/>
      <c r="O103" s="301"/>
      <c r="P103" s="301"/>
      <c r="Q103" s="301"/>
      <c r="R103" s="301"/>
      <c r="S103" s="301"/>
      <c r="T103" s="301"/>
      <c r="U103" s="301"/>
      <c r="V103" s="301"/>
      <c r="W103" s="301"/>
      <c r="X103" s="301"/>
      <c r="Y103" s="301"/>
      <c r="Z103" s="301"/>
      <c r="AA103" s="301"/>
      <c r="AB103" s="204"/>
      <c r="AC103" s="204"/>
      <c r="AD103" s="204"/>
      <c r="AE103" s="204"/>
      <c r="AF103" s="204"/>
      <c r="AG103" s="204"/>
      <c r="AH103" s="204"/>
      <c r="AI103" s="204"/>
      <c r="AJ103" s="204"/>
      <c r="AK103" s="204"/>
      <c r="AL103" s="204"/>
      <c r="AM103" s="204"/>
      <c r="AN103" s="204"/>
      <c r="AO103" s="204"/>
      <c r="AP103" s="204"/>
    </row>
    <row r="104" spans="13:42">
      <c r="M104" s="301"/>
      <c r="N104" s="301"/>
      <c r="O104" s="301"/>
      <c r="P104" s="301"/>
      <c r="Q104" s="301"/>
      <c r="R104" s="301"/>
      <c r="S104" s="301"/>
      <c r="T104" s="301"/>
      <c r="U104" s="301"/>
      <c r="V104" s="301"/>
      <c r="W104" s="301"/>
      <c r="X104" s="301"/>
      <c r="Y104" s="301"/>
      <c r="Z104" s="301"/>
      <c r="AA104" s="301"/>
      <c r="AB104" s="204"/>
      <c r="AC104" s="204"/>
      <c r="AD104" s="204"/>
      <c r="AE104" s="204"/>
      <c r="AF104" s="204"/>
      <c r="AG104" s="204"/>
      <c r="AH104" s="204"/>
      <c r="AI104" s="204"/>
      <c r="AJ104" s="204"/>
      <c r="AK104" s="204"/>
      <c r="AL104" s="204"/>
      <c r="AM104" s="204"/>
      <c r="AN104" s="204"/>
      <c r="AO104" s="204"/>
      <c r="AP104" s="204"/>
    </row>
    <row r="105" spans="13:42">
      <c r="M105" s="301"/>
      <c r="N105" s="301"/>
      <c r="O105" s="301"/>
      <c r="P105" s="301"/>
      <c r="Q105" s="301"/>
      <c r="R105" s="301"/>
      <c r="S105" s="301"/>
      <c r="T105" s="301"/>
      <c r="U105" s="301"/>
      <c r="V105" s="301"/>
      <c r="W105" s="301"/>
      <c r="X105" s="301"/>
      <c r="Y105" s="301"/>
      <c r="Z105" s="301"/>
      <c r="AA105" s="301"/>
    </row>
    <row r="106" spans="13:42">
      <c r="M106" s="301"/>
      <c r="N106" s="301"/>
      <c r="O106" s="301"/>
      <c r="P106" s="301"/>
      <c r="Q106" s="301"/>
      <c r="R106" s="301"/>
      <c r="S106" s="301"/>
      <c r="T106" s="301"/>
      <c r="U106" s="301"/>
      <c r="V106" s="301"/>
      <c r="W106" s="301"/>
      <c r="X106" s="301"/>
      <c r="Y106" s="301"/>
      <c r="Z106" s="301"/>
      <c r="AA106" s="301"/>
    </row>
    <row r="107" spans="13:42">
      <c r="M107" s="301"/>
      <c r="N107" s="301"/>
      <c r="O107" s="301"/>
      <c r="P107" s="301"/>
      <c r="Q107" s="301"/>
      <c r="R107" s="301"/>
      <c r="S107" s="301"/>
      <c r="T107" s="301"/>
      <c r="U107" s="301"/>
      <c r="V107" s="301"/>
      <c r="W107" s="301"/>
      <c r="X107" s="301"/>
      <c r="Y107" s="301"/>
      <c r="Z107" s="301"/>
      <c r="AA107" s="301"/>
    </row>
    <row r="108" spans="13:42">
      <c r="M108" s="301"/>
      <c r="N108" s="301"/>
      <c r="O108" s="301"/>
      <c r="P108" s="301"/>
      <c r="Q108" s="301"/>
      <c r="R108" s="301"/>
      <c r="S108" s="301"/>
      <c r="T108" s="301"/>
      <c r="U108" s="301"/>
      <c r="V108" s="301"/>
      <c r="W108" s="301"/>
      <c r="X108" s="301"/>
      <c r="Y108" s="301"/>
      <c r="Z108" s="301"/>
      <c r="AA108" s="301"/>
    </row>
    <row r="109" spans="13:42">
      <c r="M109" s="301"/>
      <c r="N109" s="301"/>
      <c r="O109" s="301"/>
      <c r="P109" s="301"/>
      <c r="Q109" s="301"/>
      <c r="R109" s="301"/>
      <c r="S109" s="301"/>
      <c r="T109" s="301"/>
      <c r="U109" s="301"/>
      <c r="V109" s="301"/>
      <c r="W109" s="301"/>
      <c r="X109" s="301"/>
      <c r="Y109" s="301"/>
      <c r="Z109" s="301"/>
      <c r="AA109" s="301"/>
    </row>
    <row r="110" spans="13:42">
      <c r="M110" s="301"/>
      <c r="N110" s="301"/>
      <c r="O110" s="301"/>
      <c r="P110" s="301"/>
      <c r="Q110" s="301"/>
      <c r="R110" s="301"/>
      <c r="S110" s="301"/>
      <c r="T110" s="301"/>
      <c r="U110" s="301"/>
      <c r="V110" s="301"/>
      <c r="W110" s="301"/>
      <c r="X110" s="301"/>
      <c r="Y110" s="301"/>
      <c r="Z110" s="301"/>
      <c r="AA110" s="301"/>
    </row>
    <row r="111" spans="13:42">
      <c r="M111" s="301"/>
      <c r="N111" s="301"/>
      <c r="O111" s="301"/>
      <c r="P111" s="301"/>
      <c r="Q111" s="301"/>
      <c r="R111" s="301"/>
      <c r="S111" s="301"/>
      <c r="T111" s="301"/>
      <c r="U111" s="301"/>
      <c r="V111" s="301"/>
      <c r="W111" s="301"/>
      <c r="X111" s="301"/>
      <c r="Y111" s="301"/>
      <c r="Z111" s="301"/>
      <c r="AA111" s="301"/>
    </row>
    <row r="112" spans="13:42">
      <c r="M112" s="301"/>
      <c r="N112" s="301"/>
      <c r="O112" s="301"/>
      <c r="P112" s="301"/>
      <c r="Q112" s="301"/>
      <c r="R112" s="301"/>
      <c r="S112" s="301"/>
      <c r="T112" s="301"/>
      <c r="U112" s="301"/>
      <c r="V112" s="301"/>
      <c r="W112" s="301"/>
      <c r="X112" s="301"/>
      <c r="Y112" s="301"/>
      <c r="Z112" s="301"/>
      <c r="AA112" s="301"/>
    </row>
    <row r="113" spans="13:27">
      <c r="M113" s="301"/>
      <c r="N113" s="301"/>
      <c r="O113" s="301"/>
      <c r="P113" s="301"/>
      <c r="Q113" s="301"/>
      <c r="R113" s="301"/>
      <c r="S113" s="301"/>
      <c r="T113" s="301"/>
      <c r="U113" s="301"/>
      <c r="V113" s="301"/>
      <c r="W113" s="301"/>
      <c r="X113" s="301"/>
      <c r="Y113" s="301"/>
      <c r="Z113" s="301"/>
      <c r="AA113" s="301"/>
    </row>
    <row r="114" spans="13:27">
      <c r="M114" s="301"/>
      <c r="N114" s="301"/>
      <c r="O114" s="301"/>
      <c r="P114" s="301"/>
      <c r="Q114" s="301"/>
      <c r="R114" s="301"/>
      <c r="S114" s="301"/>
      <c r="T114" s="301"/>
      <c r="U114" s="301"/>
      <c r="V114" s="301"/>
      <c r="W114" s="301"/>
      <c r="X114" s="301"/>
      <c r="Y114" s="301"/>
      <c r="Z114" s="301"/>
      <c r="AA114" s="301"/>
    </row>
    <row r="115" spans="13:27">
      <c r="M115" s="301"/>
      <c r="N115" s="301"/>
      <c r="O115" s="301"/>
      <c r="P115" s="301"/>
      <c r="Q115" s="301"/>
      <c r="R115" s="301"/>
      <c r="S115" s="301"/>
      <c r="T115" s="301"/>
      <c r="U115" s="301"/>
      <c r="V115" s="301"/>
      <c r="W115" s="301"/>
      <c r="X115" s="301"/>
      <c r="Y115" s="301"/>
      <c r="Z115" s="301"/>
      <c r="AA115" s="301"/>
    </row>
    <row r="116" spans="13:27">
      <c r="M116" s="301"/>
      <c r="N116" s="301"/>
      <c r="O116" s="301"/>
      <c r="P116" s="301"/>
      <c r="Q116" s="301"/>
      <c r="R116" s="301"/>
      <c r="S116" s="301"/>
      <c r="T116" s="301"/>
      <c r="U116" s="301"/>
      <c r="V116" s="301"/>
      <c r="W116" s="301"/>
      <c r="X116" s="301"/>
      <c r="Y116" s="301"/>
      <c r="Z116" s="301"/>
      <c r="AA116" s="301"/>
    </row>
  </sheetData>
  <dataConsolidate/>
  <phoneticPr fontId="4" type="noConversion"/>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FF"/>
    <pageSetUpPr fitToPage="1"/>
  </sheetPr>
  <dimension ref="A1:O76"/>
  <sheetViews>
    <sheetView showGridLines="0" zoomScaleNormal="100" zoomScaleSheetLayoutView="75" workbookViewId="0">
      <pane xSplit="1" ySplit="4" topLeftCell="B17" activePane="bottomRight" state="frozen"/>
      <selection activeCell="F57" sqref="F57"/>
      <selection pane="topRight" activeCell="F57" sqref="F57"/>
      <selection pane="bottomLeft" activeCell="F57" sqref="F57"/>
      <selection pane="bottomRight" activeCell="L38" sqref="L38"/>
    </sheetView>
  </sheetViews>
  <sheetFormatPr defaultColWidth="9.140625" defaultRowHeight="12.75"/>
  <cols>
    <col min="1" max="1" width="58.42578125" style="4" bestFit="1" customWidth="1"/>
    <col min="2" max="2" width="8.140625" style="4" bestFit="1" customWidth="1"/>
    <col min="3" max="5" width="9.140625" style="4"/>
    <col min="6" max="6" width="8.140625" style="4" bestFit="1" customWidth="1"/>
    <col min="7" max="7" width="9.140625" style="4"/>
    <col min="8" max="8" width="9.140625" style="4" customWidth="1"/>
    <col min="9" max="16384" width="9.140625" style="4"/>
  </cols>
  <sheetData>
    <row r="1" spans="1:8" s="13" customFormat="1">
      <c r="A1" s="114" t="s">
        <v>11</v>
      </c>
      <c r="B1" s="346"/>
      <c r="C1" s="347"/>
      <c r="D1" s="347"/>
      <c r="E1" s="348"/>
      <c r="F1" s="114"/>
      <c r="G1" s="114"/>
      <c r="H1" s="114"/>
    </row>
    <row r="2" spans="1:8" s="13" customFormat="1">
      <c r="A2" s="114" t="s">
        <v>53</v>
      </c>
      <c r="B2" s="506"/>
      <c r="C2" s="507"/>
      <c r="D2" s="507"/>
      <c r="E2" s="508"/>
      <c r="F2" s="114"/>
      <c r="G2" s="114"/>
      <c r="H2" s="114"/>
    </row>
    <row r="3" spans="1:8" ht="14.25">
      <c r="A3" s="115"/>
      <c r="B3" s="179" t="s">
        <v>291</v>
      </c>
      <c r="C3" s="177"/>
      <c r="D3" s="177"/>
      <c r="E3" s="349"/>
      <c r="F3" s="177">
        <v>2018</v>
      </c>
      <c r="G3" s="177"/>
      <c r="H3" s="177"/>
    </row>
    <row r="4" spans="1:8">
      <c r="A4" s="115" t="s">
        <v>1</v>
      </c>
      <c r="B4" s="179" t="s">
        <v>9</v>
      </c>
      <c r="C4" s="177" t="s">
        <v>8</v>
      </c>
      <c r="D4" s="177" t="s">
        <v>7</v>
      </c>
      <c r="E4" s="349" t="s">
        <v>10</v>
      </c>
      <c r="F4" s="177" t="s">
        <v>9</v>
      </c>
      <c r="G4" s="177" t="s">
        <v>8</v>
      </c>
      <c r="H4" s="177" t="s">
        <v>7</v>
      </c>
    </row>
    <row r="5" spans="1:8">
      <c r="A5" s="19" t="s">
        <v>18</v>
      </c>
      <c r="B5" s="350">
        <v>37383</v>
      </c>
      <c r="C5" s="20">
        <v>36295</v>
      </c>
      <c r="D5" s="321">
        <v>34992</v>
      </c>
      <c r="E5" s="351">
        <v>35151</v>
      </c>
      <c r="F5" s="20">
        <v>28993</v>
      </c>
      <c r="G5" s="20">
        <v>30263</v>
      </c>
      <c r="H5" s="20">
        <v>29948</v>
      </c>
    </row>
    <row r="6" spans="1:8">
      <c r="A6" s="19" t="s">
        <v>44</v>
      </c>
      <c r="B6" s="350">
        <v>2954</v>
      </c>
      <c r="C6" s="20">
        <v>2892</v>
      </c>
      <c r="D6" s="20">
        <v>2833</v>
      </c>
      <c r="E6" s="352">
        <v>2934</v>
      </c>
      <c r="F6" s="20">
        <v>1909</v>
      </c>
      <c r="G6" s="20">
        <v>2078</v>
      </c>
      <c r="H6" s="20">
        <v>2183</v>
      </c>
    </row>
    <row r="7" spans="1:8">
      <c r="A7" s="19" t="s">
        <v>45</v>
      </c>
      <c r="B7" s="350">
        <v>9720</v>
      </c>
      <c r="C7" s="20">
        <v>9450</v>
      </c>
      <c r="D7" s="20">
        <v>9226</v>
      </c>
      <c r="E7" s="352">
        <v>9523</v>
      </c>
      <c r="F7" s="20">
        <v>7674</v>
      </c>
      <c r="G7" s="20">
        <v>7890</v>
      </c>
      <c r="H7" s="20">
        <v>7875</v>
      </c>
    </row>
    <row r="8" spans="1:8" s="13" customFormat="1">
      <c r="A8" s="19" t="s">
        <v>86</v>
      </c>
      <c r="B8" s="350">
        <v>2329</v>
      </c>
      <c r="C8" s="20">
        <v>2287</v>
      </c>
      <c r="D8" s="20">
        <v>2177</v>
      </c>
      <c r="E8" s="352">
        <v>2098</v>
      </c>
      <c r="F8" s="20">
        <v>1041</v>
      </c>
      <c r="G8" s="20">
        <v>1118</v>
      </c>
      <c r="H8" s="20">
        <v>937</v>
      </c>
    </row>
    <row r="9" spans="1:8">
      <c r="A9" s="21" t="s">
        <v>19</v>
      </c>
      <c r="B9" s="353">
        <v>1496</v>
      </c>
      <c r="C9" s="22">
        <v>1626</v>
      </c>
      <c r="D9" s="22">
        <v>1699</v>
      </c>
      <c r="E9" s="354">
        <v>1537</v>
      </c>
      <c r="F9" s="22">
        <v>1917</v>
      </c>
      <c r="G9" s="22">
        <v>1997</v>
      </c>
      <c r="H9" s="22">
        <v>1800</v>
      </c>
    </row>
    <row r="10" spans="1:8">
      <c r="A10" s="23" t="s">
        <v>41</v>
      </c>
      <c r="B10" s="355">
        <f t="shared" ref="B10:H10" si="0">SUM(B5:B9)</f>
        <v>53882</v>
      </c>
      <c r="C10" s="24">
        <f t="shared" si="0"/>
        <v>52550</v>
      </c>
      <c r="D10" s="24">
        <f t="shared" si="0"/>
        <v>50927</v>
      </c>
      <c r="E10" s="356">
        <f t="shared" si="0"/>
        <v>51243</v>
      </c>
      <c r="F10" s="24">
        <f t="shared" si="0"/>
        <v>41534</v>
      </c>
      <c r="G10" s="24">
        <f t="shared" si="0"/>
        <v>43346</v>
      </c>
      <c r="H10" s="24">
        <f t="shared" si="0"/>
        <v>42743</v>
      </c>
    </row>
    <row r="11" spans="1:8">
      <c r="A11" s="19" t="s">
        <v>12</v>
      </c>
      <c r="B11" s="350">
        <v>18027</v>
      </c>
      <c r="C11" s="20">
        <v>18341</v>
      </c>
      <c r="D11" s="20">
        <v>18290</v>
      </c>
      <c r="E11" s="352">
        <v>18810</v>
      </c>
      <c r="F11" s="20">
        <v>12054</v>
      </c>
      <c r="G11" s="20">
        <v>12926</v>
      </c>
      <c r="H11" s="20">
        <v>13131</v>
      </c>
    </row>
    <row r="12" spans="1:8" s="13" customFormat="1">
      <c r="A12" s="19" t="s">
        <v>20</v>
      </c>
      <c r="B12" s="350">
        <v>29991</v>
      </c>
      <c r="C12" s="20">
        <v>28677</v>
      </c>
      <c r="D12" s="20">
        <v>27934</v>
      </c>
      <c r="E12" s="352">
        <v>29994</v>
      </c>
      <c r="F12" s="20">
        <v>23503</v>
      </c>
      <c r="G12" s="20">
        <v>25562</v>
      </c>
      <c r="H12" s="20">
        <v>24297</v>
      </c>
    </row>
    <row r="13" spans="1:8">
      <c r="A13" s="19" t="s">
        <v>46</v>
      </c>
      <c r="B13" s="350">
        <v>1645</v>
      </c>
      <c r="C13" s="20">
        <v>1754</v>
      </c>
      <c r="D13" s="20">
        <v>1760</v>
      </c>
      <c r="E13" s="352">
        <v>1295</v>
      </c>
      <c r="F13" s="20">
        <v>86</v>
      </c>
      <c r="G13" s="20">
        <v>98</v>
      </c>
      <c r="H13" s="20">
        <v>291</v>
      </c>
    </row>
    <row r="14" spans="1:8">
      <c r="A14" s="19" t="s">
        <v>21</v>
      </c>
      <c r="B14" s="350">
        <v>15191</v>
      </c>
      <c r="C14" s="20">
        <v>14550</v>
      </c>
      <c r="D14" s="20">
        <v>19742</v>
      </c>
      <c r="E14" s="352">
        <v>24496</v>
      </c>
      <c r="F14" s="20">
        <v>23249</v>
      </c>
      <c r="G14" s="20">
        <v>9521</v>
      </c>
      <c r="H14" s="20">
        <v>12023</v>
      </c>
    </row>
    <row r="15" spans="1:8">
      <c r="A15" s="21" t="s">
        <v>22</v>
      </c>
      <c r="B15" s="353">
        <v>2800</v>
      </c>
      <c r="C15" s="22">
        <v>3231</v>
      </c>
      <c r="D15" s="22">
        <v>2950</v>
      </c>
      <c r="E15" s="354">
        <v>193</v>
      </c>
      <c r="F15" s="22">
        <v>34202</v>
      </c>
      <c r="G15" s="22">
        <v>1</v>
      </c>
      <c r="H15" s="22">
        <v>1</v>
      </c>
    </row>
    <row r="16" spans="1:8">
      <c r="A16" s="25" t="s">
        <v>42</v>
      </c>
      <c r="B16" s="357">
        <f t="shared" ref="B16:G16" si="1">SUM(B11:B15)</f>
        <v>67654</v>
      </c>
      <c r="C16" s="26">
        <f t="shared" si="1"/>
        <v>66553</v>
      </c>
      <c r="D16" s="26">
        <f t="shared" si="1"/>
        <v>70676</v>
      </c>
      <c r="E16" s="358">
        <f t="shared" si="1"/>
        <v>74788</v>
      </c>
      <c r="F16" s="26">
        <f t="shared" si="1"/>
        <v>93094</v>
      </c>
      <c r="G16" s="26">
        <f t="shared" si="1"/>
        <v>48108</v>
      </c>
      <c r="H16" s="26">
        <f>SUM(H11:H15)</f>
        <v>49743</v>
      </c>
    </row>
    <row r="17" spans="1:15" ht="15" customHeight="1">
      <c r="A17" s="23" t="s">
        <v>43</v>
      </c>
      <c r="B17" s="355">
        <f t="shared" ref="B17:G17" si="2">+B10+B16</f>
        <v>121536</v>
      </c>
      <c r="C17" s="24">
        <f t="shared" si="2"/>
        <v>119103</v>
      </c>
      <c r="D17" s="24">
        <f t="shared" si="2"/>
        <v>121603</v>
      </c>
      <c r="E17" s="356">
        <f t="shared" si="2"/>
        <v>126031</v>
      </c>
      <c r="F17" s="24">
        <f t="shared" si="2"/>
        <v>134628</v>
      </c>
      <c r="G17" s="24">
        <f t="shared" si="2"/>
        <v>91454</v>
      </c>
      <c r="H17" s="24">
        <f>+H10+H16</f>
        <v>92486</v>
      </c>
    </row>
    <row r="18" spans="1:15">
      <c r="A18" s="19"/>
      <c r="B18" s="350"/>
      <c r="C18" s="20"/>
      <c r="D18" s="20"/>
      <c r="E18" s="359"/>
      <c r="F18" s="20"/>
      <c r="G18" s="20"/>
      <c r="H18" s="20"/>
    </row>
    <row r="19" spans="1:15">
      <c r="A19" s="19" t="s">
        <v>94</v>
      </c>
      <c r="B19" s="350">
        <v>56389</v>
      </c>
      <c r="C19" s="20">
        <v>51607</v>
      </c>
      <c r="D19" s="20">
        <v>54616</v>
      </c>
      <c r="E19" s="352">
        <v>60517</v>
      </c>
      <c r="F19" s="20">
        <v>67500</v>
      </c>
      <c r="G19" s="20">
        <v>34952</v>
      </c>
      <c r="H19" s="20">
        <v>37336</v>
      </c>
    </row>
    <row r="20" spans="1:15">
      <c r="A20" s="21" t="s">
        <v>91</v>
      </c>
      <c r="B20" s="353">
        <v>87</v>
      </c>
      <c r="C20" s="22">
        <v>74</v>
      </c>
      <c r="D20" s="22">
        <v>75</v>
      </c>
      <c r="E20" s="354">
        <v>84</v>
      </c>
      <c r="F20" s="22">
        <v>91</v>
      </c>
      <c r="G20" s="22">
        <v>50</v>
      </c>
      <c r="H20" s="22">
        <v>41</v>
      </c>
    </row>
    <row r="21" spans="1:15">
      <c r="A21" s="23" t="s">
        <v>47</v>
      </c>
      <c r="B21" s="355">
        <f t="shared" ref="B21:H21" si="3">SUM(B19:B20)</f>
        <v>56476</v>
      </c>
      <c r="C21" s="24">
        <f t="shared" si="3"/>
        <v>51681</v>
      </c>
      <c r="D21" s="24">
        <f t="shared" si="3"/>
        <v>54691</v>
      </c>
      <c r="E21" s="356">
        <f t="shared" si="3"/>
        <v>60601</v>
      </c>
      <c r="F21" s="24">
        <f t="shared" si="3"/>
        <v>67591</v>
      </c>
      <c r="G21" s="24">
        <f t="shared" si="3"/>
        <v>35002</v>
      </c>
      <c r="H21" s="24">
        <f t="shared" si="3"/>
        <v>37377</v>
      </c>
    </row>
    <row r="22" spans="1:15">
      <c r="A22" s="19" t="s">
        <v>96</v>
      </c>
      <c r="B22" s="350">
        <v>23097</v>
      </c>
      <c r="C22" s="20">
        <v>23315</v>
      </c>
      <c r="D22" s="20">
        <v>23013</v>
      </c>
      <c r="E22" s="352">
        <v>23635</v>
      </c>
      <c r="F22" s="20">
        <v>16652</v>
      </c>
      <c r="G22" s="20">
        <v>14671</v>
      </c>
      <c r="H22" s="20">
        <v>14484</v>
      </c>
    </row>
    <row r="23" spans="1:15">
      <c r="A23" s="19" t="s">
        <v>48</v>
      </c>
      <c r="B23" s="350">
        <v>4111</v>
      </c>
      <c r="C23" s="20">
        <v>3332</v>
      </c>
      <c r="D23" s="20">
        <v>3252</v>
      </c>
      <c r="E23" s="352">
        <v>3034</v>
      </c>
      <c r="F23" s="20">
        <v>2934</v>
      </c>
      <c r="G23" s="20">
        <v>3034</v>
      </c>
      <c r="H23" s="20">
        <v>3007</v>
      </c>
    </row>
    <row r="24" spans="1:15">
      <c r="A24" s="19" t="s">
        <v>23</v>
      </c>
      <c r="B24" s="360">
        <v>1651</v>
      </c>
      <c r="C24" s="263">
        <v>1729</v>
      </c>
      <c r="D24" s="263">
        <v>1696</v>
      </c>
      <c r="E24" s="361">
        <v>1720</v>
      </c>
      <c r="F24" s="263">
        <v>1380</v>
      </c>
      <c r="G24" s="263">
        <v>1366</v>
      </c>
      <c r="H24" s="263">
        <v>1344</v>
      </c>
    </row>
    <row r="25" spans="1:15" s="14" customFormat="1">
      <c r="A25" s="21" t="s">
        <v>87</v>
      </c>
      <c r="B25" s="362">
        <v>435</v>
      </c>
      <c r="C25" s="264">
        <v>611</v>
      </c>
      <c r="D25" s="264">
        <v>669</v>
      </c>
      <c r="E25" s="363">
        <v>438</v>
      </c>
      <c r="F25" s="264">
        <v>624</v>
      </c>
      <c r="G25" s="264">
        <v>658</v>
      </c>
      <c r="H25" s="264">
        <v>592</v>
      </c>
    </row>
    <row r="26" spans="1:15" s="14" customFormat="1">
      <c r="A26" s="23" t="s">
        <v>49</v>
      </c>
      <c r="B26" s="355">
        <f t="shared" ref="B26:H26" si="4">SUM(B22:B25)</f>
        <v>29294</v>
      </c>
      <c r="C26" s="24">
        <f t="shared" si="4"/>
        <v>28987</v>
      </c>
      <c r="D26" s="24">
        <f t="shared" si="4"/>
        <v>28630</v>
      </c>
      <c r="E26" s="356">
        <f t="shared" si="4"/>
        <v>28827</v>
      </c>
      <c r="F26" s="24">
        <f t="shared" si="4"/>
        <v>21590</v>
      </c>
      <c r="G26" s="24">
        <f t="shared" si="4"/>
        <v>19729</v>
      </c>
      <c r="H26" s="24">
        <f t="shared" si="4"/>
        <v>19427</v>
      </c>
    </row>
    <row r="27" spans="1:15" s="14" customFormat="1">
      <c r="A27" s="19" t="s">
        <v>96</v>
      </c>
      <c r="B27" s="350">
        <v>1961</v>
      </c>
      <c r="C27" s="20">
        <v>1869</v>
      </c>
      <c r="D27" s="20">
        <v>1602</v>
      </c>
      <c r="E27" s="352">
        <v>1513</v>
      </c>
      <c r="F27" s="20">
        <v>6314</v>
      </c>
      <c r="G27" s="20">
        <v>6297</v>
      </c>
      <c r="H27" s="20">
        <v>6177</v>
      </c>
    </row>
    <row r="28" spans="1:15" s="14" customFormat="1">
      <c r="A28" s="19" t="s">
        <v>85</v>
      </c>
      <c r="B28" s="350">
        <v>30745</v>
      </c>
      <c r="C28" s="20">
        <v>33785</v>
      </c>
      <c r="D28" s="20">
        <v>33855</v>
      </c>
      <c r="E28" s="352">
        <v>33008</v>
      </c>
      <c r="F28" s="20">
        <v>27419</v>
      </c>
      <c r="G28" s="20">
        <v>28694</v>
      </c>
      <c r="H28" s="20">
        <v>27913</v>
      </c>
    </row>
    <row r="29" spans="1:15" s="14" customFormat="1">
      <c r="A29" s="19" t="s">
        <v>24</v>
      </c>
      <c r="B29" s="350">
        <v>2085</v>
      </c>
      <c r="C29" s="20">
        <v>1903</v>
      </c>
      <c r="D29" s="20">
        <v>1932</v>
      </c>
      <c r="E29" s="352">
        <v>2026</v>
      </c>
      <c r="F29" s="20">
        <v>1772</v>
      </c>
      <c r="G29" s="20">
        <v>1732</v>
      </c>
      <c r="H29" s="20">
        <v>1592</v>
      </c>
    </row>
    <row r="30" spans="1:15" s="14" customFormat="1" ht="15" customHeight="1">
      <c r="A30" s="21" t="s">
        <v>51</v>
      </c>
      <c r="B30" s="353">
        <v>975</v>
      </c>
      <c r="C30" s="22">
        <v>878</v>
      </c>
      <c r="D30" s="22">
        <v>893</v>
      </c>
      <c r="E30" s="354">
        <v>56</v>
      </c>
      <c r="F30" s="22">
        <v>9942</v>
      </c>
      <c r="G30" s="22">
        <v>0</v>
      </c>
      <c r="H30" s="22">
        <v>0</v>
      </c>
      <c r="I30" s="4"/>
      <c r="J30" s="4"/>
      <c r="K30" s="4"/>
      <c r="L30" s="4"/>
      <c r="M30" s="4"/>
      <c r="N30" s="36"/>
      <c r="O30" s="4"/>
    </row>
    <row r="31" spans="1:15" s="43" customFormat="1" ht="13.5" customHeight="1">
      <c r="A31" s="25" t="s">
        <v>50</v>
      </c>
      <c r="B31" s="357">
        <f t="shared" ref="B31:H31" si="5">SUM(B27:B30)</f>
        <v>35766</v>
      </c>
      <c r="C31" s="26">
        <f t="shared" si="5"/>
        <v>38435</v>
      </c>
      <c r="D31" s="26">
        <f t="shared" si="5"/>
        <v>38282</v>
      </c>
      <c r="E31" s="358">
        <f t="shared" si="5"/>
        <v>36603</v>
      </c>
      <c r="F31" s="26">
        <f t="shared" si="5"/>
        <v>45447</v>
      </c>
      <c r="G31" s="26">
        <f t="shared" si="5"/>
        <v>36723</v>
      </c>
      <c r="H31" s="26">
        <f t="shared" si="5"/>
        <v>35682</v>
      </c>
    </row>
    <row r="32" spans="1:15">
      <c r="A32" s="23" t="s">
        <v>52</v>
      </c>
      <c r="B32" s="355">
        <f t="shared" ref="B32:H32" si="6">+B21+B26+B31</f>
        <v>121536</v>
      </c>
      <c r="C32" s="24">
        <f t="shared" si="6"/>
        <v>119103</v>
      </c>
      <c r="D32" s="24">
        <f t="shared" si="6"/>
        <v>121603</v>
      </c>
      <c r="E32" s="356">
        <f t="shared" si="6"/>
        <v>126031</v>
      </c>
      <c r="F32" s="24">
        <f t="shared" si="6"/>
        <v>134628</v>
      </c>
      <c r="G32" s="24">
        <f t="shared" si="6"/>
        <v>91454</v>
      </c>
      <c r="H32" s="24">
        <f t="shared" si="6"/>
        <v>92486</v>
      </c>
    </row>
    <row r="33" spans="1:9">
      <c r="A33" s="94"/>
      <c r="B33" s="364"/>
      <c r="C33" s="27"/>
      <c r="D33" s="27"/>
      <c r="E33" s="365"/>
      <c r="F33" s="27"/>
      <c r="G33" s="27"/>
      <c r="H33" s="27"/>
    </row>
    <row r="34" spans="1:9">
      <c r="A34" s="94"/>
      <c r="B34" s="364"/>
      <c r="C34" s="27"/>
      <c r="D34" s="27"/>
      <c r="E34" s="365"/>
      <c r="F34" s="27"/>
      <c r="G34" s="27"/>
      <c r="H34" s="27"/>
    </row>
    <row r="35" spans="1:9">
      <c r="A35" s="23" t="s">
        <v>184</v>
      </c>
      <c r="B35" s="383"/>
      <c r="C35" s="310"/>
      <c r="D35" s="310"/>
      <c r="E35" s="384"/>
      <c r="F35" s="310"/>
      <c r="G35" s="310"/>
      <c r="H35" s="310"/>
    </row>
    <row r="36" spans="1:9">
      <c r="A36" s="19" t="s">
        <v>182</v>
      </c>
      <c r="B36" s="383">
        <f t="shared" ref="B36:G36" si="7">B17-B15</f>
        <v>118736</v>
      </c>
      <c r="C36" s="310">
        <f t="shared" si="7"/>
        <v>115872</v>
      </c>
      <c r="D36" s="310">
        <f t="shared" si="7"/>
        <v>118653</v>
      </c>
      <c r="E36" s="369">
        <f t="shared" si="7"/>
        <v>125838</v>
      </c>
      <c r="F36" s="310">
        <f t="shared" si="7"/>
        <v>100426</v>
      </c>
      <c r="G36" s="310">
        <f t="shared" si="7"/>
        <v>91453</v>
      </c>
      <c r="H36" s="310">
        <f>H17-H15</f>
        <v>92485</v>
      </c>
    </row>
    <row r="37" spans="1:9">
      <c r="A37" s="19" t="s">
        <v>25</v>
      </c>
      <c r="B37" s="383">
        <f t="shared" ref="B37:G37" si="8">-(B24+B25+B28+B29)</f>
        <v>-34916</v>
      </c>
      <c r="C37" s="310">
        <f t="shared" si="8"/>
        <v>-38028</v>
      </c>
      <c r="D37" s="310">
        <f t="shared" si="8"/>
        <v>-38152</v>
      </c>
      <c r="E37" s="369">
        <f t="shared" si="8"/>
        <v>-37192</v>
      </c>
      <c r="F37" s="310">
        <f t="shared" si="8"/>
        <v>-31195</v>
      </c>
      <c r="G37" s="310">
        <f t="shared" si="8"/>
        <v>-32450</v>
      </c>
      <c r="H37" s="310">
        <f>-(H24+H25+H28+H29)</f>
        <v>-31441</v>
      </c>
    </row>
    <row r="38" spans="1:9" s="13" customFormat="1">
      <c r="A38" s="25" t="s">
        <v>183</v>
      </c>
      <c r="B38" s="385">
        <f t="shared" ref="B38:G38" si="9">B36+B37</f>
        <v>83820</v>
      </c>
      <c r="C38" s="386">
        <f t="shared" si="9"/>
        <v>77844</v>
      </c>
      <c r="D38" s="386">
        <f t="shared" si="9"/>
        <v>80501</v>
      </c>
      <c r="E38" s="387">
        <f t="shared" si="9"/>
        <v>88646</v>
      </c>
      <c r="F38" s="386">
        <f t="shared" si="9"/>
        <v>69231</v>
      </c>
      <c r="G38" s="386">
        <f t="shared" si="9"/>
        <v>59003</v>
      </c>
      <c r="H38" s="386">
        <f>H36+H37</f>
        <v>61044</v>
      </c>
    </row>
    <row r="39" spans="1:9">
      <c r="A39" s="19" t="s">
        <v>210</v>
      </c>
      <c r="B39" s="412">
        <v>76083</v>
      </c>
      <c r="C39" s="310">
        <v>77412</v>
      </c>
      <c r="D39" s="310">
        <v>79725</v>
      </c>
      <c r="E39" s="413">
        <v>82229</v>
      </c>
      <c r="F39" s="311">
        <v>65573</v>
      </c>
      <c r="G39" s="310">
        <v>64286</v>
      </c>
      <c r="H39" s="310">
        <v>64451</v>
      </c>
    </row>
    <row r="40" spans="1:9">
      <c r="A40" s="19"/>
      <c r="B40" s="364"/>
      <c r="C40" s="27"/>
      <c r="D40" s="27"/>
      <c r="E40" s="365"/>
      <c r="F40" s="27"/>
      <c r="G40" s="27"/>
      <c r="H40" s="27"/>
    </row>
    <row r="41" spans="1:9">
      <c r="A41" s="23" t="s">
        <v>185</v>
      </c>
      <c r="B41" s="364"/>
      <c r="C41" s="27"/>
      <c r="D41" s="27"/>
      <c r="E41" s="365"/>
      <c r="F41" s="27"/>
      <c r="G41" s="27"/>
      <c r="H41" s="27"/>
    </row>
    <row r="42" spans="1:9" ht="26.25" customHeight="1">
      <c r="A42" s="19" t="s">
        <v>150</v>
      </c>
      <c r="B42" s="364">
        <f t="shared" ref="B42:H42" si="10">-(B22+B23+B27)</f>
        <v>-29169</v>
      </c>
      <c r="C42" s="27">
        <f t="shared" si="10"/>
        <v>-28516</v>
      </c>
      <c r="D42" s="27">
        <f t="shared" si="10"/>
        <v>-27867</v>
      </c>
      <c r="E42" s="366">
        <f t="shared" si="10"/>
        <v>-28182</v>
      </c>
      <c r="F42" s="27">
        <f t="shared" si="10"/>
        <v>-25900</v>
      </c>
      <c r="G42" s="27">
        <f t="shared" si="10"/>
        <v>-24002</v>
      </c>
      <c r="H42" s="27">
        <f t="shared" si="10"/>
        <v>-23668</v>
      </c>
    </row>
    <row r="43" spans="1:9">
      <c r="A43" s="19" t="s">
        <v>179</v>
      </c>
      <c r="B43" s="364">
        <v>-105</v>
      </c>
      <c r="C43" s="27">
        <v>-93</v>
      </c>
      <c r="D43" s="310">
        <v>-89</v>
      </c>
      <c r="E43" s="369">
        <v>-75</v>
      </c>
      <c r="F43" s="310">
        <v>0</v>
      </c>
      <c r="G43" s="27">
        <v>0</v>
      </c>
      <c r="H43" s="27">
        <v>0</v>
      </c>
    </row>
    <row r="44" spans="1:9">
      <c r="A44" s="19" t="s">
        <v>181</v>
      </c>
      <c r="B44" s="364">
        <f t="shared" ref="B44:G44" si="11">+B13+B14</f>
        <v>16836</v>
      </c>
      <c r="C44" s="27">
        <f t="shared" si="11"/>
        <v>16304</v>
      </c>
      <c r="D44" s="27">
        <f t="shared" si="11"/>
        <v>21502</v>
      </c>
      <c r="E44" s="366">
        <f t="shared" si="11"/>
        <v>25791</v>
      </c>
      <c r="F44" s="27">
        <f t="shared" si="11"/>
        <v>23335</v>
      </c>
      <c r="G44" s="27">
        <f t="shared" si="11"/>
        <v>9619</v>
      </c>
      <c r="H44" s="27">
        <f>+H13+H14</f>
        <v>12314</v>
      </c>
    </row>
    <row r="45" spans="1:9" s="13" customFormat="1">
      <c r="A45" s="25" t="s">
        <v>180</v>
      </c>
      <c r="B45" s="367">
        <f t="shared" ref="B45:G45" si="12">B42+B43+B44</f>
        <v>-12438</v>
      </c>
      <c r="C45" s="265">
        <f t="shared" si="12"/>
        <v>-12305</v>
      </c>
      <c r="D45" s="265">
        <f>D42+D43+D44</f>
        <v>-6454</v>
      </c>
      <c r="E45" s="368">
        <f t="shared" si="12"/>
        <v>-2466</v>
      </c>
      <c r="F45" s="265">
        <f t="shared" si="12"/>
        <v>-2565</v>
      </c>
      <c r="G45" s="265">
        <f t="shared" si="12"/>
        <v>-14383</v>
      </c>
      <c r="H45" s="265">
        <f>H42+H43+H44</f>
        <v>-11354</v>
      </c>
    </row>
    <row r="46" spans="1:9">
      <c r="A46" s="94"/>
      <c r="B46" s="27"/>
      <c r="C46" s="27"/>
      <c r="D46" s="27"/>
      <c r="E46" s="27"/>
      <c r="F46" s="27"/>
      <c r="G46" s="27"/>
      <c r="I46" s="13"/>
    </row>
    <row r="47" spans="1:9" ht="14.25">
      <c r="A47" s="14" t="s">
        <v>326</v>
      </c>
      <c r="B47" s="204"/>
      <c r="C47" s="204"/>
      <c r="D47" s="204"/>
      <c r="E47" s="204"/>
      <c r="F47" s="204"/>
      <c r="G47" s="204"/>
      <c r="H47" s="13"/>
    </row>
    <row r="50" spans="2:7">
      <c r="B50" s="17"/>
      <c r="C50" s="17"/>
      <c r="D50" s="17"/>
      <c r="E50" s="17"/>
      <c r="F50" s="17"/>
      <c r="G50" s="17"/>
    </row>
    <row r="51" spans="2:7">
      <c r="B51" s="17"/>
      <c r="C51" s="17"/>
      <c r="D51" s="17"/>
      <c r="E51" s="17"/>
      <c r="F51" s="17"/>
      <c r="G51" s="17"/>
    </row>
    <row r="53" spans="2:7">
      <c r="B53" s="17"/>
      <c r="C53" s="17"/>
      <c r="D53" s="17"/>
      <c r="E53" s="17"/>
      <c r="F53" s="17"/>
      <c r="G53" s="17"/>
    </row>
    <row r="54" spans="2:7">
      <c r="B54" s="17"/>
      <c r="C54" s="17"/>
      <c r="D54" s="17"/>
      <c r="E54" s="17"/>
      <c r="F54" s="17"/>
      <c r="G54" s="17"/>
    </row>
    <row r="55" spans="2:7">
      <c r="B55" s="17"/>
      <c r="C55" s="17"/>
      <c r="D55" s="17"/>
      <c r="E55" s="17"/>
      <c r="F55" s="17"/>
      <c r="G55" s="17"/>
    </row>
    <row r="56" spans="2:7">
      <c r="B56" s="17"/>
      <c r="C56" s="17"/>
      <c r="D56" s="17"/>
      <c r="E56" s="17"/>
      <c r="F56" s="17"/>
      <c r="G56" s="17"/>
    </row>
    <row r="58" spans="2:7">
      <c r="B58" s="17"/>
      <c r="C58" s="17"/>
      <c r="D58" s="17"/>
      <c r="E58" s="17"/>
      <c r="F58" s="17"/>
      <c r="G58" s="17"/>
    </row>
    <row r="59" spans="2:7">
      <c r="B59" s="36"/>
      <c r="C59" s="36"/>
      <c r="D59" s="36"/>
      <c r="E59" s="36"/>
      <c r="F59" s="36"/>
      <c r="G59" s="36"/>
    </row>
    <row r="60" spans="2:7">
      <c r="B60" s="271"/>
      <c r="C60" s="271"/>
      <c r="D60" s="271"/>
      <c r="E60" s="271"/>
      <c r="F60" s="271"/>
      <c r="G60" s="271"/>
    </row>
    <row r="61" spans="2:7">
      <c r="B61" s="17"/>
      <c r="C61" s="17"/>
      <c r="D61" s="17"/>
      <c r="E61" s="17"/>
      <c r="F61" s="17"/>
      <c r="G61" s="17"/>
    </row>
    <row r="62" spans="2:7">
      <c r="B62" s="17"/>
      <c r="C62" s="17"/>
      <c r="D62" s="17"/>
      <c r="E62" s="17"/>
      <c r="F62" s="17"/>
      <c r="G62" s="17"/>
    </row>
    <row r="63" spans="2:7">
      <c r="B63" s="17"/>
      <c r="C63" s="17"/>
      <c r="D63" s="17"/>
      <c r="E63" s="17"/>
      <c r="F63" s="17"/>
      <c r="G63" s="17"/>
    </row>
    <row r="64" spans="2:7">
      <c r="B64" s="272"/>
      <c r="C64" s="272"/>
      <c r="D64" s="272"/>
      <c r="E64" s="272"/>
      <c r="F64" s="272"/>
      <c r="G64" s="272"/>
    </row>
    <row r="65" spans="2:7">
      <c r="B65" s="272"/>
      <c r="C65" s="272"/>
      <c r="D65" s="272"/>
      <c r="E65" s="272"/>
      <c r="F65" s="272"/>
      <c r="G65" s="272"/>
    </row>
    <row r="66" spans="2:7">
      <c r="B66" s="272"/>
      <c r="C66" s="272"/>
      <c r="D66" s="272"/>
      <c r="E66" s="272"/>
      <c r="F66" s="272"/>
      <c r="G66" s="272"/>
    </row>
    <row r="67" spans="2:7">
      <c r="B67" s="61"/>
      <c r="C67" s="61"/>
      <c r="D67" s="61"/>
      <c r="E67" s="61"/>
      <c r="F67" s="61"/>
      <c r="G67" s="61"/>
    </row>
    <row r="68" spans="2:7">
      <c r="B68" s="309"/>
      <c r="C68" s="309"/>
      <c r="D68" s="309"/>
      <c r="E68" s="309"/>
      <c r="F68" s="309"/>
      <c r="G68" s="309"/>
    </row>
    <row r="69" spans="2:7">
      <c r="B69" s="309"/>
      <c r="C69" s="309"/>
      <c r="D69" s="309"/>
      <c r="E69" s="309"/>
      <c r="F69" s="309"/>
      <c r="G69" s="309"/>
    </row>
    <row r="70" spans="2:7">
      <c r="B70" s="32"/>
      <c r="C70" s="32"/>
      <c r="D70" s="32"/>
      <c r="E70" s="32"/>
      <c r="F70" s="32"/>
      <c r="G70" s="32"/>
    </row>
    <row r="71" spans="2:7">
      <c r="B71" s="32"/>
      <c r="C71" s="32"/>
      <c r="D71" s="32"/>
      <c r="E71" s="32"/>
      <c r="F71" s="32"/>
      <c r="G71" s="32"/>
    </row>
    <row r="72" spans="2:7">
      <c r="B72" s="32"/>
      <c r="C72" s="32"/>
      <c r="D72" s="32"/>
      <c r="E72" s="32"/>
      <c r="F72" s="32"/>
      <c r="G72" s="32"/>
    </row>
    <row r="73" spans="2:7">
      <c r="B73" s="28"/>
      <c r="C73" s="28"/>
      <c r="D73" s="28"/>
      <c r="E73" s="28"/>
      <c r="F73" s="28"/>
      <c r="G73" s="28"/>
    </row>
    <row r="74" spans="2:7">
      <c r="B74" s="28"/>
      <c r="C74" s="28"/>
      <c r="D74" s="28"/>
      <c r="E74" s="28"/>
      <c r="F74" s="28"/>
      <c r="G74" s="28"/>
    </row>
    <row r="75" spans="2:7">
      <c r="B75" s="204"/>
      <c r="C75" s="204"/>
      <c r="D75" s="204"/>
      <c r="E75" s="204"/>
      <c r="F75" s="204"/>
      <c r="G75" s="204"/>
    </row>
    <row r="76" spans="2:7">
      <c r="B76" s="204"/>
      <c r="C76" s="204"/>
      <c r="D76" s="204"/>
      <c r="E76" s="204"/>
      <c r="F76" s="204"/>
      <c r="G76" s="204"/>
    </row>
  </sheetData>
  <mergeCells count="1">
    <mergeCell ref="B2:E2"/>
  </mergeCells>
  <phoneticPr fontId="4" type="noConversion"/>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FF"/>
    <pageSetUpPr fitToPage="1"/>
  </sheetPr>
  <dimension ref="A1:N67"/>
  <sheetViews>
    <sheetView showGridLines="0" zoomScaleNormal="100" workbookViewId="0">
      <pane xSplit="1" ySplit="4" topLeftCell="B5" activePane="bottomRight" state="frozen"/>
      <selection activeCell="F57" sqref="F57"/>
      <selection pane="topRight" activeCell="F57" sqref="F57"/>
      <selection pane="bottomLeft" activeCell="F57" sqref="F57"/>
      <selection pane="bottomRight" activeCell="K52" sqref="K52"/>
    </sheetView>
  </sheetViews>
  <sheetFormatPr defaultColWidth="9.140625" defaultRowHeight="12" customHeight="1"/>
  <cols>
    <col min="1" max="1" width="47.42578125" style="166" bestFit="1" customWidth="1"/>
    <col min="2" max="2" width="9.140625" style="186"/>
    <col min="3" max="5" width="9.140625" style="273"/>
    <col min="6" max="6" width="9.140625" style="186"/>
    <col min="7" max="7" width="9.140625" style="273"/>
    <col min="8" max="8" width="9.140625" style="180" customWidth="1"/>
    <col min="9" max="9" width="9.140625" style="168"/>
    <col min="10" max="16384" width="9.140625" style="165"/>
  </cols>
  <sheetData>
    <row r="1" spans="1:13" s="169" customFormat="1" ht="12" customHeight="1">
      <c r="A1" s="170" t="s">
        <v>11</v>
      </c>
      <c r="B1" s="181"/>
      <c r="C1" s="241"/>
      <c r="D1" s="241"/>
      <c r="E1" s="241"/>
      <c r="F1" s="181"/>
      <c r="G1" s="241"/>
      <c r="H1" s="241"/>
      <c r="I1" s="343"/>
    </row>
    <row r="2" spans="1:13" s="169" customFormat="1" ht="12" customHeight="1">
      <c r="A2" s="171" t="s">
        <v>202</v>
      </c>
      <c r="B2" s="181"/>
      <c r="C2" s="241"/>
      <c r="D2" s="241"/>
      <c r="E2" s="241"/>
      <c r="F2" s="181"/>
      <c r="G2" s="241"/>
      <c r="H2" s="241"/>
      <c r="I2" s="323"/>
    </row>
    <row r="3" spans="1:13" s="168" customFormat="1" ht="12" customHeight="1">
      <c r="A3" s="172"/>
      <c r="B3" s="182">
        <v>2017</v>
      </c>
      <c r="C3" s="232"/>
      <c r="D3" s="232"/>
      <c r="E3" s="232"/>
      <c r="F3" s="182">
        <v>2018</v>
      </c>
      <c r="G3" s="232"/>
      <c r="H3" s="232"/>
      <c r="I3" s="324"/>
    </row>
    <row r="4" spans="1:13" s="168" customFormat="1" ht="12" customHeight="1">
      <c r="A4" s="173" t="s">
        <v>1</v>
      </c>
      <c r="B4" s="183" t="s">
        <v>9</v>
      </c>
      <c r="C4" s="245" t="s">
        <v>8</v>
      </c>
      <c r="D4" s="245" t="s">
        <v>7</v>
      </c>
      <c r="E4" s="245" t="s">
        <v>10</v>
      </c>
      <c r="F4" s="183" t="s">
        <v>9</v>
      </c>
      <c r="G4" s="245" t="s">
        <v>8</v>
      </c>
      <c r="H4" s="245" t="s">
        <v>7</v>
      </c>
    </row>
    <row r="5" spans="1:13" s="167" customFormat="1" ht="12" customHeight="1">
      <c r="A5" s="187" t="s">
        <v>117</v>
      </c>
      <c r="B5" s="188"/>
      <c r="C5" s="244"/>
      <c r="D5" s="244"/>
      <c r="E5" s="244"/>
      <c r="F5" s="188"/>
      <c r="G5" s="244"/>
      <c r="H5" s="244"/>
      <c r="I5" s="325"/>
    </row>
    <row r="6" spans="1:13" ht="12" customHeight="1">
      <c r="A6" s="189" t="s">
        <v>54</v>
      </c>
      <c r="B6" s="190">
        <v>5721</v>
      </c>
      <c r="C6" s="242">
        <v>5996</v>
      </c>
      <c r="D6" s="242">
        <v>6248</v>
      </c>
      <c r="E6" s="391">
        <v>6189</v>
      </c>
      <c r="F6" s="190">
        <v>6348</v>
      </c>
      <c r="G6" s="242">
        <v>6928</v>
      </c>
      <c r="H6" s="242">
        <v>5263</v>
      </c>
      <c r="I6" s="335"/>
      <c r="J6" s="286"/>
      <c r="L6" s="286"/>
      <c r="M6" s="286"/>
    </row>
    <row r="7" spans="1:13" ht="12" customHeight="1">
      <c r="A7" s="189" t="s">
        <v>169</v>
      </c>
      <c r="B7" s="190">
        <v>1158</v>
      </c>
      <c r="C7" s="242">
        <v>1138</v>
      </c>
      <c r="D7" s="242">
        <v>1531</v>
      </c>
      <c r="E7" s="391">
        <v>1283</v>
      </c>
      <c r="F7" s="190">
        <v>1094</v>
      </c>
      <c r="G7" s="242">
        <v>1137</v>
      </c>
      <c r="H7" s="242">
        <v>823</v>
      </c>
      <c r="I7" s="313"/>
      <c r="J7" s="286"/>
      <c r="L7" s="286"/>
      <c r="M7" s="286"/>
    </row>
    <row r="8" spans="1:13" ht="12" customHeight="1">
      <c r="A8" s="189" t="s">
        <v>118</v>
      </c>
      <c r="B8" s="190">
        <v>112</v>
      </c>
      <c r="C8" s="242">
        <v>532</v>
      </c>
      <c r="D8" s="242">
        <v>-460</v>
      </c>
      <c r="E8" s="391">
        <v>-260</v>
      </c>
      <c r="F8" s="190">
        <v>25</v>
      </c>
      <c r="G8" s="242">
        <v>131</v>
      </c>
      <c r="H8" s="242">
        <v>199</v>
      </c>
      <c r="I8" s="313"/>
      <c r="J8" s="286"/>
      <c r="L8" s="286"/>
      <c r="M8" s="286"/>
    </row>
    <row r="9" spans="1:13" ht="12" customHeight="1">
      <c r="A9" s="191" t="s">
        <v>63</v>
      </c>
      <c r="B9" s="192">
        <f t="shared" ref="B9:H9" si="0">SUM(B6:B8)</f>
        <v>6991</v>
      </c>
      <c r="C9" s="243">
        <f t="shared" si="0"/>
        <v>7666</v>
      </c>
      <c r="D9" s="243">
        <f>SUM(D6:D8)</f>
        <v>7319</v>
      </c>
      <c r="E9" s="243">
        <f t="shared" si="0"/>
        <v>7212</v>
      </c>
      <c r="F9" s="192">
        <f t="shared" si="0"/>
        <v>7467</v>
      </c>
      <c r="G9" s="243">
        <f t="shared" si="0"/>
        <v>8196</v>
      </c>
      <c r="H9" s="243">
        <f t="shared" si="0"/>
        <v>6285</v>
      </c>
      <c r="I9" s="313"/>
      <c r="J9" s="286"/>
      <c r="L9" s="286"/>
      <c r="M9" s="286"/>
    </row>
    <row r="10" spans="1:13" ht="12" customHeight="1">
      <c r="A10" s="189" t="s">
        <v>119</v>
      </c>
      <c r="B10" s="190">
        <v>-823</v>
      </c>
      <c r="C10" s="242">
        <v>608</v>
      </c>
      <c r="D10" s="242">
        <v>583</v>
      </c>
      <c r="E10" s="242">
        <v>-39</v>
      </c>
      <c r="F10" s="190">
        <v>393</v>
      </c>
      <c r="G10" s="242">
        <v>-1002</v>
      </c>
      <c r="H10" s="242">
        <v>201</v>
      </c>
      <c r="I10" s="313"/>
      <c r="J10" s="286"/>
      <c r="L10" s="286"/>
      <c r="M10" s="286"/>
    </row>
    <row r="11" spans="1:13" ht="12.75" customHeight="1">
      <c r="A11" s="189" t="s">
        <v>120</v>
      </c>
      <c r="B11" s="190">
        <v>-1820</v>
      </c>
      <c r="C11" s="242">
        <v>-2616</v>
      </c>
      <c r="D11" s="242">
        <v>-1450</v>
      </c>
      <c r="E11" s="242">
        <v>-1420</v>
      </c>
      <c r="F11" s="190">
        <v>-1344</v>
      </c>
      <c r="G11" s="242">
        <v>-2208</v>
      </c>
      <c r="H11" s="242">
        <v>-1372</v>
      </c>
      <c r="I11" s="313"/>
      <c r="J11" s="286"/>
      <c r="L11" s="286"/>
      <c r="M11" s="286"/>
    </row>
    <row r="12" spans="1:13" ht="12.75" customHeight="1">
      <c r="A12" s="189" t="s">
        <v>173</v>
      </c>
      <c r="B12" s="203">
        <v>-109</v>
      </c>
      <c r="C12" s="249">
        <v>-885</v>
      </c>
      <c r="D12" s="249">
        <v>-105</v>
      </c>
      <c r="E12" s="249">
        <v>-181</v>
      </c>
      <c r="F12" s="203">
        <v>-102</v>
      </c>
      <c r="G12" s="249">
        <v>-77</v>
      </c>
      <c r="H12" s="249">
        <v>-95</v>
      </c>
      <c r="I12" s="326"/>
      <c r="J12" s="286"/>
      <c r="L12" s="286"/>
      <c r="M12" s="286"/>
    </row>
    <row r="13" spans="1:13" ht="12" customHeight="1">
      <c r="A13" s="189" t="s">
        <v>65</v>
      </c>
      <c r="B13" s="190">
        <v>-355</v>
      </c>
      <c r="C13" s="242">
        <v>208</v>
      </c>
      <c r="D13" s="242">
        <v>308</v>
      </c>
      <c r="E13" s="242">
        <v>1236</v>
      </c>
      <c r="F13" s="190">
        <v>-1708</v>
      </c>
      <c r="G13" s="242">
        <v>-1727</v>
      </c>
      <c r="H13" s="242">
        <v>-459</v>
      </c>
      <c r="I13" s="313"/>
      <c r="J13" s="286"/>
      <c r="L13" s="286"/>
      <c r="M13" s="286"/>
    </row>
    <row r="14" spans="1:13" ht="12" customHeight="1">
      <c r="A14" s="189" t="s">
        <v>115</v>
      </c>
      <c r="B14" s="190">
        <v>-234</v>
      </c>
      <c r="C14" s="242">
        <v>-349</v>
      </c>
      <c r="D14" s="242">
        <v>-371</v>
      </c>
      <c r="E14" s="242">
        <v>-458</v>
      </c>
      <c r="F14" s="190">
        <v>-408</v>
      </c>
      <c r="G14" s="242">
        <v>-498</v>
      </c>
      <c r="H14" s="242">
        <v>-299</v>
      </c>
      <c r="I14" s="313"/>
      <c r="J14" s="286"/>
      <c r="L14" s="286"/>
      <c r="M14" s="286"/>
    </row>
    <row r="15" spans="1:13" ht="12" customHeight="1">
      <c r="A15" s="189" t="s">
        <v>168</v>
      </c>
      <c r="B15" s="190">
        <v>89</v>
      </c>
      <c r="C15" s="242">
        <v>103</v>
      </c>
      <c r="D15" s="242">
        <v>129</v>
      </c>
      <c r="E15" s="242">
        <v>143</v>
      </c>
      <c r="F15" s="190">
        <v>81</v>
      </c>
      <c r="G15" s="242">
        <v>89</v>
      </c>
      <c r="H15" s="242">
        <v>7</v>
      </c>
      <c r="I15" s="313"/>
      <c r="J15" s="286"/>
      <c r="L15" s="286"/>
      <c r="M15" s="286"/>
    </row>
    <row r="16" spans="1:13" s="167" customFormat="1" ht="12" customHeight="1">
      <c r="A16" s="193" t="s">
        <v>121</v>
      </c>
      <c r="B16" s="246">
        <f t="shared" ref="B16:H16" si="1">SUM(B9:B15)</f>
        <v>3739</v>
      </c>
      <c r="C16" s="240">
        <f t="shared" si="1"/>
        <v>4735</v>
      </c>
      <c r="D16" s="240">
        <f t="shared" si="1"/>
        <v>6413</v>
      </c>
      <c r="E16" s="240">
        <f t="shared" si="1"/>
        <v>6493</v>
      </c>
      <c r="F16" s="246">
        <f t="shared" si="1"/>
        <v>4379</v>
      </c>
      <c r="G16" s="240">
        <f t="shared" si="1"/>
        <v>2773</v>
      </c>
      <c r="H16" s="240">
        <f t="shared" si="1"/>
        <v>4268</v>
      </c>
      <c r="I16" s="327"/>
      <c r="J16" s="286"/>
      <c r="L16" s="286"/>
      <c r="M16" s="286"/>
    </row>
    <row r="17" spans="1:9" s="167" customFormat="1" ht="12" customHeight="1">
      <c r="A17" s="187" t="s">
        <v>122</v>
      </c>
      <c r="B17" s="188"/>
      <c r="C17" s="234"/>
      <c r="D17" s="234"/>
      <c r="E17" s="234"/>
      <c r="F17" s="188"/>
      <c r="G17" s="234"/>
      <c r="H17" s="234"/>
      <c r="I17" s="327"/>
    </row>
    <row r="18" spans="1:9" ht="12" customHeight="1">
      <c r="A18" s="189" t="s">
        <v>167</v>
      </c>
      <c r="B18" s="190">
        <v>-363</v>
      </c>
      <c r="C18" s="242">
        <v>-359</v>
      </c>
      <c r="D18" s="242">
        <v>-429</v>
      </c>
      <c r="E18" s="242">
        <v>-591</v>
      </c>
      <c r="F18" s="190">
        <v>-461</v>
      </c>
      <c r="G18" s="242">
        <v>-513</v>
      </c>
      <c r="H18" s="242">
        <v>-494</v>
      </c>
      <c r="I18" s="313"/>
    </row>
    <row r="19" spans="1:9" ht="12" customHeight="1">
      <c r="A19" s="189" t="s">
        <v>166</v>
      </c>
      <c r="B19" s="190">
        <v>15</v>
      </c>
      <c r="C19" s="242">
        <v>30</v>
      </c>
      <c r="D19" s="242">
        <v>39</v>
      </c>
      <c r="E19" s="242">
        <v>95</v>
      </c>
      <c r="F19" s="190">
        <v>19</v>
      </c>
      <c r="G19" s="242">
        <v>18</v>
      </c>
      <c r="H19" s="242">
        <v>14</v>
      </c>
      <c r="I19" s="313"/>
    </row>
    <row r="20" spans="1:9" ht="12" customHeight="1">
      <c r="A20" s="189" t="s">
        <v>165</v>
      </c>
      <c r="B20" s="190">
        <v>-251</v>
      </c>
      <c r="C20" s="242">
        <v>-230</v>
      </c>
      <c r="D20" s="242">
        <v>-303</v>
      </c>
      <c r="E20" s="242">
        <v>-237</v>
      </c>
      <c r="F20" s="190">
        <v>-244</v>
      </c>
      <c r="G20" s="242">
        <v>-239</v>
      </c>
      <c r="H20" s="242">
        <v>-175</v>
      </c>
      <c r="I20" s="313"/>
    </row>
    <row r="21" spans="1:9" ht="12" customHeight="1">
      <c r="A21" s="189" t="s">
        <v>164</v>
      </c>
      <c r="B21" s="194">
        <v>2</v>
      </c>
      <c r="C21" s="233">
        <v>0</v>
      </c>
      <c r="D21" s="233">
        <v>0</v>
      </c>
      <c r="E21" s="233">
        <v>0</v>
      </c>
      <c r="F21" s="414">
        <v>0</v>
      </c>
      <c r="G21" s="233">
        <v>0</v>
      </c>
      <c r="H21" s="233">
        <v>0</v>
      </c>
      <c r="I21" s="320"/>
    </row>
    <row r="22" spans="1:9" ht="12" customHeight="1">
      <c r="A22" s="189" t="s">
        <v>163</v>
      </c>
      <c r="B22" s="190">
        <v>-61</v>
      </c>
      <c r="C22" s="242">
        <v>-124</v>
      </c>
      <c r="D22" s="242">
        <v>-325</v>
      </c>
      <c r="E22" s="242">
        <v>-10</v>
      </c>
      <c r="F22" s="190">
        <v>-965</v>
      </c>
      <c r="G22" s="242">
        <v>-220</v>
      </c>
      <c r="H22" s="242">
        <v>-376</v>
      </c>
      <c r="I22" s="313"/>
    </row>
    <row r="23" spans="1:9" ht="12" customHeight="1">
      <c r="A23" s="189" t="s">
        <v>162</v>
      </c>
      <c r="B23" s="233">
        <v>0</v>
      </c>
      <c r="C23" s="233">
        <v>0</v>
      </c>
      <c r="D23" s="233">
        <v>0</v>
      </c>
      <c r="E23" s="242">
        <v>1560</v>
      </c>
      <c r="F23" s="266">
        <v>296</v>
      </c>
      <c r="G23" s="242">
        <v>260</v>
      </c>
      <c r="H23" s="242">
        <v>-396</v>
      </c>
      <c r="I23" s="328"/>
    </row>
    <row r="24" spans="1:9" ht="12" customHeight="1">
      <c r="A24" s="189" t="s">
        <v>161</v>
      </c>
      <c r="B24" s="195">
        <v>8</v>
      </c>
      <c r="C24" s="242">
        <v>33</v>
      </c>
      <c r="D24" s="242">
        <v>113</v>
      </c>
      <c r="E24" s="242">
        <v>630</v>
      </c>
      <c r="F24" s="195">
        <v>-134</v>
      </c>
      <c r="G24" s="242">
        <v>-44</v>
      </c>
      <c r="H24" s="242">
        <v>56</v>
      </c>
      <c r="I24" s="313"/>
    </row>
    <row r="25" spans="1:9" s="167" customFormat="1" ht="12" customHeight="1">
      <c r="A25" s="193" t="s">
        <v>128</v>
      </c>
      <c r="B25" s="246">
        <f>SUM(B18:B24)</f>
        <v>-650</v>
      </c>
      <c r="C25" s="240">
        <f>SUM(C18:C24)</f>
        <v>-650</v>
      </c>
      <c r="D25" s="240">
        <f>SUM(D18:D24)</f>
        <v>-905</v>
      </c>
      <c r="E25" s="240">
        <f>SUM(E18:E24)</f>
        <v>1447</v>
      </c>
      <c r="F25" s="246">
        <f t="shared" ref="F25:G25" si="2">SUM(F18:F24)</f>
        <v>-1489</v>
      </c>
      <c r="G25" s="240">
        <f t="shared" si="2"/>
        <v>-738</v>
      </c>
      <c r="H25" s="240">
        <f>SUM(H18:H24)</f>
        <v>-1371</v>
      </c>
      <c r="I25" s="327"/>
    </row>
    <row r="26" spans="1:9" s="167" customFormat="1" ht="12" customHeight="1">
      <c r="A26" s="187" t="s">
        <v>129</v>
      </c>
      <c r="B26" s="188"/>
      <c r="C26" s="234"/>
      <c r="D26" s="234"/>
      <c r="E26" s="234"/>
      <c r="F26" s="188"/>
      <c r="G26" s="234"/>
      <c r="H26" s="234"/>
      <c r="I26" s="327"/>
    </row>
    <row r="27" spans="1:9" ht="12" customHeight="1">
      <c r="A27" s="189" t="s">
        <v>322</v>
      </c>
      <c r="B27" s="242">
        <v>1</v>
      </c>
      <c r="C27" s="242">
        <v>-4126</v>
      </c>
      <c r="D27" s="233">
        <v>0</v>
      </c>
      <c r="E27" s="242">
        <v>-4127</v>
      </c>
      <c r="F27" s="414">
        <v>0</v>
      </c>
      <c r="G27" s="242">
        <v>-8487</v>
      </c>
      <c r="H27" s="233">
        <v>0</v>
      </c>
      <c r="I27" s="313"/>
    </row>
    <row r="28" spans="1:9" ht="12" customHeight="1">
      <c r="A28" s="189" t="s">
        <v>321</v>
      </c>
      <c r="B28" s="233">
        <v>0</v>
      </c>
      <c r="C28" s="233">
        <v>0</v>
      </c>
      <c r="D28" s="233">
        <v>0</v>
      </c>
      <c r="E28" s="233">
        <v>0</v>
      </c>
      <c r="F28" s="414">
        <v>0</v>
      </c>
      <c r="G28" s="242">
        <v>-4002</v>
      </c>
      <c r="H28" s="233">
        <v>0</v>
      </c>
      <c r="I28" s="469"/>
    </row>
    <row r="29" spans="1:9" ht="12" customHeight="1">
      <c r="A29" s="189" t="s">
        <v>131</v>
      </c>
      <c r="B29" s="233">
        <v>0</v>
      </c>
      <c r="C29" s="233">
        <v>0</v>
      </c>
      <c r="D29" s="242">
        <v>-3</v>
      </c>
      <c r="E29" s="233">
        <v>0</v>
      </c>
      <c r="F29" s="414">
        <v>0</v>
      </c>
      <c r="G29" s="233">
        <v>0</v>
      </c>
      <c r="H29" s="242">
        <v>-9</v>
      </c>
      <c r="I29" s="313"/>
    </row>
    <row r="30" spans="1:9" ht="12" customHeight="1">
      <c r="A30" s="189" t="s">
        <v>132</v>
      </c>
      <c r="B30" s="242">
        <v>6</v>
      </c>
      <c r="C30" s="312">
        <v>-23</v>
      </c>
      <c r="D30" s="233">
        <v>0</v>
      </c>
      <c r="E30" s="242">
        <v>-2</v>
      </c>
      <c r="F30" s="414">
        <v>0</v>
      </c>
      <c r="G30" s="233">
        <v>0</v>
      </c>
      <c r="H30" s="233">
        <v>0</v>
      </c>
      <c r="I30" s="329"/>
    </row>
    <row r="31" spans="1:9" ht="12" customHeight="1">
      <c r="A31" s="189" t="s">
        <v>78</v>
      </c>
      <c r="B31" s="233">
        <v>0</v>
      </c>
      <c r="C31" s="233">
        <v>0</v>
      </c>
      <c r="D31" s="233">
        <v>0</v>
      </c>
      <c r="E31" s="233">
        <v>0</v>
      </c>
      <c r="F31" s="414">
        <v>0</v>
      </c>
      <c r="G31" s="242">
        <v>-9705</v>
      </c>
      <c r="H31" s="233">
        <v>0</v>
      </c>
      <c r="I31" s="328"/>
    </row>
    <row r="32" spans="1:9" ht="12" customHeight="1">
      <c r="A32" s="189" t="s">
        <v>133</v>
      </c>
      <c r="B32" s="190">
        <v>-520</v>
      </c>
      <c r="C32" s="242">
        <v>399</v>
      </c>
      <c r="D32" s="242">
        <v>66</v>
      </c>
      <c r="E32" s="242">
        <v>-181</v>
      </c>
      <c r="F32" s="190">
        <v>-479</v>
      </c>
      <c r="G32" s="242">
        <v>484</v>
      </c>
      <c r="H32" s="242">
        <v>72</v>
      </c>
      <c r="I32" s="313"/>
    </row>
    <row r="33" spans="1:14" ht="12" customHeight="1">
      <c r="A33" s="189" t="s">
        <v>134</v>
      </c>
      <c r="B33" s="190">
        <v>1193</v>
      </c>
      <c r="C33" s="242">
        <v>-343</v>
      </c>
      <c r="D33" s="242">
        <v>-176</v>
      </c>
      <c r="E33" s="242">
        <v>91</v>
      </c>
      <c r="F33" s="190">
        <v>-2381</v>
      </c>
      <c r="G33" s="242">
        <v>3510</v>
      </c>
      <c r="H33" s="242">
        <v>-287</v>
      </c>
      <c r="I33" s="313"/>
    </row>
    <row r="34" spans="1:14" s="167" customFormat="1" ht="12" customHeight="1">
      <c r="A34" s="193" t="s">
        <v>135</v>
      </c>
      <c r="B34" s="246">
        <f>SUM(B27:B33)</f>
        <v>680</v>
      </c>
      <c r="C34" s="240">
        <f>SUM(C27:C33)</f>
        <v>-4093</v>
      </c>
      <c r="D34" s="240">
        <f>SUM(D27:D33)</f>
        <v>-113</v>
      </c>
      <c r="E34" s="240">
        <f>SUM(E27:E33)</f>
        <v>-4219</v>
      </c>
      <c r="F34" s="246">
        <f t="shared" ref="F34:H34" si="3">SUM(F27:F33)</f>
        <v>-2860</v>
      </c>
      <c r="G34" s="240">
        <f t="shared" si="3"/>
        <v>-18200</v>
      </c>
      <c r="H34" s="240">
        <f t="shared" si="3"/>
        <v>-224</v>
      </c>
      <c r="I34" s="327"/>
    </row>
    <row r="35" spans="1:14" ht="12" customHeight="1">
      <c r="A35" s="187"/>
      <c r="B35" s="190"/>
      <c r="C35" s="242"/>
      <c r="D35" s="242"/>
      <c r="E35" s="242"/>
      <c r="F35" s="190"/>
      <c r="G35" s="242"/>
      <c r="H35" s="242"/>
      <c r="I35" s="313"/>
    </row>
    <row r="36" spans="1:14" s="167" customFormat="1" ht="12" customHeight="1">
      <c r="A36" s="187" t="s">
        <v>136</v>
      </c>
      <c r="B36" s="188">
        <f>+B16+B25+B34</f>
        <v>3769</v>
      </c>
      <c r="C36" s="234">
        <f>+C16+C25+C34</f>
        <v>-8</v>
      </c>
      <c r="D36" s="234">
        <f>+D16+D25+D34</f>
        <v>5395</v>
      </c>
      <c r="E36" s="234">
        <f>+E16+E25+E34</f>
        <v>3721</v>
      </c>
      <c r="F36" s="188">
        <f t="shared" ref="F36:H36" si="4">+F16+F25+F34</f>
        <v>30</v>
      </c>
      <c r="G36" s="234">
        <f t="shared" si="4"/>
        <v>-16165</v>
      </c>
      <c r="H36" s="234">
        <f t="shared" si="4"/>
        <v>2673</v>
      </c>
      <c r="I36" s="327"/>
    </row>
    <row r="37" spans="1:14" ht="12" customHeight="1">
      <c r="A37" s="189" t="s">
        <v>160</v>
      </c>
      <c r="B37" s="190">
        <v>11492</v>
      </c>
      <c r="C37" s="313">
        <f>+B40</f>
        <v>15191</v>
      </c>
      <c r="D37" s="313">
        <f>+C40</f>
        <v>14550</v>
      </c>
      <c r="E37" s="313">
        <f>+D40</f>
        <v>19742</v>
      </c>
      <c r="F37" s="415">
        <f>+E40</f>
        <v>24496</v>
      </c>
      <c r="G37" s="313">
        <f>F40</f>
        <v>23249</v>
      </c>
      <c r="H37" s="313">
        <f>G40</f>
        <v>9521</v>
      </c>
      <c r="I37" s="313"/>
    </row>
    <row r="38" spans="1:14" ht="12" customHeight="1">
      <c r="A38" s="189" t="s">
        <v>159</v>
      </c>
      <c r="B38" s="190">
        <v>12</v>
      </c>
      <c r="C38" s="242">
        <v>-178</v>
      </c>
      <c r="D38" s="242">
        <v>-234</v>
      </c>
      <c r="E38" s="242">
        <v>527</v>
      </c>
      <c r="F38" s="190">
        <v>978</v>
      </c>
      <c r="G38" s="242">
        <v>182</v>
      </c>
      <c r="H38" s="242">
        <v>-171</v>
      </c>
      <c r="I38" s="313"/>
    </row>
    <row r="39" spans="1:14" ht="12" customHeight="1">
      <c r="A39" s="189" t="s">
        <v>204</v>
      </c>
      <c r="B39" s="190">
        <v>-82</v>
      </c>
      <c r="C39" s="242">
        <v>-455</v>
      </c>
      <c r="D39" s="242">
        <v>31</v>
      </c>
      <c r="E39" s="242">
        <v>506</v>
      </c>
      <c r="F39" s="190">
        <v>-2255</v>
      </c>
      <c r="G39" s="242">
        <v>2255</v>
      </c>
      <c r="H39" s="242">
        <v>0</v>
      </c>
      <c r="I39" s="313"/>
    </row>
    <row r="40" spans="1:14" s="167" customFormat="1" ht="12" customHeight="1">
      <c r="A40" s="193" t="s">
        <v>158</v>
      </c>
      <c r="B40" s="246">
        <f>SUM(B36:B39)</f>
        <v>15191</v>
      </c>
      <c r="C40" s="240">
        <f>SUM(C36:C39)</f>
        <v>14550</v>
      </c>
      <c r="D40" s="240">
        <f>SUM(D36:D39)</f>
        <v>19742</v>
      </c>
      <c r="E40" s="240">
        <f>SUM(E36:E39)</f>
        <v>24496</v>
      </c>
      <c r="F40" s="246">
        <f t="shared" ref="F40:H40" si="5">SUM(F36:F39)</f>
        <v>23249</v>
      </c>
      <c r="G40" s="240">
        <f t="shared" si="5"/>
        <v>9521</v>
      </c>
      <c r="H40" s="240">
        <f t="shared" si="5"/>
        <v>12023</v>
      </c>
      <c r="I40" s="327"/>
    </row>
    <row r="41" spans="1:14" ht="12" customHeight="1">
      <c r="A41" s="319" t="s">
        <v>320</v>
      </c>
      <c r="B41" s="190"/>
      <c r="C41" s="242"/>
      <c r="D41" s="242"/>
      <c r="E41" s="242"/>
      <c r="F41" s="190"/>
      <c r="G41" s="242"/>
      <c r="H41" s="242"/>
      <c r="I41" s="313"/>
      <c r="K41" s="286"/>
      <c r="L41" s="286"/>
      <c r="M41" s="286"/>
      <c r="N41" s="286"/>
    </row>
    <row r="42" spans="1:14" ht="12" customHeight="1">
      <c r="A42" s="196" t="s">
        <v>57</v>
      </c>
      <c r="B42" s="197"/>
      <c r="C42" s="239"/>
      <c r="D42" s="239"/>
      <c r="E42" s="239"/>
      <c r="F42" s="197"/>
      <c r="G42" s="239"/>
      <c r="H42" s="239"/>
      <c r="I42" s="331"/>
    </row>
    <row r="43" spans="1:14" ht="12" customHeight="1">
      <c r="A43" s="198" t="s">
        <v>44</v>
      </c>
      <c r="B43" s="199">
        <v>262</v>
      </c>
      <c r="C43" s="238">
        <v>246</v>
      </c>
      <c r="D43" s="238">
        <v>238</v>
      </c>
      <c r="E43" s="238">
        <v>245</v>
      </c>
      <c r="F43" s="199">
        <v>244</v>
      </c>
      <c r="G43" s="238">
        <v>253</v>
      </c>
      <c r="H43" s="238">
        <v>156</v>
      </c>
      <c r="I43" s="330"/>
    </row>
    <row r="44" spans="1:14" ht="12" customHeight="1">
      <c r="A44" s="198" t="s">
        <v>45</v>
      </c>
      <c r="B44" s="199">
        <v>451</v>
      </c>
      <c r="C44" s="238">
        <v>440</v>
      </c>
      <c r="D44" s="238">
        <v>430</v>
      </c>
      <c r="E44" s="238">
        <v>438</v>
      </c>
      <c r="F44" s="199">
        <v>411</v>
      </c>
      <c r="G44" s="238">
        <v>404</v>
      </c>
      <c r="H44" s="238">
        <v>316</v>
      </c>
      <c r="I44" s="330"/>
    </row>
    <row r="45" spans="1:14" ht="12" customHeight="1">
      <c r="A45" s="198" t="s">
        <v>18</v>
      </c>
      <c r="B45" s="199">
        <v>445</v>
      </c>
      <c r="C45" s="238">
        <v>452</v>
      </c>
      <c r="D45" s="238">
        <v>863</v>
      </c>
      <c r="E45" s="238">
        <v>600</v>
      </c>
      <c r="F45" s="199">
        <v>439</v>
      </c>
      <c r="G45" s="238">
        <v>480</v>
      </c>
      <c r="H45" s="238">
        <v>351</v>
      </c>
      <c r="I45" s="330"/>
    </row>
    <row r="46" spans="1:14" ht="12" customHeight="1">
      <c r="A46" s="200" t="s">
        <v>157</v>
      </c>
      <c r="B46" s="248">
        <f t="shared" ref="B46:H46" si="6">SUM(B43:B45)</f>
        <v>1158</v>
      </c>
      <c r="C46" s="237">
        <f t="shared" si="6"/>
        <v>1138</v>
      </c>
      <c r="D46" s="237">
        <f t="shared" si="6"/>
        <v>1531</v>
      </c>
      <c r="E46" s="237">
        <f t="shared" si="6"/>
        <v>1283</v>
      </c>
      <c r="F46" s="248">
        <f t="shared" si="6"/>
        <v>1094</v>
      </c>
      <c r="G46" s="237">
        <f t="shared" si="6"/>
        <v>1137</v>
      </c>
      <c r="H46" s="237">
        <f t="shared" si="6"/>
        <v>823</v>
      </c>
      <c r="I46" s="332"/>
    </row>
    <row r="47" spans="1:14" ht="12" customHeight="1">
      <c r="A47" s="187"/>
      <c r="B47" s="184"/>
      <c r="C47" s="236"/>
      <c r="D47" s="236"/>
      <c r="E47" s="236"/>
      <c r="F47" s="184"/>
      <c r="G47" s="236"/>
      <c r="H47" s="236"/>
      <c r="I47" s="305"/>
    </row>
    <row r="48" spans="1:14" s="167" customFormat="1" ht="12" customHeight="1">
      <c r="A48" s="201" t="s">
        <v>156</v>
      </c>
      <c r="B48" s="185"/>
      <c r="C48" s="235"/>
      <c r="D48" s="235"/>
      <c r="E48" s="235"/>
      <c r="F48" s="185"/>
      <c r="G48" s="235"/>
      <c r="H48" s="235"/>
      <c r="I48" s="333"/>
    </row>
    <row r="49" spans="1:10" s="167" customFormat="1" ht="12" customHeight="1">
      <c r="A49" s="187" t="s">
        <v>136</v>
      </c>
      <c r="B49" s="188">
        <f t="shared" ref="B49:H49" si="7">+B36</f>
        <v>3769</v>
      </c>
      <c r="C49" s="234">
        <f t="shared" si="7"/>
        <v>-8</v>
      </c>
      <c r="D49" s="234">
        <f t="shared" si="7"/>
        <v>5395</v>
      </c>
      <c r="E49" s="234">
        <f t="shared" si="7"/>
        <v>3721</v>
      </c>
      <c r="F49" s="188">
        <f t="shared" si="7"/>
        <v>30</v>
      </c>
      <c r="G49" s="234">
        <f t="shared" si="7"/>
        <v>-16165</v>
      </c>
      <c r="H49" s="234">
        <f t="shared" si="7"/>
        <v>2673</v>
      </c>
      <c r="I49" s="327"/>
    </row>
    <row r="50" spans="1:10" ht="12" customHeight="1">
      <c r="A50" s="189" t="s">
        <v>155</v>
      </c>
      <c r="B50" s="190"/>
      <c r="C50" s="242"/>
      <c r="D50" s="242"/>
      <c r="E50" s="242"/>
      <c r="F50" s="190"/>
      <c r="G50" s="242"/>
      <c r="H50" s="242"/>
      <c r="I50" s="313"/>
      <c r="J50" s="167"/>
    </row>
    <row r="51" spans="1:10" ht="12" customHeight="1">
      <c r="A51" s="189" t="s">
        <v>174</v>
      </c>
      <c r="B51" s="233">
        <v>0</v>
      </c>
      <c r="C51" s="255">
        <v>772</v>
      </c>
      <c r="D51" s="233">
        <v>0</v>
      </c>
      <c r="E51" s="233">
        <v>0</v>
      </c>
      <c r="F51" s="414">
        <v>0</v>
      </c>
      <c r="G51" s="233">
        <v>0</v>
      </c>
      <c r="H51" s="484">
        <v>0</v>
      </c>
      <c r="I51" s="255"/>
      <c r="J51" s="167"/>
    </row>
    <row r="52" spans="1:10" ht="12" customHeight="1">
      <c r="A52" s="189" t="str">
        <f>A33</f>
        <v>Change in interest-bearing liabilities</v>
      </c>
      <c r="B52" s="256">
        <f t="shared" ref="B52:H52" si="8">-B33</f>
        <v>-1193</v>
      </c>
      <c r="C52" s="255">
        <f t="shared" si="8"/>
        <v>343</v>
      </c>
      <c r="D52" s="255">
        <f t="shared" si="8"/>
        <v>176</v>
      </c>
      <c r="E52" s="255">
        <f t="shared" si="8"/>
        <v>-91</v>
      </c>
      <c r="F52" s="256">
        <f t="shared" si="8"/>
        <v>2381</v>
      </c>
      <c r="G52" s="255">
        <f t="shared" si="8"/>
        <v>-3510</v>
      </c>
      <c r="H52" s="255">
        <f t="shared" si="8"/>
        <v>287</v>
      </c>
      <c r="I52" s="255"/>
      <c r="J52" s="167"/>
    </row>
    <row r="53" spans="1:10" ht="12" customHeight="1">
      <c r="A53" s="189" t="str">
        <f>A32</f>
        <v>Repurchase and sales of own shares</v>
      </c>
      <c r="B53" s="256">
        <f t="shared" ref="B53:H53" si="9">-B32</f>
        <v>520</v>
      </c>
      <c r="C53" s="255">
        <f t="shared" si="9"/>
        <v>-399</v>
      </c>
      <c r="D53" s="255">
        <f t="shared" si="9"/>
        <v>-66</v>
      </c>
      <c r="E53" s="255">
        <f t="shared" si="9"/>
        <v>181</v>
      </c>
      <c r="F53" s="256">
        <f t="shared" si="9"/>
        <v>479</v>
      </c>
      <c r="G53" s="255">
        <f t="shared" si="9"/>
        <v>-484</v>
      </c>
      <c r="H53" s="255">
        <f t="shared" si="9"/>
        <v>-72</v>
      </c>
      <c r="I53" s="313"/>
      <c r="J53" s="167"/>
    </row>
    <row r="54" spans="1:10" ht="12" customHeight="1">
      <c r="A54" s="189" t="str">
        <f>A27</f>
        <v>Annual dividends paid</v>
      </c>
      <c r="B54" s="256">
        <f t="shared" ref="B54:G54" si="10">-B27</f>
        <v>-1</v>
      </c>
      <c r="C54" s="255">
        <f t="shared" si="10"/>
        <v>4126</v>
      </c>
      <c r="D54" s="328">
        <f t="shared" si="10"/>
        <v>0</v>
      </c>
      <c r="E54" s="313">
        <f t="shared" si="10"/>
        <v>4127</v>
      </c>
      <c r="F54" s="392">
        <f t="shared" si="10"/>
        <v>0</v>
      </c>
      <c r="G54" s="255">
        <f t="shared" si="10"/>
        <v>8487</v>
      </c>
      <c r="H54" s="392">
        <f>-H27</f>
        <v>0</v>
      </c>
      <c r="I54" s="255"/>
      <c r="J54" s="167"/>
    </row>
    <row r="55" spans="1:10" ht="12" customHeight="1">
      <c r="A55" s="189" t="str">
        <f>A29</f>
        <v>Dividends paid to non-controlling interest</v>
      </c>
      <c r="B55" s="392">
        <f>-B29</f>
        <v>0</v>
      </c>
      <c r="C55" s="328">
        <f t="shared" ref="C55:D57" si="11">-C29</f>
        <v>0</v>
      </c>
      <c r="D55" s="313">
        <f t="shared" si="11"/>
        <v>3</v>
      </c>
      <c r="E55" s="328">
        <f t="shared" ref="E55:H57" si="12">-E29</f>
        <v>0</v>
      </c>
      <c r="F55" s="392">
        <f t="shared" si="12"/>
        <v>0</v>
      </c>
      <c r="G55" s="328">
        <f t="shared" si="12"/>
        <v>0</v>
      </c>
      <c r="H55" s="242">
        <f>-H29</f>
        <v>9</v>
      </c>
      <c r="I55" s="313"/>
      <c r="J55" s="167"/>
    </row>
    <row r="56" spans="1:10" ht="12" customHeight="1">
      <c r="A56" s="189" t="str">
        <f>A30</f>
        <v>Acquisition of non-controlling interest</v>
      </c>
      <c r="B56" s="256">
        <f>-B30</f>
        <v>-6</v>
      </c>
      <c r="C56" s="313">
        <f t="shared" si="11"/>
        <v>23</v>
      </c>
      <c r="D56" s="328">
        <f t="shared" si="11"/>
        <v>0</v>
      </c>
      <c r="E56" s="313">
        <f t="shared" si="12"/>
        <v>2</v>
      </c>
      <c r="F56" s="392">
        <f t="shared" si="12"/>
        <v>0</v>
      </c>
      <c r="G56" s="328">
        <f t="shared" si="12"/>
        <v>0</v>
      </c>
      <c r="H56" s="328">
        <f t="shared" si="12"/>
        <v>0</v>
      </c>
      <c r="I56" s="328"/>
      <c r="J56" s="167"/>
    </row>
    <row r="57" spans="1:10" ht="12" customHeight="1">
      <c r="A57" s="202" t="str">
        <f>A31</f>
        <v>Redemption of shares</v>
      </c>
      <c r="B57" s="392">
        <f>-B31</f>
        <v>0</v>
      </c>
      <c r="C57" s="328">
        <f t="shared" si="11"/>
        <v>0</v>
      </c>
      <c r="D57" s="328">
        <f t="shared" si="11"/>
        <v>0</v>
      </c>
      <c r="E57" s="328">
        <f t="shared" si="12"/>
        <v>0</v>
      </c>
      <c r="F57" s="392">
        <f t="shared" si="12"/>
        <v>0</v>
      </c>
      <c r="G57" s="313">
        <f>-G31</f>
        <v>9705</v>
      </c>
      <c r="H57" s="328">
        <f>-H31</f>
        <v>0</v>
      </c>
      <c r="I57" s="328"/>
      <c r="J57" s="167"/>
    </row>
    <row r="58" spans="1:10" ht="12" customHeight="1">
      <c r="A58" s="202" t="s">
        <v>321</v>
      </c>
      <c r="B58" s="392">
        <f t="shared" ref="B58:H58" si="13">-B28</f>
        <v>0</v>
      </c>
      <c r="C58" s="328">
        <f t="shared" si="13"/>
        <v>0</v>
      </c>
      <c r="D58" s="328">
        <f t="shared" si="13"/>
        <v>0</v>
      </c>
      <c r="E58" s="328">
        <f t="shared" si="13"/>
        <v>0</v>
      </c>
      <c r="F58" s="392">
        <f t="shared" si="13"/>
        <v>0</v>
      </c>
      <c r="G58" s="313">
        <f t="shared" si="13"/>
        <v>4002</v>
      </c>
      <c r="H58" s="328">
        <f t="shared" si="13"/>
        <v>0</v>
      </c>
      <c r="I58" s="328"/>
      <c r="J58" s="167"/>
    </row>
    <row r="59" spans="1:10" ht="12" customHeight="1">
      <c r="A59" s="189" t="s">
        <v>154</v>
      </c>
      <c r="B59" s="256">
        <f t="shared" ref="B59:H59" si="14">-B22-B23</f>
        <v>61</v>
      </c>
      <c r="C59" s="255">
        <f t="shared" si="14"/>
        <v>124</v>
      </c>
      <c r="D59" s="255">
        <f t="shared" si="14"/>
        <v>325</v>
      </c>
      <c r="E59" s="255">
        <f t="shared" si="14"/>
        <v>-1550</v>
      </c>
      <c r="F59" s="256">
        <f t="shared" si="14"/>
        <v>669</v>
      </c>
      <c r="G59" s="255">
        <f t="shared" si="14"/>
        <v>-40</v>
      </c>
      <c r="H59" s="255">
        <f t="shared" si="14"/>
        <v>772</v>
      </c>
      <c r="I59" s="255"/>
      <c r="J59" s="167"/>
    </row>
    <row r="60" spans="1:10" ht="12" customHeight="1">
      <c r="A60" s="189" t="s">
        <v>177</v>
      </c>
      <c r="B60" s="313">
        <v>360</v>
      </c>
      <c r="C60" s="313">
        <v>-798</v>
      </c>
      <c r="D60" s="313">
        <v>-825</v>
      </c>
      <c r="E60" s="313">
        <v>-153</v>
      </c>
      <c r="F60" s="416">
        <v>-835</v>
      </c>
      <c r="G60" s="313">
        <v>1071</v>
      </c>
      <c r="H60" s="485">
        <v>-296</v>
      </c>
      <c r="I60" s="313"/>
      <c r="J60" s="167"/>
    </row>
    <row r="61" spans="1:10" ht="12" customHeight="1">
      <c r="A61" s="189" t="s">
        <v>211</v>
      </c>
      <c r="B61" s="233">
        <v>0</v>
      </c>
      <c r="C61" s="233">
        <v>0</v>
      </c>
      <c r="D61" s="233">
        <v>0</v>
      </c>
      <c r="E61" s="487">
        <v>-737</v>
      </c>
      <c r="F61" s="233">
        <v>0</v>
      </c>
      <c r="G61" s="233">
        <v>0</v>
      </c>
      <c r="H61" s="233"/>
      <c r="I61" s="313"/>
      <c r="J61" s="167"/>
    </row>
    <row r="62" spans="1:10" ht="12" customHeight="1">
      <c r="A62" s="189" t="s">
        <v>187</v>
      </c>
      <c r="B62" s="233">
        <v>0</v>
      </c>
      <c r="C62" s="313">
        <v>655</v>
      </c>
      <c r="D62" s="233">
        <v>0</v>
      </c>
      <c r="E62" s="488">
        <v>0</v>
      </c>
      <c r="F62" s="233">
        <v>0</v>
      </c>
      <c r="G62" s="233">
        <v>0</v>
      </c>
      <c r="H62" s="486">
        <v>0</v>
      </c>
      <c r="I62" s="313"/>
      <c r="J62" s="167"/>
    </row>
    <row r="63" spans="1:10" s="167" customFormat="1" ht="12" customHeight="1">
      <c r="A63" s="193" t="s">
        <v>68</v>
      </c>
      <c r="B63" s="393">
        <f t="shared" ref="B63:G63" si="15">SUM(B49:B62)</f>
        <v>3510</v>
      </c>
      <c r="C63" s="393">
        <f t="shared" si="15"/>
        <v>4838</v>
      </c>
      <c r="D63" s="393">
        <f t="shared" si="15"/>
        <v>5008</v>
      </c>
      <c r="E63" s="393">
        <f t="shared" si="15"/>
        <v>5500</v>
      </c>
      <c r="F63" s="417">
        <f t="shared" si="15"/>
        <v>2724</v>
      </c>
      <c r="G63" s="393">
        <f t="shared" si="15"/>
        <v>3066</v>
      </c>
      <c r="H63" s="393">
        <f>SUM(H49:H62)</f>
        <v>3373</v>
      </c>
      <c r="I63" s="334"/>
    </row>
    <row r="64" spans="1:10" ht="12" customHeight="1">
      <c r="A64" s="308"/>
      <c r="B64" s="254"/>
      <c r="C64" s="168"/>
      <c r="D64" s="168"/>
      <c r="E64" s="168"/>
      <c r="F64" s="254"/>
      <c r="G64" s="168"/>
    </row>
    <row r="65" spans="1:9" ht="12" customHeight="1">
      <c r="A65" s="476" t="s">
        <v>219</v>
      </c>
      <c r="B65" s="256"/>
      <c r="C65" s="255"/>
      <c r="D65" s="255"/>
      <c r="E65" s="255"/>
      <c r="F65" s="256"/>
      <c r="G65" s="255"/>
      <c r="H65" s="247"/>
      <c r="I65" s="255"/>
    </row>
    <row r="66" spans="1:9" ht="12" customHeight="1">
      <c r="A66" s="253"/>
      <c r="B66" s="254"/>
      <c r="C66" s="168"/>
      <c r="D66" s="168"/>
      <c r="E66" s="168"/>
      <c r="F66" s="254"/>
      <c r="G66" s="168"/>
    </row>
    <row r="67" spans="1:9" ht="12" customHeight="1">
      <c r="A67" s="253"/>
      <c r="B67" s="254"/>
      <c r="C67" s="168"/>
      <c r="D67" s="168"/>
      <c r="E67" s="168"/>
      <c r="F67" s="254"/>
      <c r="G67" s="168"/>
    </row>
  </sheetData>
  <pageMargins left="0.70866141732283472" right="0.70866141732283472" top="0.74803149606299213" bottom="0.74803149606299213" header="0.31496062992125984" footer="0.31496062992125984"/>
  <pageSetup paperSize="9" scale="64" orientation="landscape" r:id="rId1"/>
  <ignoredErrors>
    <ignoredError sqref="B63 B59 A52:B5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FF"/>
    <pageSetUpPr fitToPage="1"/>
  </sheetPr>
  <dimension ref="A1:XFD72"/>
  <sheetViews>
    <sheetView showGridLines="0" zoomScaleNormal="100" workbookViewId="0"/>
  </sheetViews>
  <sheetFormatPr defaultColWidth="9.140625" defaultRowHeight="12.75"/>
  <cols>
    <col min="1" max="1" width="38.140625" style="154" customWidth="1"/>
    <col min="2" max="3" width="9.28515625" style="161" customWidth="1"/>
    <col min="4" max="4" width="9.140625" style="107"/>
    <col min="5" max="16384" width="9.140625" style="154"/>
  </cols>
  <sheetData>
    <row r="1" spans="1:5 16384:16384">
      <c r="A1" s="174" t="s">
        <v>11</v>
      </c>
      <c r="B1" s="127"/>
      <c r="C1" s="127"/>
      <c r="D1" s="127"/>
    </row>
    <row r="2" spans="1:5 16384:16384">
      <c r="A2" s="174" t="s">
        <v>178</v>
      </c>
      <c r="B2" s="127"/>
      <c r="C2" s="127"/>
      <c r="D2" s="127"/>
    </row>
    <row r="3" spans="1:5 16384:16384">
      <c r="A3" s="174" t="s">
        <v>39</v>
      </c>
      <c r="B3" s="178">
        <v>2018</v>
      </c>
      <c r="C3" s="178"/>
      <c r="D3" s="178"/>
    </row>
    <row r="4" spans="1:5 16384:16384">
      <c r="A4" s="175" t="s">
        <v>0</v>
      </c>
      <c r="B4" s="177" t="s">
        <v>9</v>
      </c>
      <c r="C4" s="177" t="s">
        <v>8</v>
      </c>
      <c r="D4" s="177" t="s">
        <v>7</v>
      </c>
      <c r="E4" s="107"/>
    </row>
    <row r="5" spans="1:5 16384:16384" s="1" customFormat="1">
      <c r="A5" s="176" t="s">
        <v>145</v>
      </c>
      <c r="B5" s="388">
        <v>1</v>
      </c>
      <c r="C5" s="388">
        <v>1</v>
      </c>
      <c r="D5" s="388">
        <v>0</v>
      </c>
      <c r="E5" s="337"/>
    </row>
    <row r="6" spans="1:5 16384:16384">
      <c r="A6" s="176" t="s">
        <v>144</v>
      </c>
      <c r="B6" s="388">
        <v>-4</v>
      </c>
      <c r="C6" s="388">
        <v>2</v>
      </c>
      <c r="D6" s="388">
        <v>7</v>
      </c>
    </row>
    <row r="7" spans="1:5 16384:16384">
      <c r="A7" s="176" t="s">
        <v>217</v>
      </c>
      <c r="B7" s="388">
        <v>9</v>
      </c>
      <c r="C7" s="388">
        <v>10</v>
      </c>
      <c r="D7" s="388">
        <v>-1</v>
      </c>
    </row>
    <row r="8" spans="1:5 16384:16384">
      <c r="A8" s="176" t="s">
        <v>147</v>
      </c>
      <c r="B8" s="388" t="s">
        <v>148</v>
      </c>
      <c r="C8" s="388" t="s">
        <v>148</v>
      </c>
      <c r="D8" s="388" t="s">
        <v>148</v>
      </c>
      <c r="XFD8" s="388"/>
    </row>
    <row r="9" spans="1:5 16384:16384">
      <c r="A9" s="176" t="s">
        <v>146</v>
      </c>
      <c r="B9" s="388">
        <f>SUM(B5:B8)</f>
        <v>6</v>
      </c>
      <c r="C9" s="388">
        <f>SUM(C5:C8)</f>
        <v>13</v>
      </c>
      <c r="D9" s="388">
        <f>SUM(D5:D8)</f>
        <v>6</v>
      </c>
    </row>
    <row r="10" spans="1:5 16384:16384">
      <c r="A10" s="175" t="s">
        <v>2</v>
      </c>
      <c r="B10" s="177" t="str">
        <f>+B$4</f>
        <v>Q1</v>
      </c>
      <c r="C10" s="177" t="str">
        <f>+C$4</f>
        <v>Q2</v>
      </c>
      <c r="D10" s="177" t="str">
        <f>+D$4</f>
        <v>Q3</v>
      </c>
    </row>
    <row r="11" spans="1:5 16384:16384">
      <c r="A11" s="176" t="s">
        <v>145</v>
      </c>
      <c r="B11" s="274">
        <v>1</v>
      </c>
      <c r="C11" s="274">
        <v>1</v>
      </c>
      <c r="D11" s="274">
        <v>0</v>
      </c>
    </row>
    <row r="12" spans="1:5 16384:16384">
      <c r="A12" s="176" t="s">
        <v>144</v>
      </c>
      <c r="B12" s="274">
        <v>-4</v>
      </c>
      <c r="C12" s="274">
        <v>3</v>
      </c>
      <c r="D12" s="274">
        <v>6</v>
      </c>
    </row>
    <row r="13" spans="1:5 16384:16384">
      <c r="A13" s="176" t="s">
        <v>217</v>
      </c>
      <c r="B13" s="274">
        <v>13</v>
      </c>
      <c r="C13" s="274">
        <v>12</v>
      </c>
      <c r="D13" s="274">
        <v>4</v>
      </c>
    </row>
    <row r="14" spans="1:5 16384:16384">
      <c r="A14" s="176" t="s">
        <v>147</v>
      </c>
      <c r="B14" s="388" t="s">
        <v>148</v>
      </c>
      <c r="C14" s="388" t="s">
        <v>148</v>
      </c>
      <c r="D14" s="388" t="s">
        <v>148</v>
      </c>
    </row>
    <row r="15" spans="1:5 16384:16384">
      <c r="A15" s="176" t="s">
        <v>146</v>
      </c>
      <c r="B15" s="274">
        <f>SUM(B11:B14)</f>
        <v>10</v>
      </c>
      <c r="C15" s="274">
        <f>SUM(C11:C14)</f>
        <v>16</v>
      </c>
      <c r="D15" s="274">
        <f>SUM(D11:D14)</f>
        <v>10</v>
      </c>
    </row>
    <row r="16" spans="1:5 16384:16384">
      <c r="A16" s="175" t="s">
        <v>203</v>
      </c>
      <c r="B16" s="177" t="str">
        <f>+B$4</f>
        <v>Q1</v>
      </c>
      <c r="C16" s="177" t="str">
        <f>+C$4</f>
        <v>Q2</v>
      </c>
      <c r="D16" s="177" t="str">
        <f>+D$4</f>
        <v>Q3</v>
      </c>
    </row>
    <row r="17" spans="1:4">
      <c r="A17" s="176" t="s">
        <v>145</v>
      </c>
      <c r="B17" s="274">
        <v>2</v>
      </c>
      <c r="C17" s="274">
        <v>2</v>
      </c>
      <c r="D17" s="274">
        <v>2</v>
      </c>
    </row>
    <row r="18" spans="1:4">
      <c r="A18" s="176" t="s">
        <v>144</v>
      </c>
      <c r="B18" s="274">
        <v>-5</v>
      </c>
      <c r="C18" s="274">
        <v>2</v>
      </c>
      <c r="D18" s="274">
        <v>9</v>
      </c>
    </row>
    <row r="19" spans="1:4">
      <c r="A19" s="176" t="s">
        <v>217</v>
      </c>
      <c r="B19" s="274">
        <v>2</v>
      </c>
      <c r="C19" s="274">
        <v>8</v>
      </c>
      <c r="D19" s="274">
        <v>-19</v>
      </c>
    </row>
    <row r="20" spans="1:4">
      <c r="A20" s="176" t="s">
        <v>147</v>
      </c>
      <c r="B20" s="388" t="s">
        <v>148</v>
      </c>
      <c r="C20" s="388" t="s">
        <v>148</v>
      </c>
      <c r="D20" s="388" t="s">
        <v>148</v>
      </c>
    </row>
    <row r="21" spans="1:4">
      <c r="A21" s="176" t="s">
        <v>146</v>
      </c>
      <c r="B21" s="274">
        <f>SUM(B17:B20)</f>
        <v>-1</v>
      </c>
      <c r="C21" s="274">
        <f>SUM(C17:C20)</f>
        <v>12</v>
      </c>
      <c r="D21" s="274">
        <f>SUM(D17:D20)</f>
        <v>-8</v>
      </c>
    </row>
    <row r="22" spans="1:4">
      <c r="A22" s="175" t="s">
        <v>3</v>
      </c>
      <c r="B22" s="177" t="str">
        <f>+B$4</f>
        <v>Q1</v>
      </c>
      <c r="C22" s="177" t="str">
        <f>+C$4</f>
        <v>Q2</v>
      </c>
      <c r="D22" s="177" t="str">
        <f>+D$4</f>
        <v>Q3</v>
      </c>
    </row>
    <row r="23" spans="1:4">
      <c r="A23" s="176" t="s">
        <v>145</v>
      </c>
      <c r="B23" s="156">
        <v>0</v>
      </c>
      <c r="C23" s="156">
        <v>0</v>
      </c>
      <c r="D23" s="156">
        <v>0</v>
      </c>
    </row>
    <row r="24" spans="1:4">
      <c r="A24" s="176" t="s">
        <v>144</v>
      </c>
      <c r="B24" s="156">
        <v>-3</v>
      </c>
      <c r="C24" s="156">
        <v>3</v>
      </c>
      <c r="D24" s="156">
        <v>7</v>
      </c>
    </row>
    <row r="25" spans="1:4">
      <c r="A25" s="176" t="s">
        <v>217</v>
      </c>
      <c r="B25" s="156">
        <v>9</v>
      </c>
      <c r="C25" s="156">
        <v>8</v>
      </c>
      <c r="D25" s="156">
        <v>4</v>
      </c>
    </row>
    <row r="26" spans="1:4">
      <c r="A26" s="176" t="s">
        <v>147</v>
      </c>
      <c r="B26" s="388" t="s">
        <v>148</v>
      </c>
      <c r="C26" s="388" t="s">
        <v>148</v>
      </c>
      <c r="D26" s="388" t="s">
        <v>148</v>
      </c>
    </row>
    <row r="27" spans="1:4">
      <c r="A27" s="176" t="s">
        <v>146</v>
      </c>
      <c r="B27" s="156">
        <f>SUM(B23:B26)</f>
        <v>6</v>
      </c>
      <c r="C27" s="156">
        <f>SUM(C23:C26)</f>
        <v>11</v>
      </c>
      <c r="D27" s="156">
        <f>SUM(D23:D26)</f>
        <v>11</v>
      </c>
    </row>
    <row r="28" spans="1:4">
      <c r="A28" s="175" t="s">
        <v>209</v>
      </c>
      <c r="B28" s="177" t="str">
        <f>+B$4</f>
        <v>Q1</v>
      </c>
      <c r="C28" s="177" t="str">
        <f>+C$4</f>
        <v>Q2</v>
      </c>
      <c r="D28" s="177" t="str">
        <f>+D$4</f>
        <v>Q3</v>
      </c>
    </row>
    <row r="29" spans="1:4">
      <c r="A29" s="176" t="s">
        <v>145</v>
      </c>
      <c r="B29" s="388">
        <v>2</v>
      </c>
      <c r="C29" s="388">
        <v>-2</v>
      </c>
      <c r="D29" s="388">
        <v>-4</v>
      </c>
    </row>
    <row r="30" spans="1:4">
      <c r="A30" s="176" t="s">
        <v>144</v>
      </c>
      <c r="B30" s="388">
        <v>-4</v>
      </c>
      <c r="C30" s="388">
        <v>2</v>
      </c>
      <c r="D30" s="388">
        <v>6</v>
      </c>
    </row>
    <row r="31" spans="1:4">
      <c r="A31" s="176" t="s">
        <v>217</v>
      </c>
      <c r="B31" s="388">
        <v>16</v>
      </c>
      <c r="C31" s="388">
        <v>5</v>
      </c>
      <c r="D31" s="388">
        <v>13</v>
      </c>
    </row>
    <row r="32" spans="1:4">
      <c r="A32" s="176" t="s">
        <v>147</v>
      </c>
      <c r="B32" s="389" t="s">
        <v>148</v>
      </c>
      <c r="C32" s="388" t="s">
        <v>148</v>
      </c>
      <c r="D32" s="388" t="s">
        <v>148</v>
      </c>
    </row>
    <row r="33" spans="1:4">
      <c r="A33" s="176" t="s">
        <v>146</v>
      </c>
      <c r="B33" s="388">
        <f>SUM(B29:B32)</f>
        <v>14</v>
      </c>
      <c r="C33" s="388">
        <f>SUM(C29:C32)</f>
        <v>5</v>
      </c>
      <c r="D33" s="388">
        <f>SUM(D29:D32)</f>
        <v>15</v>
      </c>
    </row>
    <row r="34" spans="1:4">
      <c r="A34" s="176"/>
      <c r="B34" s="30"/>
      <c r="C34" s="30"/>
      <c r="D34" s="30"/>
    </row>
    <row r="35" spans="1:4">
      <c r="A35" s="126" t="s">
        <v>178</v>
      </c>
      <c r="B35" s="127"/>
      <c r="C35" s="127"/>
      <c r="D35" s="127"/>
    </row>
    <row r="36" spans="1:4">
      <c r="A36" s="126" t="s">
        <v>143</v>
      </c>
      <c r="B36" s="178">
        <v>2018</v>
      </c>
      <c r="C36" s="178"/>
      <c r="D36" s="178"/>
    </row>
    <row r="37" spans="1:4">
      <c r="A37" s="175" t="s">
        <v>0</v>
      </c>
      <c r="B37" s="177" t="s">
        <v>9</v>
      </c>
      <c r="C37" s="177" t="str">
        <f>$C$4</f>
        <v>Q2</v>
      </c>
      <c r="D37" s="177" t="str">
        <f>D4</f>
        <v>Q3</v>
      </c>
    </row>
    <row r="38" spans="1:4">
      <c r="A38" s="176" t="s">
        <v>145</v>
      </c>
      <c r="B38" s="388">
        <v>1</v>
      </c>
      <c r="C38" s="388">
        <v>1</v>
      </c>
      <c r="D38" s="388">
        <v>0</v>
      </c>
    </row>
    <row r="39" spans="1:4">
      <c r="A39" s="176" t="s">
        <v>144</v>
      </c>
      <c r="B39" s="388">
        <v>-4</v>
      </c>
      <c r="C39" s="388">
        <v>2</v>
      </c>
      <c r="D39" s="388">
        <v>7</v>
      </c>
    </row>
    <row r="40" spans="1:4">
      <c r="A40" s="176" t="s">
        <v>217</v>
      </c>
      <c r="B40" s="388">
        <v>9</v>
      </c>
      <c r="C40" s="388">
        <v>11</v>
      </c>
      <c r="D40" s="388">
        <v>6</v>
      </c>
    </row>
    <row r="41" spans="1:4">
      <c r="A41" s="176" t="s">
        <v>147</v>
      </c>
      <c r="B41" s="388" t="s">
        <v>148</v>
      </c>
      <c r="C41" s="388" t="s">
        <v>148</v>
      </c>
      <c r="D41" s="388" t="s">
        <v>148</v>
      </c>
    </row>
    <row r="42" spans="1:4">
      <c r="A42" s="176" t="s">
        <v>146</v>
      </c>
      <c r="B42" s="388">
        <f>SUM(B38:B41)</f>
        <v>6</v>
      </c>
      <c r="C42" s="388">
        <f>SUM(C38:C41)</f>
        <v>14</v>
      </c>
      <c r="D42" s="388">
        <f>SUM(D38:D41)</f>
        <v>13</v>
      </c>
    </row>
    <row r="43" spans="1:4">
      <c r="A43" s="175" t="s">
        <v>216</v>
      </c>
      <c r="B43" s="177" t="s">
        <v>9</v>
      </c>
      <c r="C43" s="177" t="str">
        <f>$C$4</f>
        <v>Q2</v>
      </c>
      <c r="D43" s="177" t="str">
        <f>$D$4</f>
        <v>Q3</v>
      </c>
    </row>
    <row r="44" spans="1:4">
      <c r="A44" s="176" t="s">
        <v>145</v>
      </c>
      <c r="B44" s="156">
        <v>1</v>
      </c>
      <c r="C44" s="156">
        <v>1</v>
      </c>
      <c r="D44" s="156">
        <v>1</v>
      </c>
    </row>
    <row r="45" spans="1:4">
      <c r="A45" s="176" t="s">
        <v>144</v>
      </c>
      <c r="B45" s="156">
        <v>-3</v>
      </c>
      <c r="C45" s="156">
        <v>3</v>
      </c>
      <c r="D45" s="156">
        <v>6</v>
      </c>
    </row>
    <row r="46" spans="1:4">
      <c r="A46" s="176" t="s">
        <v>217</v>
      </c>
      <c r="B46" s="156">
        <v>7</v>
      </c>
      <c r="C46" s="156">
        <v>13</v>
      </c>
      <c r="D46" s="156">
        <v>11</v>
      </c>
    </row>
    <row r="47" spans="1:4">
      <c r="A47" s="176" t="s">
        <v>147</v>
      </c>
      <c r="B47" s="388" t="s">
        <v>148</v>
      </c>
      <c r="C47" s="388" t="s">
        <v>148</v>
      </c>
      <c r="D47" s="388" t="s">
        <v>148</v>
      </c>
    </row>
    <row r="48" spans="1:4">
      <c r="A48" s="176" t="s">
        <v>146</v>
      </c>
      <c r="B48" s="274">
        <f>SUM(B44:B47)</f>
        <v>5</v>
      </c>
      <c r="C48" s="274">
        <f>SUM(C44:C47)</f>
        <v>17</v>
      </c>
      <c r="D48" s="274">
        <f>SUM(D44:D47)</f>
        <v>18</v>
      </c>
    </row>
    <row r="49" spans="1:4">
      <c r="A49" s="175" t="s">
        <v>203</v>
      </c>
      <c r="B49" s="177" t="s">
        <v>9</v>
      </c>
      <c r="C49" s="177" t="str">
        <f>$C$4</f>
        <v>Q2</v>
      </c>
      <c r="D49" s="177" t="str">
        <f>$D$4</f>
        <v>Q3</v>
      </c>
    </row>
    <row r="50" spans="1:4">
      <c r="A50" s="176" t="s">
        <v>145</v>
      </c>
      <c r="B50" s="156">
        <v>2</v>
      </c>
      <c r="C50" s="156">
        <v>2</v>
      </c>
      <c r="D50" s="156">
        <v>2</v>
      </c>
    </row>
    <row r="51" spans="1:4">
      <c r="A51" s="176" t="s">
        <v>144</v>
      </c>
      <c r="B51" s="156">
        <v>-6</v>
      </c>
      <c r="C51" s="156">
        <v>2</v>
      </c>
      <c r="D51" s="156">
        <v>9</v>
      </c>
    </row>
    <row r="52" spans="1:4">
      <c r="A52" s="176" t="s">
        <v>217</v>
      </c>
      <c r="B52" s="156">
        <v>15</v>
      </c>
      <c r="C52" s="156">
        <v>16</v>
      </c>
      <c r="D52" s="156">
        <v>0</v>
      </c>
    </row>
    <row r="53" spans="1:4">
      <c r="A53" s="176" t="s">
        <v>147</v>
      </c>
      <c r="B53" s="388" t="s">
        <v>148</v>
      </c>
      <c r="C53" s="388" t="s">
        <v>148</v>
      </c>
      <c r="D53" s="388" t="s">
        <v>148</v>
      </c>
    </row>
    <row r="54" spans="1:4">
      <c r="A54" s="176" t="s">
        <v>146</v>
      </c>
      <c r="B54" s="274">
        <f>SUM(B50:B53)</f>
        <v>11</v>
      </c>
      <c r="C54" s="274">
        <f>SUM(C50:C53)</f>
        <v>20</v>
      </c>
      <c r="D54" s="274">
        <f>SUM(D50:D53)</f>
        <v>11</v>
      </c>
    </row>
    <row r="55" spans="1:4">
      <c r="A55" s="175" t="s">
        <v>3</v>
      </c>
      <c r="B55" s="177" t="s">
        <v>9</v>
      </c>
      <c r="C55" s="177" t="str">
        <f>$C$4</f>
        <v>Q2</v>
      </c>
      <c r="D55" s="177" t="str">
        <f>$D$4</f>
        <v>Q3</v>
      </c>
    </row>
    <row r="56" spans="1:4">
      <c r="A56" s="176" t="s">
        <v>145</v>
      </c>
      <c r="B56" s="156">
        <v>0</v>
      </c>
      <c r="C56" s="156">
        <v>0</v>
      </c>
      <c r="D56" s="156">
        <v>0</v>
      </c>
    </row>
    <row r="57" spans="1:4">
      <c r="A57" s="176" t="s">
        <v>144</v>
      </c>
      <c r="B57" s="156">
        <v>-2</v>
      </c>
      <c r="C57" s="156">
        <v>3</v>
      </c>
      <c r="D57" s="156">
        <v>7</v>
      </c>
    </row>
    <row r="58" spans="1:4">
      <c r="A58" s="176" t="s">
        <v>217</v>
      </c>
      <c r="B58" s="156">
        <v>7</v>
      </c>
      <c r="C58" s="156">
        <v>6</v>
      </c>
      <c r="D58" s="156">
        <v>0</v>
      </c>
    </row>
    <row r="59" spans="1:4">
      <c r="A59" s="176" t="s">
        <v>147</v>
      </c>
      <c r="B59" s="388" t="s">
        <v>148</v>
      </c>
      <c r="C59" s="388" t="s">
        <v>148</v>
      </c>
      <c r="D59" s="388" t="s">
        <v>148</v>
      </c>
    </row>
    <row r="60" spans="1:4">
      <c r="A60" s="176" t="s">
        <v>146</v>
      </c>
      <c r="B60" s="156">
        <f>SUM(B56:B59)</f>
        <v>5</v>
      </c>
      <c r="C60" s="156">
        <f>SUM(C56:C59)</f>
        <v>9</v>
      </c>
      <c r="D60" s="156">
        <f>SUM(D56:D59)</f>
        <v>7</v>
      </c>
    </row>
    <row r="61" spans="1:4">
      <c r="A61" s="175" t="s">
        <v>209</v>
      </c>
      <c r="B61" s="177" t="s">
        <v>9</v>
      </c>
      <c r="C61" s="177" t="str">
        <f>$C$4</f>
        <v>Q2</v>
      </c>
      <c r="D61" s="177" t="str">
        <f>$D$4</f>
        <v>Q3</v>
      </c>
    </row>
    <row r="62" spans="1:4">
      <c r="A62" s="176" t="s">
        <v>145</v>
      </c>
      <c r="B62" s="388">
        <v>2</v>
      </c>
      <c r="C62" s="388">
        <v>-2</v>
      </c>
      <c r="D62" s="388">
        <v>-4</v>
      </c>
    </row>
    <row r="63" spans="1:4">
      <c r="A63" s="176" t="s">
        <v>144</v>
      </c>
      <c r="B63" s="388">
        <v>-4</v>
      </c>
      <c r="C63" s="388">
        <v>2</v>
      </c>
      <c r="D63" s="388">
        <v>6</v>
      </c>
    </row>
    <row r="64" spans="1:4">
      <c r="A64" s="176" t="s">
        <v>217</v>
      </c>
      <c r="B64" s="388">
        <v>10</v>
      </c>
      <c r="C64" s="388">
        <v>6</v>
      </c>
      <c r="D64" s="388">
        <v>5</v>
      </c>
    </row>
    <row r="65" spans="1:4">
      <c r="A65" s="176" t="s">
        <v>147</v>
      </c>
      <c r="B65" s="389" t="s">
        <v>148</v>
      </c>
      <c r="C65" s="388" t="s">
        <v>148</v>
      </c>
      <c r="D65" s="388" t="s">
        <v>148</v>
      </c>
    </row>
    <row r="66" spans="1:4">
      <c r="A66" s="492" t="s">
        <v>146</v>
      </c>
      <c r="B66" s="390">
        <f>SUM(B62:B65)</f>
        <v>8</v>
      </c>
      <c r="C66" s="390">
        <f>SUM(C62:C65)</f>
        <v>6</v>
      </c>
      <c r="D66" s="390">
        <f>SUM(D62:D65)</f>
        <v>7</v>
      </c>
    </row>
    <row r="68" spans="1:4" ht="14.25">
      <c r="A68" s="302"/>
    </row>
    <row r="69" spans="1:4" ht="14.25">
      <c r="A69" s="302"/>
    </row>
    <row r="70" spans="1:4" ht="14.25">
      <c r="A70" s="302"/>
    </row>
    <row r="71" spans="1:4" ht="14.25">
      <c r="A71" s="302"/>
    </row>
    <row r="72" spans="1:4">
      <c r="A72"/>
    </row>
  </sheetData>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FF"/>
    <pageSetUpPr fitToPage="1"/>
  </sheetPr>
  <dimension ref="A1:CJ90"/>
  <sheetViews>
    <sheetView showGridLines="0" zoomScaleNormal="100" zoomScaleSheetLayoutView="75" workbookViewId="0">
      <pane xSplit="1" ySplit="4" topLeftCell="B32" activePane="bottomRight" state="frozen"/>
      <selection activeCell="F57" sqref="F57"/>
      <selection pane="topRight" activeCell="F57" sqref="F57"/>
      <selection pane="bottomLeft" activeCell="F57" sqref="F57"/>
      <selection pane="bottomRight" activeCell="A85" sqref="A85"/>
    </sheetView>
  </sheetViews>
  <sheetFormatPr defaultColWidth="9.140625" defaultRowHeight="12.75" outlineLevelRow="1"/>
  <cols>
    <col min="1" max="1" width="54.140625" style="1" customWidth="1"/>
    <col min="2" max="2" width="10.140625" style="4" customWidth="1"/>
    <col min="3" max="7" width="9.140625" style="4"/>
    <col min="8" max="8" width="15.85546875" style="4" customWidth="1"/>
    <col min="9" max="16384" width="9.140625" style="4"/>
  </cols>
  <sheetData>
    <row r="1" spans="1:22" s="160" customFormat="1" ht="14.25">
      <c r="A1" s="114" t="s">
        <v>0</v>
      </c>
      <c r="B1" s="114"/>
      <c r="C1" s="295"/>
    </row>
    <row r="2" spans="1:22" s="162" customFormat="1" ht="14.25">
      <c r="A2" s="129" t="s">
        <v>220</v>
      </c>
      <c r="B2" s="114"/>
      <c r="C2" s="295"/>
    </row>
    <row r="3" spans="1:22" s="75" customFormat="1" ht="14.25">
      <c r="A3" s="145"/>
      <c r="B3" s="146"/>
      <c r="C3" s="296"/>
    </row>
    <row r="4" spans="1:22" s="82" customFormat="1" ht="14.25">
      <c r="A4" s="116" t="s">
        <v>1</v>
      </c>
      <c r="B4" s="117" t="s">
        <v>328</v>
      </c>
      <c r="C4" s="284"/>
    </row>
    <row r="5" spans="1:22">
      <c r="A5" s="16" t="s">
        <v>39</v>
      </c>
      <c r="B5" s="294"/>
      <c r="D5" s="204"/>
      <c r="E5" s="204"/>
      <c r="F5" s="204"/>
      <c r="G5" s="204"/>
      <c r="H5" s="204"/>
      <c r="I5" s="204"/>
      <c r="J5" s="31"/>
      <c r="K5" s="204"/>
      <c r="L5" s="204"/>
      <c r="M5" s="204"/>
      <c r="N5" s="204"/>
      <c r="O5" s="204"/>
      <c r="P5" s="204"/>
      <c r="Q5" s="204"/>
      <c r="R5" s="204"/>
      <c r="S5" s="204"/>
      <c r="T5" s="204"/>
      <c r="U5" s="204"/>
      <c r="V5" s="204"/>
    </row>
    <row r="6" spans="1:22" outlineLevel="1">
      <c r="A6" s="10" t="s">
        <v>2</v>
      </c>
      <c r="B6" s="32">
        <v>40772</v>
      </c>
      <c r="D6" s="204"/>
      <c r="E6" s="204"/>
      <c r="F6" s="204"/>
      <c r="G6" s="204"/>
      <c r="H6" s="204"/>
      <c r="I6" s="204"/>
      <c r="J6" s="31"/>
      <c r="K6" s="204"/>
      <c r="L6" s="204"/>
      <c r="M6" s="204"/>
      <c r="N6" s="204"/>
      <c r="O6" s="204"/>
      <c r="P6" s="204"/>
      <c r="Q6" s="204"/>
      <c r="R6" s="204"/>
      <c r="S6" s="204"/>
      <c r="T6" s="204"/>
      <c r="U6" s="204"/>
      <c r="V6" s="204"/>
    </row>
    <row r="7" spans="1:22" outlineLevel="1">
      <c r="A7" s="10" t="s">
        <v>203</v>
      </c>
      <c r="B7" s="32">
        <v>21890</v>
      </c>
      <c r="D7" s="204"/>
      <c r="E7" s="204"/>
      <c r="F7" s="204"/>
      <c r="G7" s="204"/>
      <c r="H7" s="204"/>
      <c r="I7" s="204"/>
      <c r="J7" s="31"/>
      <c r="K7" s="204"/>
      <c r="L7" s="204"/>
      <c r="M7" s="204"/>
      <c r="N7" s="204"/>
      <c r="O7" s="204"/>
      <c r="P7" s="204"/>
      <c r="Q7" s="204"/>
      <c r="R7" s="204"/>
      <c r="S7" s="204"/>
      <c r="T7" s="204"/>
      <c r="U7" s="204"/>
      <c r="V7" s="204"/>
    </row>
    <row r="8" spans="1:22" outlineLevel="1">
      <c r="A8" s="10" t="s">
        <v>3</v>
      </c>
      <c r="B8" s="32">
        <v>16651</v>
      </c>
      <c r="D8" s="204"/>
      <c r="E8" s="204"/>
      <c r="F8" s="204"/>
      <c r="G8" s="204"/>
      <c r="H8" s="204"/>
      <c r="I8" s="204"/>
      <c r="J8" s="204"/>
      <c r="K8" s="204"/>
      <c r="L8" s="204"/>
      <c r="M8" s="204"/>
      <c r="N8" s="204"/>
      <c r="O8" s="204"/>
      <c r="P8" s="204"/>
      <c r="Q8" s="204"/>
      <c r="R8" s="204"/>
      <c r="S8" s="204"/>
      <c r="T8" s="204"/>
      <c r="U8" s="204"/>
      <c r="V8" s="204"/>
    </row>
    <row r="9" spans="1:22" outlineLevel="1">
      <c r="A9" s="10" t="s">
        <v>209</v>
      </c>
      <c r="B9" s="32">
        <v>11259</v>
      </c>
      <c r="D9" s="204"/>
      <c r="E9" s="213"/>
      <c r="F9" s="204"/>
      <c r="G9" s="204"/>
      <c r="H9" s="204"/>
      <c r="I9" s="204"/>
      <c r="J9" s="204"/>
      <c r="K9" s="204"/>
      <c r="L9" s="204"/>
      <c r="M9" s="204"/>
      <c r="N9" s="204"/>
      <c r="O9" s="204"/>
      <c r="P9" s="204"/>
      <c r="Q9" s="204"/>
      <c r="R9" s="204"/>
      <c r="S9" s="204"/>
      <c r="T9" s="204"/>
      <c r="U9" s="204"/>
      <c r="V9" s="204"/>
    </row>
    <row r="10" spans="1:22" outlineLevel="1">
      <c r="A10" s="9" t="s">
        <v>40</v>
      </c>
      <c r="B10" s="32">
        <v>-440</v>
      </c>
      <c r="D10" s="204"/>
      <c r="E10" s="204"/>
      <c r="F10" s="204"/>
      <c r="G10" s="204"/>
      <c r="H10" s="204"/>
      <c r="I10" s="204"/>
      <c r="J10" s="204"/>
      <c r="K10" s="204"/>
      <c r="L10" s="204"/>
      <c r="M10" s="204"/>
      <c r="N10" s="204"/>
      <c r="O10" s="204"/>
      <c r="P10" s="204"/>
      <c r="Q10" s="204"/>
      <c r="R10" s="204"/>
      <c r="S10" s="204"/>
      <c r="T10" s="204"/>
      <c r="U10" s="204"/>
      <c r="V10" s="204"/>
    </row>
    <row r="11" spans="1:22" s="13" customFormat="1">
      <c r="A11" s="76" t="s">
        <v>39</v>
      </c>
      <c r="B11" s="98">
        <f>SUM(B6:B10)</f>
        <v>90132</v>
      </c>
      <c r="D11" s="204"/>
      <c r="E11" s="205"/>
      <c r="F11" s="205"/>
      <c r="G11" s="205"/>
      <c r="H11" s="205"/>
      <c r="I11" s="205"/>
      <c r="J11" s="205"/>
      <c r="K11" s="205"/>
      <c r="L11" s="205"/>
      <c r="M11" s="205"/>
      <c r="N11" s="205"/>
      <c r="O11" s="205"/>
      <c r="P11" s="205"/>
      <c r="Q11" s="205"/>
      <c r="R11" s="205"/>
      <c r="S11" s="205"/>
      <c r="T11" s="205"/>
      <c r="U11" s="205"/>
      <c r="V11" s="205"/>
    </row>
    <row r="12" spans="1:22" s="13" customFormat="1">
      <c r="A12" s="29"/>
      <c r="B12" s="399"/>
      <c r="D12" s="204"/>
      <c r="E12" s="205"/>
      <c r="F12" s="205"/>
      <c r="G12" s="205"/>
      <c r="H12" s="205"/>
      <c r="I12" s="205"/>
      <c r="J12" s="205"/>
      <c r="K12" s="205"/>
      <c r="L12" s="205"/>
      <c r="M12" s="205"/>
      <c r="N12" s="205"/>
      <c r="O12" s="205"/>
      <c r="P12" s="205"/>
      <c r="Q12" s="205"/>
      <c r="R12" s="205"/>
      <c r="S12" s="205"/>
      <c r="T12" s="205"/>
      <c r="U12" s="205"/>
      <c r="V12" s="205"/>
    </row>
    <row r="13" spans="1:22">
      <c r="A13" s="29" t="s">
        <v>28</v>
      </c>
      <c r="B13" s="30"/>
    </row>
    <row r="14" spans="1:22">
      <c r="A14" s="10" t="s">
        <v>2</v>
      </c>
      <c r="B14" s="32">
        <v>38924</v>
      </c>
    </row>
    <row r="15" spans="1:22">
      <c r="A15" s="10" t="s">
        <v>203</v>
      </c>
      <c r="B15" s="32">
        <v>19503</v>
      </c>
    </row>
    <row r="16" spans="1:22">
      <c r="A16" s="10" t="s">
        <v>3</v>
      </c>
      <c r="B16" s="32">
        <v>16431</v>
      </c>
    </row>
    <row r="17" spans="1:3">
      <c r="A17" s="10" t="s">
        <v>209</v>
      </c>
      <c r="B17" s="32">
        <v>11217</v>
      </c>
    </row>
    <row r="18" spans="1:3">
      <c r="A18" s="10" t="s">
        <v>90</v>
      </c>
      <c r="B18" s="32">
        <v>-422</v>
      </c>
    </row>
    <row r="19" spans="1:3" s="13" customFormat="1">
      <c r="A19" s="76" t="s">
        <v>28</v>
      </c>
      <c r="B19" s="98">
        <f>SUM(B14:B18)</f>
        <v>85653</v>
      </c>
    </row>
    <row r="20" spans="1:3">
      <c r="A20" s="10" t="s">
        <v>29</v>
      </c>
      <c r="B20" s="32">
        <v>-48631</v>
      </c>
    </row>
    <row r="21" spans="1:3" s="13" customFormat="1">
      <c r="A21" s="29" t="s">
        <v>15</v>
      </c>
      <c r="B21" s="222">
        <f>SUM(B19:B20)</f>
        <v>37022</v>
      </c>
    </row>
    <row r="22" spans="1:3" outlineLevel="1">
      <c r="A22" s="10" t="s">
        <v>16</v>
      </c>
      <c r="B22" s="32">
        <v>-10143</v>
      </c>
    </row>
    <row r="23" spans="1:3" outlineLevel="1">
      <c r="A23" s="10" t="s">
        <v>27</v>
      </c>
      <c r="B23" s="32">
        <v>-5599</v>
      </c>
    </row>
    <row r="24" spans="1:3" outlineLevel="1">
      <c r="A24" s="10" t="s">
        <v>17</v>
      </c>
      <c r="B24" s="32">
        <v>-2928</v>
      </c>
    </row>
    <row r="25" spans="1:3" outlineLevel="1">
      <c r="A25" s="10" t="s">
        <v>95</v>
      </c>
      <c r="B25" s="32">
        <v>396</v>
      </c>
    </row>
    <row r="26" spans="1:3" s="14" customFormat="1" outlineLevel="1">
      <c r="A26" s="77" t="s">
        <v>4</v>
      </c>
      <c r="B26" s="33">
        <f>B20+B22+B23+B24+B25</f>
        <v>-66905</v>
      </c>
      <c r="C26" s="63"/>
    </row>
    <row r="27" spans="1:3">
      <c r="A27" s="15" t="s">
        <v>54</v>
      </c>
      <c r="B27" s="250"/>
    </row>
    <row r="28" spans="1:3">
      <c r="A28" s="10" t="s">
        <v>2</v>
      </c>
      <c r="B28" s="224">
        <v>8962</v>
      </c>
    </row>
    <row r="29" spans="1:3">
      <c r="A29" s="10" t="s">
        <v>203</v>
      </c>
      <c r="B29" s="224">
        <v>4924</v>
      </c>
    </row>
    <row r="30" spans="1:3">
      <c r="A30" s="10" t="s">
        <v>3</v>
      </c>
      <c r="B30" s="224">
        <v>4194</v>
      </c>
    </row>
    <row r="31" spans="1:3">
      <c r="A31" s="10" t="s">
        <v>209</v>
      </c>
      <c r="B31" s="224">
        <v>1705</v>
      </c>
    </row>
    <row r="32" spans="1:3">
      <c r="A32" s="10" t="s">
        <v>90</v>
      </c>
      <c r="B32" s="225">
        <v>-1037</v>
      </c>
    </row>
    <row r="33" spans="1:2">
      <c r="A33" s="10"/>
      <c r="B33" s="32"/>
    </row>
    <row r="34" spans="1:2" s="13" customFormat="1">
      <c r="A34" s="76" t="s">
        <v>54</v>
      </c>
      <c r="B34" s="98">
        <f>SUM(B28:B32)</f>
        <v>18748</v>
      </c>
    </row>
    <row r="35" spans="1:2">
      <c r="A35" s="10"/>
      <c r="B35" s="204"/>
    </row>
    <row r="36" spans="1:2">
      <c r="A36" s="12" t="s">
        <v>30</v>
      </c>
      <c r="B36" s="32"/>
    </row>
    <row r="37" spans="1:2">
      <c r="A37" s="10" t="s">
        <v>2</v>
      </c>
      <c r="B37" s="228">
        <f>+B28/B14</f>
        <v>0.2302435515363272</v>
      </c>
    </row>
    <row r="38" spans="1:2">
      <c r="A38" s="10" t="s">
        <v>203</v>
      </c>
      <c r="B38" s="228">
        <f>+B29/B15</f>
        <v>0.25247397836230323</v>
      </c>
    </row>
    <row r="39" spans="1:2">
      <c r="A39" s="10" t="s">
        <v>3</v>
      </c>
      <c r="B39" s="228">
        <f>+B30/B16</f>
        <v>0.25524922402775241</v>
      </c>
    </row>
    <row r="40" spans="1:2">
      <c r="A40" s="10" t="s">
        <v>209</v>
      </c>
      <c r="B40" s="228">
        <f>+B31/B17</f>
        <v>0.15200142640634751</v>
      </c>
    </row>
    <row r="41" spans="1:2">
      <c r="A41" s="10"/>
      <c r="B41" s="230"/>
    </row>
    <row r="42" spans="1:2">
      <c r="A42" s="97" t="s">
        <v>30</v>
      </c>
      <c r="B42" s="297">
        <f>+B34/B19</f>
        <v>0.21888316813188097</v>
      </c>
    </row>
    <row r="43" spans="1:2">
      <c r="A43" s="10"/>
      <c r="B43" s="31"/>
    </row>
    <row r="44" spans="1:2">
      <c r="A44" s="10" t="s">
        <v>31</v>
      </c>
      <c r="B44" s="32">
        <v>-1157</v>
      </c>
    </row>
    <row r="45" spans="1:2" outlineLevel="1">
      <c r="A45" s="10" t="s">
        <v>6</v>
      </c>
      <c r="B45" s="33">
        <v>-1071</v>
      </c>
    </row>
    <row r="46" spans="1:2" s="13" customFormat="1">
      <c r="A46" s="76" t="s">
        <v>32</v>
      </c>
      <c r="B46" s="98">
        <f>+B34+B44</f>
        <v>17591</v>
      </c>
    </row>
    <row r="47" spans="1:2" s="13" customFormat="1">
      <c r="A47" s="9" t="s">
        <v>191</v>
      </c>
      <c r="B47" s="31">
        <f>B46/B19</f>
        <v>0.20537517658459131</v>
      </c>
    </row>
    <row r="48" spans="1:2">
      <c r="A48" s="9"/>
      <c r="B48" s="30"/>
    </row>
    <row r="49" spans="1:22">
      <c r="A49" s="10" t="s">
        <v>33</v>
      </c>
      <c r="B49" s="32">
        <v>-4930</v>
      </c>
    </row>
    <row r="50" spans="1:22">
      <c r="A50" s="10" t="s">
        <v>91</v>
      </c>
      <c r="B50" s="30"/>
    </row>
    <row r="51" spans="1:22">
      <c r="A51" s="76" t="s">
        <v>55</v>
      </c>
      <c r="B51" s="98">
        <f>+B46+B49</f>
        <v>12661</v>
      </c>
      <c r="C51" s="339"/>
    </row>
    <row r="52" spans="1:22">
      <c r="A52" s="10" t="s">
        <v>56</v>
      </c>
      <c r="B52" s="32">
        <v>4013</v>
      </c>
    </row>
    <row r="53" spans="1:22" s="13" customFormat="1">
      <c r="A53" s="76" t="s">
        <v>34</v>
      </c>
      <c r="B53" s="99">
        <f>B51+B52</f>
        <v>16674</v>
      </c>
    </row>
    <row r="54" spans="1:22" s="13" customFormat="1">
      <c r="A54" s="9" t="s">
        <v>35</v>
      </c>
      <c r="B54" s="34">
        <f>B51/B19</f>
        <v>0.1478173560762612</v>
      </c>
    </row>
    <row r="55" spans="1:22" s="13" customFormat="1">
      <c r="A55" s="4" t="s">
        <v>93</v>
      </c>
      <c r="B55" s="17">
        <v>16652</v>
      </c>
    </row>
    <row r="56" spans="1:22" s="13" customFormat="1">
      <c r="A56" s="4" t="s">
        <v>92</v>
      </c>
      <c r="B56" s="17">
        <v>22</v>
      </c>
    </row>
    <row r="57" spans="1:22" s="13" customFormat="1">
      <c r="A57" s="12"/>
      <c r="B57" s="34"/>
    </row>
    <row r="58" spans="1:22">
      <c r="A58" s="88" t="s">
        <v>186</v>
      </c>
      <c r="B58" s="210">
        <f>SUM(B59:B63)</f>
        <v>-76</v>
      </c>
      <c r="C58" s="17"/>
      <c r="D58" s="17"/>
    </row>
    <row r="59" spans="1:22" outlineLevel="1">
      <c r="A59" s="10" t="s">
        <v>2</v>
      </c>
      <c r="B59" s="32"/>
    </row>
    <row r="60" spans="1:22" outlineLevel="1">
      <c r="A60" s="10" t="s">
        <v>203</v>
      </c>
      <c r="B60" s="206"/>
    </row>
    <row r="61" spans="1:22" outlineLevel="1">
      <c r="A61" s="10" t="s">
        <v>3</v>
      </c>
      <c r="B61" s="206">
        <v>380</v>
      </c>
      <c r="D61" s="204"/>
      <c r="E61" s="204"/>
      <c r="F61" s="204"/>
      <c r="G61" s="204"/>
      <c r="H61" s="204"/>
      <c r="I61" s="204"/>
      <c r="J61" s="204"/>
      <c r="K61" s="204"/>
      <c r="L61" s="204"/>
      <c r="M61" s="204"/>
      <c r="N61" s="204"/>
      <c r="O61" s="204"/>
      <c r="P61" s="204"/>
      <c r="Q61" s="204"/>
      <c r="R61" s="204"/>
      <c r="S61" s="204"/>
      <c r="T61" s="204"/>
      <c r="U61" s="204"/>
      <c r="V61" s="204"/>
    </row>
    <row r="62" spans="1:22" outlineLevel="1">
      <c r="A62" s="10" t="s">
        <v>209</v>
      </c>
      <c r="B62" s="206">
        <v>-30</v>
      </c>
      <c r="D62" s="204"/>
      <c r="E62" s="204"/>
      <c r="F62" s="204"/>
      <c r="G62" s="204"/>
      <c r="H62" s="204"/>
      <c r="I62" s="204"/>
      <c r="J62" s="204"/>
      <c r="K62" s="205"/>
      <c r="L62" s="204"/>
      <c r="M62" s="204"/>
      <c r="N62" s="204"/>
      <c r="O62" s="204"/>
      <c r="P62" s="204"/>
      <c r="Q62" s="204"/>
      <c r="R62" s="204"/>
      <c r="S62" s="204"/>
      <c r="T62" s="204"/>
      <c r="U62" s="204"/>
      <c r="V62" s="204"/>
    </row>
    <row r="63" spans="1:22" outlineLevel="1">
      <c r="A63" s="9" t="s">
        <v>5</v>
      </c>
      <c r="B63" s="408">
        <v>-426</v>
      </c>
      <c r="D63" s="204"/>
      <c r="E63" s="204"/>
      <c r="F63" s="204"/>
      <c r="G63" s="204"/>
      <c r="H63" s="204"/>
      <c r="I63" s="204"/>
      <c r="J63" s="204"/>
      <c r="K63" s="205"/>
      <c r="L63" s="204"/>
      <c r="M63" s="204"/>
      <c r="N63" s="204"/>
      <c r="O63" s="204"/>
      <c r="P63" s="204"/>
      <c r="Q63" s="204"/>
      <c r="R63" s="204"/>
      <c r="S63" s="204"/>
      <c r="T63" s="204"/>
      <c r="U63" s="204"/>
      <c r="V63" s="204"/>
    </row>
    <row r="64" spans="1:22">
      <c r="A64" s="95" t="s">
        <v>36</v>
      </c>
      <c r="B64" s="157">
        <f>+B34-B59-B60-B61-B62-B63</f>
        <v>18824</v>
      </c>
      <c r="D64" s="204"/>
      <c r="E64" s="204"/>
      <c r="F64" s="204"/>
      <c r="G64" s="204"/>
      <c r="H64" s="204"/>
      <c r="I64" s="204"/>
      <c r="J64" s="204"/>
      <c r="K64" s="204"/>
      <c r="L64" s="204"/>
      <c r="M64" s="204"/>
      <c r="N64" s="204"/>
      <c r="O64" s="204"/>
      <c r="P64" s="204"/>
      <c r="Q64" s="204"/>
      <c r="R64" s="204"/>
      <c r="S64" s="204"/>
      <c r="T64" s="204"/>
      <c r="U64" s="204"/>
      <c r="V64" s="204"/>
    </row>
    <row r="65" spans="1:88">
      <c r="A65" s="12"/>
      <c r="B65" s="35"/>
      <c r="D65" s="204"/>
      <c r="E65" s="204"/>
      <c r="F65" s="204"/>
      <c r="G65" s="204"/>
      <c r="H65" s="204"/>
      <c r="I65" s="204"/>
      <c r="J65" s="204"/>
      <c r="K65" s="204"/>
      <c r="L65" s="204"/>
      <c r="M65" s="204"/>
      <c r="N65" s="204"/>
      <c r="O65" s="204"/>
      <c r="P65" s="204"/>
      <c r="Q65" s="204"/>
      <c r="R65" s="204"/>
      <c r="S65" s="204"/>
      <c r="T65" s="204"/>
      <c r="U65" s="204"/>
      <c r="V65" s="204"/>
    </row>
    <row r="66" spans="1:88">
      <c r="A66" s="11" t="s">
        <v>37</v>
      </c>
      <c r="B66" s="257"/>
      <c r="D66" s="204"/>
      <c r="E66" s="204"/>
      <c r="F66" s="204"/>
      <c r="G66" s="204"/>
      <c r="H66" s="204"/>
      <c r="I66" s="204"/>
      <c r="J66" s="204"/>
      <c r="K66" s="204"/>
      <c r="L66" s="204"/>
      <c r="M66" s="204"/>
      <c r="N66" s="204"/>
      <c r="O66" s="204"/>
      <c r="P66" s="204"/>
      <c r="Q66" s="204"/>
      <c r="R66" s="204"/>
      <c r="S66" s="204"/>
      <c r="T66" s="204"/>
      <c r="U66" s="204"/>
      <c r="V66" s="204"/>
    </row>
    <row r="67" spans="1:88" outlineLevel="1">
      <c r="A67" s="10" t="s">
        <v>2</v>
      </c>
      <c r="B67" s="34">
        <f>(B28-B59)/B14</f>
        <v>0.2302435515363272</v>
      </c>
      <c r="D67" s="204"/>
      <c r="E67" s="204"/>
      <c r="F67" s="204"/>
      <c r="G67" s="204"/>
      <c r="H67" s="204"/>
      <c r="I67" s="204"/>
      <c r="J67" s="204"/>
      <c r="K67" s="204"/>
      <c r="L67" s="204"/>
      <c r="M67" s="204"/>
      <c r="N67" s="204"/>
      <c r="O67" s="204"/>
      <c r="P67" s="204"/>
      <c r="Q67" s="204"/>
      <c r="R67" s="204"/>
      <c r="S67" s="204"/>
      <c r="T67" s="204"/>
      <c r="U67" s="204"/>
      <c r="V67" s="204"/>
    </row>
    <row r="68" spans="1:88" outlineLevel="1">
      <c r="A68" s="10" t="s">
        <v>203</v>
      </c>
      <c r="B68" s="34">
        <f>(B29-B60)/B15</f>
        <v>0.25247397836230323</v>
      </c>
      <c r="D68" s="204"/>
      <c r="E68" s="204"/>
      <c r="F68" s="204"/>
      <c r="G68" s="204"/>
      <c r="H68" s="204"/>
      <c r="I68" s="204"/>
      <c r="J68" s="204"/>
      <c r="K68" s="204"/>
      <c r="L68" s="204"/>
      <c r="M68" s="204"/>
      <c r="N68" s="204"/>
      <c r="O68" s="204"/>
      <c r="P68" s="204"/>
      <c r="Q68" s="204"/>
      <c r="R68" s="204"/>
      <c r="S68" s="204"/>
      <c r="T68" s="204"/>
      <c r="U68" s="204"/>
      <c r="V68" s="204"/>
    </row>
    <row r="69" spans="1:88" outlineLevel="1">
      <c r="A69" s="10" t="s">
        <v>3</v>
      </c>
      <c r="B69" s="34">
        <f>(B30-B61)/B16</f>
        <v>0.23212220802142292</v>
      </c>
      <c r="D69" s="204"/>
      <c r="E69" s="204"/>
      <c r="F69" s="204"/>
      <c r="G69" s="204"/>
      <c r="H69" s="204"/>
      <c r="I69" s="204"/>
      <c r="J69" s="204"/>
      <c r="K69" s="204"/>
      <c r="L69" s="204"/>
      <c r="M69" s="204"/>
      <c r="N69" s="204"/>
      <c r="O69" s="204"/>
      <c r="P69" s="204"/>
      <c r="Q69" s="204"/>
      <c r="R69" s="204"/>
      <c r="S69" s="204"/>
      <c r="T69" s="204"/>
      <c r="U69" s="204"/>
      <c r="V69" s="204"/>
    </row>
    <row r="70" spans="1:88" outlineLevel="1">
      <c r="A70" s="10" t="s">
        <v>209</v>
      </c>
      <c r="B70" s="34">
        <f>(B31-B62)/B17</f>
        <v>0.15467593830792548</v>
      </c>
      <c r="D70" s="204"/>
      <c r="E70" s="204"/>
      <c r="F70" s="204"/>
      <c r="G70" s="204"/>
      <c r="H70" s="204"/>
      <c r="I70" s="204"/>
      <c r="J70" s="204"/>
      <c r="K70" s="204"/>
      <c r="L70" s="204"/>
      <c r="M70" s="204"/>
      <c r="N70" s="204"/>
      <c r="O70" s="204"/>
      <c r="P70" s="204"/>
      <c r="Q70" s="204"/>
      <c r="R70" s="204"/>
      <c r="S70" s="204"/>
      <c r="T70" s="204"/>
      <c r="U70" s="204"/>
      <c r="V70" s="204"/>
    </row>
    <row r="71" spans="1:88" outlineLevel="1">
      <c r="A71" s="9"/>
      <c r="B71" s="96"/>
      <c r="D71" s="204"/>
      <c r="E71" s="204"/>
      <c r="F71" s="204"/>
      <c r="G71" s="204"/>
      <c r="H71" s="204"/>
      <c r="I71" s="204"/>
      <c r="J71" s="204"/>
      <c r="K71" s="204"/>
      <c r="L71" s="204"/>
      <c r="M71" s="204"/>
      <c r="N71" s="204"/>
      <c r="O71" s="204"/>
      <c r="P71" s="204"/>
      <c r="Q71" s="204"/>
      <c r="R71" s="204"/>
      <c r="S71" s="204"/>
      <c r="T71" s="204"/>
      <c r="U71" s="204"/>
      <c r="V71" s="204"/>
      <c r="AJ71" s="36"/>
      <c r="AM71" s="36"/>
      <c r="CG71" s="36"/>
      <c r="CJ71" s="36"/>
    </row>
    <row r="72" spans="1:88">
      <c r="A72" s="95" t="s">
        <v>38</v>
      </c>
      <c r="B72" s="267">
        <f>+B64/B19</f>
        <v>0.21977046921882479</v>
      </c>
      <c r="D72" s="204"/>
      <c r="E72" s="204"/>
      <c r="F72" s="204"/>
      <c r="G72" s="204"/>
      <c r="H72" s="204"/>
      <c r="I72" s="204"/>
      <c r="J72" s="204"/>
      <c r="K72" s="204"/>
      <c r="L72" s="204"/>
      <c r="M72" s="204"/>
      <c r="N72" s="204"/>
      <c r="O72" s="204"/>
      <c r="P72" s="204"/>
      <c r="Q72" s="204"/>
      <c r="R72" s="204"/>
      <c r="S72" s="204"/>
      <c r="T72" s="204"/>
      <c r="U72" s="204"/>
      <c r="V72" s="204"/>
    </row>
    <row r="73" spans="1:88">
      <c r="A73" s="9"/>
      <c r="B73" s="37"/>
      <c r="D73" s="204"/>
      <c r="E73" s="204"/>
      <c r="F73" s="204"/>
      <c r="G73" s="204"/>
      <c r="H73" s="204"/>
      <c r="I73" s="204"/>
      <c r="J73" s="204"/>
      <c r="K73" s="204"/>
      <c r="L73" s="204"/>
      <c r="M73" s="204"/>
      <c r="N73" s="204"/>
      <c r="O73" s="204"/>
      <c r="P73" s="204"/>
      <c r="Q73" s="204"/>
      <c r="R73" s="204"/>
      <c r="S73" s="204"/>
      <c r="T73" s="204"/>
      <c r="U73" s="204"/>
      <c r="V73" s="204"/>
    </row>
    <row r="74" spans="1:88">
      <c r="A74" s="9" t="s">
        <v>79</v>
      </c>
      <c r="B74" s="394">
        <v>1214.0999999999999</v>
      </c>
    </row>
    <row r="75" spans="1:88">
      <c r="A75" s="11" t="s">
        <v>88</v>
      </c>
      <c r="B75" s="493">
        <v>1215.8</v>
      </c>
    </row>
    <row r="77" spans="1:88" ht="14.25">
      <c r="A77" s="477" t="s">
        <v>327</v>
      </c>
    </row>
    <row r="78" spans="1:88">
      <c r="A78" s="82"/>
    </row>
    <row r="79" spans="1:88">
      <c r="A79" s="17"/>
    </row>
    <row r="80" spans="1:88">
      <c r="A80" s="17"/>
    </row>
    <row r="81" spans="1:1">
      <c r="A81" s="17"/>
    </row>
    <row r="82" spans="1:1">
      <c r="A82" s="17"/>
    </row>
    <row r="83" spans="1:1">
      <c r="A83" s="17"/>
    </row>
    <row r="84" spans="1:1">
      <c r="A84" s="4"/>
    </row>
    <row r="85" spans="1:1">
      <c r="A85" s="17"/>
    </row>
    <row r="86" spans="1:1">
      <c r="A86" s="258"/>
    </row>
    <row r="87" spans="1:1">
      <c r="A87" s="4"/>
    </row>
    <row r="88" spans="1:1">
      <c r="A88" s="4"/>
    </row>
    <row r="89" spans="1:1">
      <c r="A89" s="17"/>
    </row>
    <row r="90" spans="1:1">
      <c r="A90" s="258"/>
    </row>
  </sheetData>
  <dataConsolidate/>
  <phoneticPr fontId="4" type="noConversion"/>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FF"/>
    <pageSetUpPr fitToPage="1"/>
  </sheetPr>
  <dimension ref="A1:HH98"/>
  <sheetViews>
    <sheetView showGridLines="0" zoomScaleSheetLayoutView="75" workbookViewId="0">
      <selection activeCell="F50" sqref="F50"/>
    </sheetView>
  </sheetViews>
  <sheetFormatPr defaultColWidth="9.140625" defaultRowHeight="12.75"/>
  <cols>
    <col min="1" max="1" width="57.140625" style="4" customWidth="1"/>
    <col min="2" max="32" width="9.7109375" style="4" customWidth="1"/>
    <col min="33" max="16384" width="9.140625" style="4"/>
  </cols>
  <sheetData>
    <row r="1" spans="1:9" s="160" customFormat="1">
      <c r="A1" s="114" t="s">
        <v>11</v>
      </c>
      <c r="B1" s="128"/>
      <c r="C1" s="426"/>
      <c r="D1" s="163"/>
      <c r="E1" s="163"/>
      <c r="F1" s="163"/>
      <c r="G1" s="163"/>
      <c r="H1" s="163"/>
      <c r="I1" s="164"/>
    </row>
    <row r="2" spans="1:9" s="160" customFormat="1">
      <c r="A2" s="114" t="s">
        <v>53</v>
      </c>
      <c r="B2" s="128"/>
      <c r="C2" s="427"/>
      <c r="D2" s="163"/>
      <c r="E2" s="163"/>
      <c r="F2" s="163"/>
      <c r="G2" s="163"/>
      <c r="H2" s="163"/>
      <c r="I2" s="164"/>
    </row>
    <row r="3" spans="1:9" s="82" customFormat="1">
      <c r="A3" s="118"/>
      <c r="B3" s="119" t="s">
        <v>26</v>
      </c>
      <c r="C3" s="428"/>
      <c r="D3" s="85"/>
      <c r="E3" s="74"/>
      <c r="F3" s="85"/>
      <c r="G3" s="74"/>
      <c r="H3" s="74"/>
      <c r="I3" s="84"/>
    </row>
    <row r="4" spans="1:9" s="82" customFormat="1" ht="14.25">
      <c r="A4" s="120" t="s">
        <v>1</v>
      </c>
      <c r="B4" s="119" t="s">
        <v>292</v>
      </c>
      <c r="C4" s="429"/>
      <c r="D4" s="84"/>
      <c r="E4" s="84"/>
      <c r="F4" s="84"/>
      <c r="G4" s="84"/>
      <c r="H4" s="84"/>
      <c r="I4" s="84"/>
    </row>
    <row r="5" spans="1:9" s="40" customFormat="1">
      <c r="A5" s="19" t="s">
        <v>18</v>
      </c>
      <c r="B5" s="418">
        <v>35151</v>
      </c>
      <c r="C5" s="430"/>
      <c r="D5" s="39"/>
      <c r="E5" s="39"/>
      <c r="F5" s="39"/>
      <c r="G5" s="39"/>
      <c r="H5" s="39"/>
      <c r="I5" s="39"/>
    </row>
    <row r="6" spans="1:9" s="40" customFormat="1">
      <c r="A6" s="19" t="s">
        <v>44</v>
      </c>
      <c r="B6" s="419">
        <v>2934</v>
      </c>
      <c r="C6" s="430"/>
      <c r="D6" s="39"/>
      <c r="E6" s="39"/>
      <c r="F6" s="39"/>
      <c r="G6" s="39"/>
      <c r="H6" s="39"/>
      <c r="I6" s="39"/>
    </row>
    <row r="7" spans="1:9" s="40" customFormat="1">
      <c r="A7" s="19" t="s">
        <v>45</v>
      </c>
      <c r="B7" s="419">
        <v>9523</v>
      </c>
      <c r="C7" s="430"/>
      <c r="D7" s="39"/>
      <c r="E7" s="39"/>
      <c r="F7" s="39"/>
      <c r="G7" s="39"/>
      <c r="H7" s="39"/>
      <c r="I7" s="39"/>
    </row>
    <row r="8" spans="1:9">
      <c r="A8" s="19" t="s">
        <v>86</v>
      </c>
      <c r="B8" s="419">
        <v>2098</v>
      </c>
      <c r="C8" s="431"/>
      <c r="D8" s="86"/>
      <c r="E8" s="86"/>
      <c r="F8" s="86"/>
      <c r="G8" s="86"/>
      <c r="H8" s="86"/>
      <c r="I8" s="86"/>
    </row>
    <row r="9" spans="1:9" s="40" customFormat="1">
      <c r="A9" s="21" t="s">
        <v>19</v>
      </c>
      <c r="B9" s="420">
        <v>1537</v>
      </c>
      <c r="C9" s="430"/>
      <c r="D9" s="39"/>
      <c r="E9" s="39"/>
      <c r="F9" s="39"/>
      <c r="G9" s="39"/>
      <c r="H9" s="39"/>
      <c r="I9" s="39"/>
    </row>
    <row r="10" spans="1:9" s="40" customFormat="1">
      <c r="A10" s="23" t="s">
        <v>41</v>
      </c>
      <c r="B10" s="421">
        <f>SUM(B5:B9)</f>
        <v>51243</v>
      </c>
      <c r="C10" s="430"/>
      <c r="D10" s="39"/>
      <c r="E10" s="39"/>
      <c r="F10" s="39"/>
      <c r="G10" s="39"/>
      <c r="H10" s="39"/>
      <c r="I10" s="39"/>
    </row>
    <row r="11" spans="1:9" s="40" customFormat="1">
      <c r="A11" s="19" t="s">
        <v>12</v>
      </c>
      <c r="B11" s="419">
        <v>18810</v>
      </c>
      <c r="C11" s="430"/>
      <c r="D11" s="39"/>
      <c r="E11" s="39"/>
      <c r="F11" s="39"/>
      <c r="G11" s="39"/>
      <c r="H11" s="39"/>
      <c r="I11" s="39"/>
    </row>
    <row r="12" spans="1:9" s="40" customFormat="1">
      <c r="A12" s="19" t="s">
        <v>20</v>
      </c>
      <c r="B12" s="419">
        <v>29994</v>
      </c>
      <c r="C12" s="430"/>
      <c r="D12" s="39"/>
      <c r="E12" s="39"/>
      <c r="F12" s="39"/>
      <c r="G12" s="39"/>
      <c r="H12" s="39"/>
      <c r="I12" s="39"/>
    </row>
    <row r="13" spans="1:9" s="40" customFormat="1">
      <c r="A13" s="19" t="s">
        <v>46</v>
      </c>
      <c r="B13" s="419">
        <v>1295</v>
      </c>
      <c r="C13" s="430"/>
      <c r="D13" s="39"/>
      <c r="E13" s="39"/>
      <c r="F13" s="39"/>
      <c r="G13" s="39"/>
      <c r="H13" s="39"/>
      <c r="I13" s="39"/>
    </row>
    <row r="14" spans="1:9" s="40" customFormat="1">
      <c r="A14" s="19" t="s">
        <v>21</v>
      </c>
      <c r="B14" s="419">
        <v>24496</v>
      </c>
      <c r="C14" s="430"/>
      <c r="D14" s="39"/>
      <c r="E14" s="39"/>
      <c r="F14" s="39"/>
      <c r="G14" s="39"/>
      <c r="H14" s="39"/>
      <c r="I14" s="39"/>
    </row>
    <row r="15" spans="1:9" s="40" customFormat="1">
      <c r="A15" s="21" t="s">
        <v>22</v>
      </c>
      <c r="B15" s="420">
        <v>193</v>
      </c>
      <c r="C15" s="430"/>
      <c r="D15" s="39"/>
      <c r="E15" s="39"/>
      <c r="F15" s="39"/>
      <c r="G15" s="39"/>
      <c r="H15" s="39"/>
      <c r="I15" s="39"/>
    </row>
    <row r="16" spans="1:9" s="40" customFormat="1">
      <c r="A16" s="25" t="s">
        <v>42</v>
      </c>
      <c r="B16" s="422">
        <f>SUM(B11:B15)</f>
        <v>74788</v>
      </c>
      <c r="C16" s="432"/>
    </row>
    <row r="17" spans="1:3" s="40" customFormat="1">
      <c r="A17" s="23" t="s">
        <v>43</v>
      </c>
      <c r="B17" s="421">
        <f>+B10+B16</f>
        <v>126031</v>
      </c>
      <c r="C17" s="432"/>
    </row>
    <row r="18" spans="1:3" s="40" customFormat="1">
      <c r="A18" s="19"/>
      <c r="B18" s="423"/>
      <c r="C18" s="432"/>
    </row>
    <row r="19" spans="1:3" s="40" customFormat="1">
      <c r="A19" s="19" t="s">
        <v>94</v>
      </c>
      <c r="B19" s="419">
        <v>60517</v>
      </c>
      <c r="C19" s="432"/>
    </row>
    <row r="20" spans="1:3" s="40" customFormat="1" collapsed="1">
      <c r="A20" s="21" t="s">
        <v>91</v>
      </c>
      <c r="B20" s="420">
        <v>84</v>
      </c>
      <c r="C20" s="432"/>
    </row>
    <row r="21" spans="1:3" s="40" customFormat="1">
      <c r="A21" s="23" t="s">
        <v>47</v>
      </c>
      <c r="B21" s="421">
        <f>SUM(B19:B20)</f>
        <v>60601</v>
      </c>
      <c r="C21" s="432"/>
    </row>
    <row r="22" spans="1:3" s="40" customFormat="1">
      <c r="A22" s="19" t="s">
        <v>96</v>
      </c>
      <c r="B22" s="419">
        <v>23635</v>
      </c>
      <c r="C22" s="432"/>
    </row>
    <row r="23" spans="1:3" s="40" customFormat="1">
      <c r="A23" s="19" t="s">
        <v>48</v>
      </c>
      <c r="B23" s="419">
        <v>3034</v>
      </c>
      <c r="C23" s="432"/>
    </row>
    <row r="24" spans="1:3" s="40" customFormat="1">
      <c r="A24" s="19" t="s">
        <v>23</v>
      </c>
      <c r="B24" s="424">
        <v>1720</v>
      </c>
      <c r="C24" s="432"/>
    </row>
    <row r="25" spans="1:3" s="40" customFormat="1">
      <c r="A25" s="21" t="s">
        <v>87</v>
      </c>
      <c r="B25" s="425">
        <v>438</v>
      </c>
      <c r="C25" s="432"/>
    </row>
    <row r="26" spans="1:3" s="40" customFormat="1">
      <c r="A26" s="23" t="s">
        <v>49</v>
      </c>
      <c r="B26" s="421">
        <f>SUM(B22:B25)</f>
        <v>28827</v>
      </c>
      <c r="C26" s="432"/>
    </row>
    <row r="27" spans="1:3" s="40" customFormat="1">
      <c r="A27" s="19" t="s">
        <v>96</v>
      </c>
      <c r="B27" s="419">
        <v>1513</v>
      </c>
      <c r="C27" s="432"/>
    </row>
    <row r="28" spans="1:3" s="40" customFormat="1">
      <c r="A28" s="19" t="s">
        <v>85</v>
      </c>
      <c r="B28" s="419">
        <v>33008</v>
      </c>
      <c r="C28" s="432"/>
    </row>
    <row r="29" spans="1:3" s="40" customFormat="1">
      <c r="A29" s="19" t="s">
        <v>24</v>
      </c>
      <c r="B29" s="419">
        <v>2026</v>
      </c>
      <c r="C29" s="432"/>
    </row>
    <row r="30" spans="1:3" s="40" customFormat="1">
      <c r="A30" s="21" t="s">
        <v>51</v>
      </c>
      <c r="B30" s="420">
        <v>56</v>
      </c>
      <c r="C30" s="432"/>
    </row>
    <row r="31" spans="1:3" s="40" customFormat="1">
      <c r="A31" s="25" t="s">
        <v>50</v>
      </c>
      <c r="B31" s="422">
        <f>SUM(B27:B30)</f>
        <v>36603</v>
      </c>
      <c r="C31" s="432"/>
    </row>
    <row r="32" spans="1:3" s="40" customFormat="1" ht="15" customHeight="1">
      <c r="A32" s="23" t="s">
        <v>52</v>
      </c>
      <c r="B32" s="421">
        <f>+B21+B26+B31</f>
        <v>126031</v>
      </c>
      <c r="C32" s="432"/>
    </row>
    <row r="33" spans="1:3" s="40" customFormat="1" ht="15" customHeight="1">
      <c r="A33" s="23"/>
      <c r="B33" s="24"/>
      <c r="C33" s="432"/>
    </row>
    <row r="34" spans="1:3" s="40" customFormat="1" ht="15" customHeight="1">
      <c r="A34" s="94"/>
      <c r="B34" s="24"/>
      <c r="C34" s="432"/>
    </row>
    <row r="35" spans="1:3" s="40" customFormat="1" ht="15" customHeight="1">
      <c r="A35" s="23" t="s">
        <v>184</v>
      </c>
      <c r="B35" s="24"/>
      <c r="C35" s="432"/>
    </row>
    <row r="36" spans="1:3" s="40" customFormat="1" ht="15" customHeight="1">
      <c r="A36" s="19" t="s">
        <v>182</v>
      </c>
      <c r="B36" s="20">
        <f>B17</f>
        <v>126031</v>
      </c>
      <c r="C36" s="432"/>
    </row>
    <row r="37" spans="1:3" s="40" customFormat="1" ht="15" customHeight="1">
      <c r="A37" s="19" t="s">
        <v>25</v>
      </c>
      <c r="B37" s="20">
        <f>-(B24+B25+B28+B29)</f>
        <v>-37192</v>
      </c>
      <c r="C37" s="432"/>
    </row>
    <row r="38" spans="1:3" s="40" customFormat="1" ht="15" customHeight="1">
      <c r="A38" s="25" t="s">
        <v>183</v>
      </c>
      <c r="B38" s="26">
        <f>B36+B37</f>
        <v>88839</v>
      </c>
      <c r="C38" s="432"/>
    </row>
    <row r="39" spans="1:3" s="40" customFormat="1" ht="15" customHeight="1">
      <c r="A39" s="19" t="s">
        <v>212</v>
      </c>
      <c r="B39" s="290">
        <v>82229</v>
      </c>
      <c r="C39" s="433"/>
    </row>
    <row r="40" spans="1:3" s="40" customFormat="1" ht="15" customHeight="1">
      <c r="A40" s="19"/>
      <c r="B40" s="20"/>
      <c r="C40" s="432"/>
    </row>
    <row r="41" spans="1:3" s="40" customFormat="1" ht="15" customHeight="1">
      <c r="A41" s="23" t="s">
        <v>185</v>
      </c>
      <c r="B41" s="20"/>
      <c r="C41" s="432"/>
    </row>
    <row r="42" spans="1:3" s="40" customFormat="1" ht="15" customHeight="1">
      <c r="A42" s="19" t="s">
        <v>150</v>
      </c>
      <c r="B42" s="20">
        <f>-(B22+B23+B27)</f>
        <v>-28182</v>
      </c>
      <c r="C42" s="432"/>
    </row>
    <row r="43" spans="1:3" s="40" customFormat="1" ht="15" customHeight="1">
      <c r="A43" s="19" t="s">
        <v>179</v>
      </c>
      <c r="B43" s="20">
        <v>-75</v>
      </c>
      <c r="C43" s="432"/>
    </row>
    <row r="44" spans="1:3" s="40" customFormat="1" ht="15" customHeight="1">
      <c r="A44" s="19" t="s">
        <v>181</v>
      </c>
      <c r="B44" s="20">
        <f>+B13+B14</f>
        <v>25791</v>
      </c>
      <c r="C44" s="432"/>
    </row>
    <row r="45" spans="1:3" s="40" customFormat="1">
      <c r="A45" s="25" t="s">
        <v>180</v>
      </c>
      <c r="B45" s="26">
        <f>B42+B43+B44</f>
        <v>-2466</v>
      </c>
      <c r="C45" s="432"/>
    </row>
    <row r="46" spans="1:3" s="40" customFormat="1" ht="27.75" customHeight="1">
      <c r="A46" s="478" t="s">
        <v>329</v>
      </c>
      <c r="B46" s="27"/>
    </row>
    <row r="47" spans="1:3" s="40" customFormat="1">
      <c r="B47" s="27"/>
    </row>
    <row r="48" spans="1:3" s="40" customFormat="1">
      <c r="A48" s="42"/>
      <c r="B48" s="38"/>
    </row>
    <row r="49" spans="1:103">
      <c r="A49" s="7"/>
      <c r="B49" s="86"/>
      <c r="C49" s="41"/>
      <c r="D49" s="41"/>
      <c r="E49" s="41"/>
      <c r="F49" s="41"/>
      <c r="G49" s="41"/>
      <c r="H49" s="41"/>
      <c r="I49" s="41"/>
      <c r="J49" s="41"/>
      <c r="K49" s="41"/>
      <c r="L49" s="41"/>
      <c r="M49" s="41"/>
    </row>
    <row r="50" spans="1:103">
      <c r="A50" s="47"/>
      <c r="B50" s="50"/>
      <c r="C50" s="50"/>
      <c r="D50" s="50"/>
      <c r="E50" s="50"/>
      <c r="F50" s="49"/>
      <c r="G50" s="49"/>
      <c r="H50" s="49"/>
      <c r="I50" s="49"/>
      <c r="J50" s="50"/>
      <c r="K50" s="50"/>
      <c r="L50" s="50"/>
      <c r="M50" s="50"/>
    </row>
    <row r="51" spans="1:103">
      <c r="A51" s="48"/>
      <c r="B51" s="51"/>
      <c r="C51" s="51"/>
      <c r="D51" s="51"/>
      <c r="E51" s="51"/>
      <c r="F51" s="51"/>
      <c r="G51" s="51"/>
      <c r="H51" s="51"/>
      <c r="I51" s="51"/>
      <c r="J51" s="50"/>
      <c r="K51" s="50"/>
      <c r="L51" s="50"/>
      <c r="M51" s="50"/>
    </row>
    <row r="52" spans="1:103" collapsed="1">
      <c r="A52" s="48"/>
      <c r="B52" s="51"/>
      <c r="C52" s="51"/>
      <c r="D52" s="51"/>
      <c r="E52" s="51"/>
      <c r="F52" s="51"/>
      <c r="G52" s="51"/>
      <c r="H52" s="51"/>
      <c r="I52" s="51"/>
      <c r="J52" s="50"/>
      <c r="K52" s="50"/>
      <c r="L52" s="50"/>
      <c r="M52" s="50"/>
    </row>
    <row r="53" spans="1:103">
      <c r="A53" s="48"/>
      <c r="B53" s="51"/>
      <c r="C53" s="51"/>
      <c r="D53" s="51"/>
      <c r="E53" s="51"/>
      <c r="F53" s="51"/>
      <c r="G53" s="51"/>
      <c r="H53" s="51"/>
      <c r="I53" s="51"/>
      <c r="J53" s="50"/>
      <c r="K53" s="50"/>
      <c r="L53" s="50"/>
      <c r="M53" s="50"/>
    </row>
    <row r="54" spans="1:103">
      <c r="A54" s="48"/>
      <c r="B54" s="51"/>
      <c r="C54" s="51"/>
      <c r="D54" s="51"/>
      <c r="E54" s="51"/>
      <c r="F54" s="51"/>
      <c r="G54" s="51"/>
      <c r="H54" s="51"/>
      <c r="I54" s="51"/>
      <c r="J54" s="50"/>
      <c r="K54" s="50"/>
      <c r="L54" s="50"/>
      <c r="M54" s="50"/>
    </row>
    <row r="55" spans="1:103" hidden="1">
      <c r="A55" s="48"/>
      <c r="B55" s="51"/>
      <c r="C55" s="51"/>
      <c r="D55" s="51"/>
      <c r="E55" s="51"/>
      <c r="F55" s="51"/>
      <c r="G55" s="51"/>
      <c r="H55" s="51"/>
      <c r="I55" s="51"/>
      <c r="J55" s="50"/>
      <c r="K55" s="50"/>
      <c r="L55" s="50"/>
      <c r="M55" s="50"/>
    </row>
    <row r="56" spans="1:103" hidden="1">
      <c r="A56" s="47"/>
      <c r="B56" s="52"/>
      <c r="C56" s="52"/>
      <c r="D56" s="52"/>
      <c r="E56" s="52"/>
      <c r="F56" s="52"/>
      <c r="G56" s="52"/>
      <c r="H56" s="52"/>
      <c r="I56" s="52"/>
      <c r="J56" s="49"/>
      <c r="K56" s="49"/>
      <c r="L56" s="49"/>
      <c r="M56" s="4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row>
    <row r="57" spans="1:103" hidden="1">
      <c r="A57" s="48"/>
      <c r="B57" s="53"/>
      <c r="C57" s="53"/>
      <c r="D57" s="53"/>
      <c r="E57" s="53"/>
      <c r="F57" s="53"/>
      <c r="G57" s="53"/>
      <c r="H57" s="53"/>
      <c r="I57" s="53"/>
      <c r="J57" s="45"/>
      <c r="K57" s="45"/>
      <c r="L57" s="45"/>
      <c r="M57" s="45"/>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row>
    <row r="58" spans="1:103" hidden="1">
      <c r="A58" s="54"/>
      <c r="B58" s="45"/>
      <c r="C58" s="45"/>
      <c r="D58" s="45"/>
      <c r="E58" s="45"/>
      <c r="F58" s="46"/>
      <c r="G58" s="46"/>
      <c r="H58" s="46"/>
      <c r="I58" s="46"/>
      <c r="J58" s="45"/>
      <c r="K58" s="45"/>
      <c r="L58" s="45"/>
      <c r="M58" s="45"/>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row>
    <row r="59" spans="1:103" hidden="1">
      <c r="A59" s="41"/>
      <c r="B59" s="45"/>
      <c r="C59" s="45"/>
      <c r="D59" s="45"/>
      <c r="E59" s="45"/>
      <c r="F59" s="45"/>
      <c r="G59" s="45"/>
      <c r="H59" s="45"/>
      <c r="I59" s="45"/>
      <c r="J59" s="45"/>
      <c r="K59" s="45"/>
      <c r="L59" s="45"/>
      <c r="M59" s="45"/>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57"/>
      <c r="AZ59" s="6"/>
      <c r="BA59" s="6"/>
      <c r="BB59" s="57"/>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57"/>
      <c r="CW59" s="6"/>
      <c r="CX59" s="6"/>
      <c r="CY59" s="57"/>
    </row>
    <row r="60" spans="1:103" s="14" customFormat="1" collapsed="1">
      <c r="A60" s="41"/>
      <c r="B60" s="45"/>
      <c r="C60" s="45"/>
      <c r="D60" s="45"/>
      <c r="E60" s="45"/>
      <c r="F60" s="45"/>
      <c r="G60" s="45"/>
      <c r="H60" s="45"/>
      <c r="I60" s="45"/>
      <c r="J60" s="45"/>
      <c r="K60" s="45"/>
      <c r="L60" s="45"/>
      <c r="M60" s="45"/>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03" s="14" customFormat="1">
      <c r="A61" s="41"/>
      <c r="B61" s="45"/>
      <c r="C61" s="45"/>
      <c r="D61" s="45"/>
      <c r="E61" s="45"/>
      <c r="F61" s="45"/>
      <c r="G61" s="45"/>
      <c r="H61" s="45"/>
      <c r="I61" s="45"/>
      <c r="J61" s="45"/>
      <c r="K61" s="45"/>
      <c r="L61" s="45"/>
      <c r="M61" s="45"/>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row>
    <row r="62" spans="1:103" s="14" customFormat="1">
      <c r="A62" s="7"/>
      <c r="B62" s="45"/>
      <c r="C62" s="45"/>
      <c r="D62" s="45"/>
      <c r="E62" s="45"/>
      <c r="F62" s="45"/>
      <c r="G62" s="45"/>
      <c r="H62" s="45"/>
      <c r="I62" s="45"/>
      <c r="J62" s="45"/>
      <c r="K62" s="45"/>
      <c r="L62" s="45"/>
      <c r="M62" s="4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row>
    <row r="63" spans="1:103" s="14" customFormat="1" hidden="1">
      <c r="A63" s="54"/>
      <c r="B63" s="46"/>
      <c r="C63" s="46"/>
      <c r="D63" s="46"/>
      <c r="E63" s="46"/>
      <c r="F63" s="46"/>
      <c r="G63" s="46"/>
      <c r="H63" s="46"/>
      <c r="I63" s="46"/>
      <c r="J63" s="46"/>
      <c r="K63" s="46"/>
      <c r="L63" s="46"/>
      <c r="M63" s="4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row>
    <row r="64" spans="1:103" s="14" customFormat="1" hidden="1">
      <c r="A64" s="41"/>
      <c r="B64" s="45"/>
      <c r="C64" s="45"/>
      <c r="D64" s="45"/>
      <c r="E64" s="45"/>
      <c r="F64" s="45"/>
      <c r="G64" s="45"/>
      <c r="H64" s="45"/>
      <c r="I64" s="45"/>
      <c r="J64" s="45"/>
      <c r="K64" s="45"/>
      <c r="L64" s="45"/>
      <c r="M64" s="45"/>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row>
    <row r="65" spans="1:216" s="14" customFormat="1" hidden="1">
      <c r="A65" s="41"/>
      <c r="B65" s="55"/>
      <c r="C65" s="55"/>
      <c r="D65" s="55"/>
      <c r="E65" s="55"/>
      <c r="F65" s="55"/>
      <c r="G65" s="55"/>
      <c r="H65" s="55"/>
      <c r="I65" s="55"/>
      <c r="J65" s="45"/>
      <c r="K65" s="45"/>
      <c r="L65" s="45"/>
      <c r="M65" s="45"/>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36"/>
      <c r="EQ65" s="4"/>
      <c r="ER65" s="4"/>
      <c r="ES65" s="36"/>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36"/>
      <c r="GN65" s="4"/>
    </row>
    <row r="66" spans="1:216" s="43" customFormat="1" hidden="1">
      <c r="A66" s="41"/>
      <c r="B66" s="45"/>
      <c r="C66" s="45"/>
      <c r="D66" s="45"/>
      <c r="E66" s="45"/>
      <c r="F66" s="45"/>
      <c r="G66" s="45"/>
      <c r="H66" s="45"/>
      <c r="I66" s="45"/>
      <c r="J66" s="45"/>
      <c r="K66" s="45"/>
      <c r="L66" s="45"/>
      <c r="M66" s="45"/>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row>
    <row r="67" spans="1:216" hidden="1">
      <c r="A67" s="54"/>
      <c r="B67" s="46"/>
      <c r="C67" s="46"/>
      <c r="D67" s="46"/>
      <c r="E67" s="46"/>
      <c r="F67" s="46"/>
      <c r="G67" s="46"/>
      <c r="H67" s="46"/>
      <c r="I67" s="46"/>
      <c r="J67" s="46"/>
      <c r="K67" s="46"/>
      <c r="L67" s="46"/>
      <c r="M67" s="4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row>
    <row r="68" spans="1:216" hidden="1">
      <c r="A68" s="41"/>
      <c r="B68" s="45"/>
      <c r="C68" s="45"/>
      <c r="D68" s="45"/>
      <c r="E68" s="45"/>
      <c r="F68" s="45"/>
      <c r="G68" s="45"/>
      <c r="H68" s="45"/>
      <c r="I68" s="45"/>
      <c r="J68" s="45"/>
      <c r="K68" s="45"/>
      <c r="L68" s="45"/>
      <c r="M68" s="45"/>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row>
    <row r="69" spans="1:216"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row>
    <row r="70" spans="1:216"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row>
    <row r="71" spans="1:216"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row>
    <row r="72" spans="1:216">
      <c r="A72" s="54"/>
      <c r="B72" s="86"/>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row>
    <row r="73" spans="1:216">
      <c r="A73" s="58"/>
    </row>
    <row r="74" spans="1:216" hidden="1">
      <c r="A74" s="59"/>
    </row>
    <row r="75" spans="1:216" hidden="1">
      <c r="A75" s="59"/>
    </row>
    <row r="76" spans="1:216" s="13" customFormat="1" hidden="1">
      <c r="A76" s="59"/>
    </row>
    <row r="77" spans="1:216" hidden="1">
      <c r="A77" s="41"/>
      <c r="B77" s="8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row>
    <row r="78" spans="1:216" hidden="1">
      <c r="A78" s="41"/>
      <c r="B78" s="45"/>
      <c r="C78" s="45"/>
      <c r="D78" s="45"/>
      <c r="E78" s="45"/>
      <c r="F78" s="45"/>
      <c r="G78" s="45"/>
      <c r="H78" s="45"/>
      <c r="I78" s="45"/>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row>
    <row r="79" spans="1:216" collapsed="1">
      <c r="A79" s="54"/>
      <c r="B79" s="46"/>
      <c r="C79" s="46"/>
      <c r="D79" s="46"/>
      <c r="E79" s="46"/>
      <c r="F79" s="46"/>
      <c r="G79" s="46"/>
      <c r="H79" s="46"/>
      <c r="I79" s="46"/>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row>
    <row r="80" spans="1:216">
      <c r="A80" s="47"/>
      <c r="B80" s="50"/>
      <c r="C80" s="50"/>
      <c r="D80" s="50"/>
      <c r="E80" s="50"/>
      <c r="F80" s="49"/>
      <c r="G80" s="49"/>
      <c r="H80" s="49"/>
      <c r="I80" s="49"/>
      <c r="J80" s="50"/>
      <c r="K80" s="50"/>
      <c r="L80" s="50"/>
      <c r="M80" s="50"/>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row>
    <row r="81" spans="1:216">
      <c r="A81" s="48"/>
      <c r="B81" s="51"/>
      <c r="C81" s="51"/>
      <c r="D81" s="51"/>
      <c r="E81" s="51"/>
      <c r="F81" s="51"/>
      <c r="G81" s="51"/>
      <c r="H81" s="51"/>
      <c r="I81" s="51"/>
      <c r="J81" s="50"/>
      <c r="K81" s="50"/>
      <c r="L81" s="50"/>
      <c r="M81" s="50"/>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row>
    <row r="82" spans="1:216">
      <c r="A82" s="48"/>
      <c r="B82" s="51"/>
      <c r="C82" s="51"/>
      <c r="D82" s="51"/>
      <c r="E82" s="51"/>
      <c r="F82" s="51"/>
      <c r="G82" s="51"/>
      <c r="H82" s="51"/>
      <c r="I82" s="51"/>
      <c r="J82" s="50"/>
      <c r="K82" s="50"/>
      <c r="L82" s="50"/>
      <c r="M82" s="50"/>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row>
    <row r="83" spans="1:216">
      <c r="A83" s="48"/>
      <c r="B83" s="51"/>
      <c r="C83" s="51"/>
      <c r="D83" s="51"/>
      <c r="E83" s="51"/>
      <c r="F83" s="51"/>
      <c r="G83" s="51"/>
      <c r="H83" s="51"/>
      <c r="I83" s="51"/>
      <c r="J83" s="50"/>
      <c r="K83" s="50"/>
      <c r="L83" s="50"/>
      <c r="M83" s="50"/>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row>
    <row r="84" spans="1:216">
      <c r="A84" s="48"/>
      <c r="B84" s="51"/>
      <c r="C84" s="51"/>
      <c r="D84" s="51"/>
      <c r="E84" s="51"/>
      <c r="F84" s="51"/>
      <c r="G84" s="51"/>
      <c r="H84" s="51"/>
      <c r="I84" s="51"/>
      <c r="J84" s="50"/>
      <c r="K84" s="50"/>
      <c r="L84" s="50"/>
      <c r="M84" s="50"/>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row>
    <row r="85" spans="1:216">
      <c r="A85" s="56"/>
      <c r="B85" s="56"/>
      <c r="C85" s="56"/>
      <c r="D85" s="56"/>
      <c r="E85" s="56"/>
      <c r="F85" s="56"/>
      <c r="G85" s="56"/>
      <c r="H85" s="56"/>
      <c r="I85" s="56"/>
      <c r="J85" s="56"/>
      <c r="K85" s="56"/>
      <c r="L85" s="56"/>
      <c r="M85" s="56"/>
      <c r="N85" s="56"/>
      <c r="O85" s="56"/>
      <c r="P85" s="56"/>
      <c r="Q85" s="56"/>
      <c r="R85" s="56"/>
      <c r="S85" s="44"/>
      <c r="T85" s="56"/>
      <c r="U85" s="56"/>
      <c r="V85" s="44"/>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44"/>
      <c r="BQ85" s="56"/>
      <c r="BR85" s="56"/>
      <c r="BS85" s="44"/>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44"/>
      <c r="DN85" s="56"/>
      <c r="DO85" s="56"/>
      <c r="DP85" s="44"/>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44"/>
      <c r="FK85" s="56"/>
      <c r="FL85" s="56"/>
      <c r="FM85" s="44"/>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44"/>
      <c r="HH85" s="56"/>
    </row>
    <row r="86" spans="1:216">
      <c r="A86" s="47"/>
      <c r="B86" s="52"/>
      <c r="C86" s="52"/>
      <c r="D86" s="52"/>
      <c r="E86" s="52"/>
      <c r="F86" s="52"/>
      <c r="G86" s="52"/>
      <c r="H86" s="52"/>
      <c r="I86" s="52"/>
      <c r="J86" s="49"/>
      <c r="K86" s="49"/>
      <c r="L86" s="49"/>
      <c r="M86" s="49"/>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row>
    <row r="88" spans="1:216">
      <c r="A88" s="41"/>
      <c r="B88" s="86"/>
      <c r="C88" s="41"/>
      <c r="D88" s="41"/>
      <c r="E88" s="41"/>
      <c r="F88" s="41"/>
      <c r="G88" s="41"/>
      <c r="H88" s="41"/>
      <c r="I88" s="41"/>
      <c r="J88" s="41"/>
      <c r="K88" s="41"/>
      <c r="L88" s="41"/>
      <c r="M88" s="41"/>
    </row>
    <row r="90" spans="1:216">
      <c r="A90" s="54"/>
      <c r="B90" s="86"/>
      <c r="C90" s="41"/>
      <c r="D90" s="41"/>
      <c r="E90" s="41"/>
      <c r="F90" s="54"/>
      <c r="G90" s="54"/>
      <c r="H90" s="54"/>
      <c r="I90" s="54"/>
      <c r="J90" s="41"/>
      <c r="K90" s="41"/>
      <c r="L90" s="41"/>
      <c r="M90" s="41"/>
    </row>
    <row r="91" spans="1:216">
      <c r="A91" s="41"/>
      <c r="B91" s="45"/>
      <c r="C91" s="45"/>
      <c r="D91" s="45"/>
      <c r="E91" s="45"/>
      <c r="F91" s="45"/>
      <c r="G91" s="45"/>
      <c r="H91" s="45"/>
      <c r="I91" s="45"/>
      <c r="J91" s="45"/>
      <c r="K91" s="45"/>
      <c r="L91" s="45"/>
      <c r="M91" s="45"/>
    </row>
    <row r="92" spans="1:216">
      <c r="A92" s="41"/>
      <c r="B92" s="45"/>
      <c r="C92" s="45"/>
      <c r="D92" s="45"/>
      <c r="E92" s="45"/>
      <c r="F92" s="45"/>
      <c r="G92" s="45"/>
      <c r="H92" s="45"/>
      <c r="I92" s="45"/>
      <c r="J92" s="45"/>
      <c r="K92" s="45"/>
      <c r="L92" s="45"/>
      <c r="M92" s="45"/>
    </row>
    <row r="93" spans="1:216">
      <c r="A93" s="41"/>
      <c r="B93" s="45"/>
      <c r="C93" s="45"/>
      <c r="D93" s="45"/>
      <c r="E93" s="45"/>
      <c r="F93" s="45"/>
      <c r="G93" s="45"/>
      <c r="H93" s="45"/>
      <c r="I93" s="45"/>
      <c r="J93" s="45"/>
      <c r="K93" s="45"/>
      <c r="L93" s="45"/>
      <c r="M93" s="45"/>
    </row>
    <row r="94" spans="1:216">
      <c r="A94" s="41"/>
      <c r="B94" s="45"/>
      <c r="C94" s="45"/>
      <c r="D94" s="45"/>
      <c r="E94" s="45"/>
      <c r="F94" s="45"/>
      <c r="G94" s="45"/>
      <c r="H94" s="45"/>
      <c r="I94" s="45"/>
      <c r="J94" s="45"/>
      <c r="K94" s="45"/>
      <c r="L94" s="45"/>
      <c r="M94" s="45"/>
    </row>
    <row r="95" spans="1:216">
      <c r="A95" s="41"/>
      <c r="B95" s="45"/>
      <c r="C95" s="45"/>
      <c r="D95" s="45"/>
      <c r="E95" s="45"/>
      <c r="F95" s="45"/>
      <c r="G95" s="45"/>
      <c r="H95" s="45"/>
      <c r="I95" s="45"/>
      <c r="J95" s="45"/>
      <c r="K95" s="45"/>
      <c r="L95" s="45"/>
      <c r="M95" s="45"/>
    </row>
    <row r="96" spans="1:216">
      <c r="A96" s="54"/>
      <c r="B96" s="46"/>
      <c r="C96" s="46"/>
      <c r="D96" s="46"/>
      <c r="E96" s="46"/>
      <c r="F96" s="46"/>
      <c r="G96" s="46"/>
      <c r="H96" s="46"/>
      <c r="I96" s="46"/>
      <c r="J96" s="46"/>
      <c r="K96" s="46"/>
      <c r="L96" s="46"/>
      <c r="M96" s="46"/>
    </row>
    <row r="97" spans="1:13">
      <c r="A97" s="41"/>
      <c r="B97" s="45"/>
      <c r="C97" s="45"/>
      <c r="D97" s="45"/>
      <c r="E97" s="45"/>
      <c r="F97" s="45"/>
      <c r="G97" s="45"/>
      <c r="H97" s="45"/>
      <c r="I97" s="45"/>
      <c r="J97" s="41"/>
      <c r="K97" s="41"/>
      <c r="L97" s="41"/>
      <c r="M97" s="41"/>
    </row>
    <row r="98" spans="1:13">
      <c r="A98" s="41"/>
      <c r="B98" s="45"/>
      <c r="C98" s="45"/>
      <c r="D98" s="45"/>
      <c r="E98" s="45"/>
      <c r="F98" s="45"/>
      <c r="G98" s="45"/>
      <c r="H98" s="45"/>
      <c r="I98" s="45"/>
      <c r="J98" s="41"/>
      <c r="K98" s="41"/>
      <c r="L98" s="41"/>
      <c r="M98" s="41"/>
    </row>
  </sheetData>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FF"/>
    <pageSetUpPr fitToPage="1"/>
  </sheetPr>
  <dimension ref="A1:BB1248"/>
  <sheetViews>
    <sheetView showGridLines="0" zoomScaleNormal="100" workbookViewId="0">
      <pane xSplit="1" ySplit="4" topLeftCell="B5" activePane="bottomRight" state="frozen"/>
      <selection activeCell="F57" sqref="F57"/>
      <selection pane="topRight" activeCell="F57" sqref="F57"/>
      <selection pane="bottomLeft" activeCell="F57" sqref="F57"/>
      <selection pane="bottomRight"/>
    </sheetView>
  </sheetViews>
  <sheetFormatPr defaultColWidth="9.140625" defaultRowHeight="12.75"/>
  <cols>
    <col min="1" max="1" width="48.140625" style="154" customWidth="1"/>
    <col min="2" max="2" width="9.7109375" style="154" customWidth="1"/>
    <col min="3" max="16384" width="9.140625" style="154"/>
  </cols>
  <sheetData>
    <row r="1" spans="1:54" s="260" customFormat="1">
      <c r="A1" s="126" t="s">
        <v>0</v>
      </c>
      <c r="B1" s="158"/>
      <c r="C1" s="344"/>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s="260" customFormat="1">
      <c r="A2" s="126" t="s">
        <v>214</v>
      </c>
      <c r="B2" s="158"/>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c r="A3" s="147"/>
      <c r="B3" s="132"/>
    </row>
    <row r="4" spans="1:54" ht="14.25">
      <c r="A4" s="148" t="s">
        <v>1</v>
      </c>
      <c r="B4" s="133" t="s">
        <v>291</v>
      </c>
      <c r="C4" s="296"/>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row>
    <row r="5" spans="1:54">
      <c r="A5" s="135"/>
      <c r="B5" s="204"/>
    </row>
    <row r="6" spans="1:54">
      <c r="A6" s="135" t="s">
        <v>117</v>
      </c>
      <c r="B6" s="136"/>
    </row>
    <row r="7" spans="1:54">
      <c r="A7" s="134" t="s">
        <v>54</v>
      </c>
      <c r="B7" s="138">
        <v>24153</v>
      </c>
    </row>
    <row r="8" spans="1:54">
      <c r="A8" s="134" t="s">
        <v>57</v>
      </c>
      <c r="B8" s="138">
        <v>5110</v>
      </c>
    </row>
    <row r="9" spans="1:54">
      <c r="A9" s="149" t="s">
        <v>118</v>
      </c>
      <c r="B9" s="139">
        <v>-75</v>
      </c>
    </row>
    <row r="10" spans="1:54">
      <c r="A10" s="135" t="s">
        <v>63</v>
      </c>
      <c r="B10" s="140">
        <f>SUM(B7:B9)</f>
        <v>29188</v>
      </c>
    </row>
    <row r="11" spans="1:54">
      <c r="A11" s="150"/>
      <c r="B11" s="141"/>
    </row>
    <row r="12" spans="1:54" ht="14.25" customHeight="1">
      <c r="A12" s="134" t="s">
        <v>119</v>
      </c>
      <c r="B12" s="138">
        <v>329</v>
      </c>
    </row>
    <row r="13" spans="1:54">
      <c r="A13" s="262" t="s">
        <v>173</v>
      </c>
      <c r="B13" s="138">
        <v>-1280</v>
      </c>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4">
      <c r="A14" s="149" t="s">
        <v>120</v>
      </c>
      <c r="B14" s="139">
        <v>-7306</v>
      </c>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row>
    <row r="15" spans="1:54">
      <c r="A15" s="135" t="s">
        <v>64</v>
      </c>
      <c r="B15" s="140">
        <f>SUM(B10:B14)</f>
        <v>20931</v>
      </c>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row>
    <row r="16" spans="1:54">
      <c r="A16" s="134" t="s">
        <v>65</v>
      </c>
      <c r="B16" s="138">
        <v>1397</v>
      </c>
    </row>
    <row r="17" spans="1:2">
      <c r="A17" s="400" t="s">
        <v>115</v>
      </c>
      <c r="B17" s="138">
        <v>-1412</v>
      </c>
    </row>
    <row r="18" spans="1:2">
      <c r="A18" s="401" t="s">
        <v>168</v>
      </c>
      <c r="B18" s="139">
        <v>464</v>
      </c>
    </row>
    <row r="19" spans="1:2">
      <c r="A19" s="135" t="s">
        <v>121</v>
      </c>
      <c r="B19" s="140">
        <f>B15+B16+B17+B18</f>
        <v>21380</v>
      </c>
    </row>
    <row r="20" spans="1:2">
      <c r="A20" s="150"/>
      <c r="B20" s="141"/>
    </row>
    <row r="21" spans="1:2">
      <c r="A21" s="29" t="s">
        <v>122</v>
      </c>
      <c r="B21" s="32"/>
    </row>
    <row r="22" spans="1:2">
      <c r="A22" s="134" t="s">
        <v>123</v>
      </c>
      <c r="B22" s="30">
        <v>-1742</v>
      </c>
    </row>
    <row r="23" spans="1:2">
      <c r="A23" s="134" t="s">
        <v>151</v>
      </c>
      <c r="B23" s="142">
        <v>179</v>
      </c>
    </row>
    <row r="24" spans="1:2">
      <c r="A24" s="134" t="s">
        <v>124</v>
      </c>
      <c r="B24" s="138">
        <v>-1021</v>
      </c>
    </row>
    <row r="25" spans="1:2">
      <c r="A25" s="134" t="s">
        <v>125</v>
      </c>
      <c r="B25" s="32">
        <v>2</v>
      </c>
    </row>
    <row r="26" spans="1:2">
      <c r="A26" s="134" t="s">
        <v>137</v>
      </c>
      <c r="B26" s="32">
        <v>-520</v>
      </c>
    </row>
    <row r="27" spans="1:2">
      <c r="A27" s="134" t="s">
        <v>126</v>
      </c>
      <c r="B27" s="137">
        <v>1560</v>
      </c>
    </row>
    <row r="28" spans="1:2">
      <c r="A28" s="149" t="s">
        <v>127</v>
      </c>
      <c r="B28" s="139">
        <v>784</v>
      </c>
    </row>
    <row r="29" spans="1:2">
      <c r="A29" s="135" t="s">
        <v>128</v>
      </c>
      <c r="B29" s="140">
        <f>SUM(B22:B28)</f>
        <v>-758</v>
      </c>
    </row>
    <row r="30" spans="1:2">
      <c r="A30" s="135"/>
      <c r="B30" s="140"/>
    </row>
    <row r="31" spans="1:2">
      <c r="A31" s="135" t="s">
        <v>129</v>
      </c>
      <c r="B31" s="140"/>
    </row>
    <row r="32" spans="1:2">
      <c r="A32" s="134" t="s">
        <v>130</v>
      </c>
      <c r="B32" s="411">
        <v>-8252</v>
      </c>
    </row>
    <row r="33" spans="1:2">
      <c r="A33" s="134" t="s">
        <v>131</v>
      </c>
      <c r="B33" s="411">
        <v>-3</v>
      </c>
    </row>
    <row r="34" spans="1:2">
      <c r="A34" s="134" t="s">
        <v>132</v>
      </c>
      <c r="B34" s="137">
        <v>-19</v>
      </c>
    </row>
    <row r="35" spans="1:2">
      <c r="A35" s="134" t="s">
        <v>78</v>
      </c>
      <c r="B35" s="137">
        <v>0</v>
      </c>
    </row>
    <row r="36" spans="1:2">
      <c r="A36" s="134" t="s">
        <v>133</v>
      </c>
      <c r="B36" s="138">
        <v>-236</v>
      </c>
    </row>
    <row r="37" spans="1:2">
      <c r="A37" s="149" t="s">
        <v>134</v>
      </c>
      <c r="B37" s="139">
        <v>765</v>
      </c>
    </row>
    <row r="38" spans="1:2">
      <c r="A38" s="135" t="s">
        <v>135</v>
      </c>
      <c r="B38" s="140">
        <f>SUM(B32:B37)</f>
        <v>-7745</v>
      </c>
    </row>
    <row r="39" spans="1:2">
      <c r="A39" s="149"/>
      <c r="B39" s="139"/>
    </row>
    <row r="40" spans="1:2">
      <c r="A40" s="151" t="s">
        <v>136</v>
      </c>
      <c r="B40" s="143">
        <f>+B19+B29+B38</f>
        <v>12877</v>
      </c>
    </row>
    <row r="41" spans="1:2">
      <c r="A41" s="107"/>
      <c r="B41" s="107"/>
    </row>
    <row r="42" spans="1:2">
      <c r="A42" s="475" t="s">
        <v>330</v>
      </c>
      <c r="B42" s="107"/>
    </row>
    <row r="43" spans="1:2">
      <c r="A43" s="10"/>
      <c r="B43" s="107"/>
    </row>
    <row r="44" spans="1:2">
      <c r="A44" s="10"/>
      <c r="B44" s="107"/>
    </row>
    <row r="45" spans="1:2">
      <c r="A45" s="152"/>
    </row>
    <row r="46" spans="1:2">
      <c r="A46" s="152"/>
    </row>
    <row r="47" spans="1:2">
      <c r="A47" s="152"/>
    </row>
    <row r="48" spans="1:2">
      <c r="A48" s="152"/>
    </row>
    <row r="49" spans="1:1">
      <c r="A49" s="152"/>
    </row>
    <row r="50" spans="1:1">
      <c r="A50" s="153"/>
    </row>
    <row r="51" spans="1:1">
      <c r="A51" s="130"/>
    </row>
    <row r="52" spans="1:1">
      <c r="A52" s="130"/>
    </row>
    <row r="53" spans="1:1">
      <c r="A53" s="130"/>
    </row>
    <row r="54" spans="1:1">
      <c r="A54" s="130"/>
    </row>
    <row r="55" spans="1:1">
      <c r="A55" s="130"/>
    </row>
    <row r="56" spans="1:1">
      <c r="A56" s="130"/>
    </row>
    <row r="57" spans="1:1">
      <c r="A57" s="130"/>
    </row>
    <row r="58" spans="1:1">
      <c r="A58" s="130"/>
    </row>
    <row r="59" spans="1:1">
      <c r="A59" s="130"/>
    </row>
    <row r="60" spans="1:1">
      <c r="A60" s="130"/>
    </row>
    <row r="61" spans="1:1">
      <c r="A61" s="130"/>
    </row>
    <row r="62" spans="1:1">
      <c r="A62" s="130"/>
    </row>
    <row r="63" spans="1:1">
      <c r="A63" s="130"/>
    </row>
    <row r="64" spans="1:1">
      <c r="A64" s="130"/>
    </row>
    <row r="65" spans="1:1">
      <c r="A65" s="130"/>
    </row>
    <row r="66" spans="1:1">
      <c r="A66" s="130"/>
    </row>
    <row r="67" spans="1:1">
      <c r="A67" s="130"/>
    </row>
    <row r="68" spans="1:1">
      <c r="A68" s="130"/>
    </row>
    <row r="69" spans="1:1">
      <c r="A69" s="130"/>
    </row>
    <row r="70" spans="1:1">
      <c r="A70" s="130"/>
    </row>
    <row r="71" spans="1:1">
      <c r="A71" s="130"/>
    </row>
    <row r="72" spans="1:1">
      <c r="A72" s="130"/>
    </row>
    <row r="73" spans="1:1">
      <c r="A73" s="130"/>
    </row>
    <row r="74" spans="1:1">
      <c r="A74" s="130"/>
    </row>
    <row r="75" spans="1:1">
      <c r="A75" s="130"/>
    </row>
    <row r="76" spans="1:1">
      <c r="A76" s="130"/>
    </row>
    <row r="77" spans="1:1">
      <c r="A77" s="130"/>
    </row>
    <row r="78" spans="1:1">
      <c r="A78" s="130"/>
    </row>
    <row r="79" spans="1:1">
      <c r="A79" s="130"/>
    </row>
    <row r="80" spans="1:1">
      <c r="A80" s="130"/>
    </row>
    <row r="81" spans="1:1">
      <c r="A81" s="130"/>
    </row>
    <row r="82" spans="1:1">
      <c r="A82" s="130"/>
    </row>
    <row r="83" spans="1:1">
      <c r="A83" s="130"/>
    </row>
    <row r="84" spans="1:1">
      <c r="A84" s="130"/>
    </row>
    <row r="85" spans="1:1">
      <c r="A85" s="130"/>
    </row>
    <row r="86" spans="1:1">
      <c r="A86" s="130"/>
    </row>
    <row r="87" spans="1:1">
      <c r="A87" s="130"/>
    </row>
    <row r="88" spans="1:1">
      <c r="A88" s="130"/>
    </row>
    <row r="89" spans="1:1">
      <c r="A89" s="130"/>
    </row>
    <row r="90" spans="1:1">
      <c r="A90" s="130"/>
    </row>
    <row r="91" spans="1:1">
      <c r="A91" s="130"/>
    </row>
    <row r="92" spans="1:1">
      <c r="A92" s="130"/>
    </row>
    <row r="93" spans="1:1">
      <c r="A93" s="130"/>
    </row>
    <row r="94" spans="1:1">
      <c r="A94" s="130"/>
    </row>
    <row r="95" spans="1:1">
      <c r="A95" s="130"/>
    </row>
    <row r="96" spans="1:1">
      <c r="A96" s="130"/>
    </row>
    <row r="97" spans="1:1">
      <c r="A97" s="130"/>
    </row>
    <row r="98" spans="1:1">
      <c r="A98" s="130"/>
    </row>
    <row r="99" spans="1:1">
      <c r="A99" s="130"/>
    </row>
    <row r="100" spans="1:1">
      <c r="A100" s="130"/>
    </row>
    <row r="101" spans="1:1">
      <c r="A101" s="130"/>
    </row>
    <row r="102" spans="1:1">
      <c r="A102" s="130"/>
    </row>
    <row r="103" spans="1:1">
      <c r="A103" s="130"/>
    </row>
    <row r="104" spans="1:1">
      <c r="A104" s="130"/>
    </row>
    <row r="105" spans="1:1">
      <c r="A105" s="130"/>
    </row>
    <row r="106" spans="1:1">
      <c r="A106" s="130"/>
    </row>
    <row r="107" spans="1:1">
      <c r="A107" s="130"/>
    </row>
    <row r="108" spans="1:1">
      <c r="A108" s="130"/>
    </row>
    <row r="109" spans="1:1">
      <c r="A109" s="130"/>
    </row>
    <row r="110" spans="1:1">
      <c r="A110" s="130"/>
    </row>
    <row r="111" spans="1:1">
      <c r="A111" s="130"/>
    </row>
    <row r="112" spans="1:1">
      <c r="A112" s="130"/>
    </row>
    <row r="113" spans="1:1">
      <c r="A113" s="130"/>
    </row>
    <row r="114" spans="1:1">
      <c r="A114" s="130"/>
    </row>
    <row r="115" spans="1:1">
      <c r="A115" s="130"/>
    </row>
    <row r="116" spans="1:1">
      <c r="A116" s="130"/>
    </row>
    <row r="117" spans="1:1">
      <c r="A117" s="130"/>
    </row>
    <row r="118" spans="1:1">
      <c r="A118" s="130"/>
    </row>
    <row r="119" spans="1:1">
      <c r="A119" s="130"/>
    </row>
    <row r="120" spans="1:1">
      <c r="A120" s="130"/>
    </row>
    <row r="121" spans="1:1">
      <c r="A121" s="130"/>
    </row>
    <row r="122" spans="1:1">
      <c r="A122" s="130"/>
    </row>
    <row r="123" spans="1:1">
      <c r="A123" s="130"/>
    </row>
    <row r="124" spans="1:1">
      <c r="A124" s="130"/>
    </row>
    <row r="125" spans="1:1">
      <c r="A125" s="130"/>
    </row>
    <row r="126" spans="1:1">
      <c r="A126" s="130"/>
    </row>
    <row r="127" spans="1:1">
      <c r="A127" s="130"/>
    </row>
    <row r="128" spans="1:1">
      <c r="A128" s="130"/>
    </row>
    <row r="129" spans="1:1">
      <c r="A129" s="130"/>
    </row>
    <row r="130" spans="1:1">
      <c r="A130" s="130"/>
    </row>
    <row r="131" spans="1:1">
      <c r="A131" s="130"/>
    </row>
    <row r="132" spans="1:1">
      <c r="A132" s="130"/>
    </row>
    <row r="133" spans="1:1">
      <c r="A133" s="130"/>
    </row>
    <row r="134" spans="1:1">
      <c r="A134" s="130"/>
    </row>
    <row r="135" spans="1:1">
      <c r="A135" s="130"/>
    </row>
    <row r="136" spans="1:1">
      <c r="A136" s="130"/>
    </row>
    <row r="137" spans="1:1">
      <c r="A137" s="130"/>
    </row>
    <row r="138" spans="1:1">
      <c r="A138" s="130"/>
    </row>
    <row r="139" spans="1:1">
      <c r="A139" s="130"/>
    </row>
    <row r="140" spans="1:1">
      <c r="A140" s="130"/>
    </row>
    <row r="141" spans="1:1">
      <c r="A141" s="130"/>
    </row>
    <row r="142" spans="1:1">
      <c r="A142" s="130"/>
    </row>
    <row r="143" spans="1:1">
      <c r="A143" s="130"/>
    </row>
    <row r="144" spans="1:1">
      <c r="A144" s="130"/>
    </row>
    <row r="145" spans="1:1">
      <c r="A145" s="130"/>
    </row>
    <row r="146" spans="1:1">
      <c r="A146" s="130"/>
    </row>
    <row r="147" spans="1:1">
      <c r="A147" s="130"/>
    </row>
    <row r="148" spans="1:1">
      <c r="A148" s="130"/>
    </row>
    <row r="149" spans="1:1">
      <c r="A149" s="130"/>
    </row>
    <row r="150" spans="1:1">
      <c r="A150" s="130"/>
    </row>
    <row r="151" spans="1:1">
      <c r="A151" s="130"/>
    </row>
    <row r="152" spans="1:1">
      <c r="A152" s="130"/>
    </row>
    <row r="153" spans="1:1">
      <c r="A153" s="130"/>
    </row>
    <row r="154" spans="1:1">
      <c r="A154" s="130"/>
    </row>
    <row r="155" spans="1:1">
      <c r="A155" s="130"/>
    </row>
    <row r="156" spans="1:1">
      <c r="A156" s="130"/>
    </row>
    <row r="157" spans="1:1">
      <c r="A157" s="130"/>
    </row>
    <row r="158" spans="1:1">
      <c r="A158" s="130"/>
    </row>
    <row r="159" spans="1:1">
      <c r="A159" s="130"/>
    </row>
    <row r="160" spans="1:1">
      <c r="A160" s="130"/>
    </row>
    <row r="161" spans="1:1">
      <c r="A161" s="130"/>
    </row>
    <row r="162" spans="1:1">
      <c r="A162" s="130"/>
    </row>
    <row r="163" spans="1:1">
      <c r="A163" s="130"/>
    </row>
    <row r="164" spans="1:1">
      <c r="A164" s="130"/>
    </row>
    <row r="165" spans="1:1">
      <c r="A165" s="130"/>
    </row>
    <row r="166" spans="1:1">
      <c r="A166" s="130"/>
    </row>
    <row r="167" spans="1:1">
      <c r="A167" s="130"/>
    </row>
    <row r="168" spans="1:1">
      <c r="A168" s="130"/>
    </row>
    <row r="169" spans="1:1">
      <c r="A169" s="130"/>
    </row>
    <row r="170" spans="1:1">
      <c r="A170" s="130"/>
    </row>
    <row r="171" spans="1:1">
      <c r="A171" s="130"/>
    </row>
    <row r="172" spans="1:1">
      <c r="A172" s="130"/>
    </row>
    <row r="173" spans="1:1">
      <c r="A173" s="130"/>
    </row>
    <row r="174" spans="1:1">
      <c r="A174" s="130"/>
    </row>
    <row r="175" spans="1:1">
      <c r="A175" s="130"/>
    </row>
    <row r="176" spans="1:1">
      <c r="A176" s="130"/>
    </row>
    <row r="177" spans="1:1">
      <c r="A177" s="130"/>
    </row>
    <row r="178" spans="1:1">
      <c r="A178" s="130"/>
    </row>
    <row r="179" spans="1:1">
      <c r="A179" s="130"/>
    </row>
    <row r="180" spans="1:1">
      <c r="A180" s="130"/>
    </row>
    <row r="181" spans="1:1">
      <c r="A181" s="130"/>
    </row>
    <row r="182" spans="1:1">
      <c r="A182" s="130"/>
    </row>
    <row r="183" spans="1:1">
      <c r="A183" s="130"/>
    </row>
    <row r="184" spans="1:1">
      <c r="A184" s="130"/>
    </row>
    <row r="185" spans="1:1">
      <c r="A185" s="130"/>
    </row>
    <row r="186" spans="1:1">
      <c r="A186" s="130"/>
    </row>
    <row r="187" spans="1:1">
      <c r="A187" s="130"/>
    </row>
    <row r="188" spans="1:1">
      <c r="A188" s="130"/>
    </row>
    <row r="189" spans="1:1">
      <c r="A189" s="130"/>
    </row>
    <row r="190" spans="1:1">
      <c r="A190" s="130"/>
    </row>
    <row r="191" spans="1:1">
      <c r="A191" s="130"/>
    </row>
    <row r="192" spans="1:1">
      <c r="A192" s="130"/>
    </row>
    <row r="193" spans="1:1">
      <c r="A193" s="130"/>
    </row>
    <row r="194" spans="1:1">
      <c r="A194" s="130"/>
    </row>
    <row r="195" spans="1:1">
      <c r="A195" s="130"/>
    </row>
    <row r="196" spans="1:1">
      <c r="A196" s="130"/>
    </row>
    <row r="197" spans="1:1">
      <c r="A197" s="130"/>
    </row>
    <row r="198" spans="1:1">
      <c r="A198" s="130"/>
    </row>
    <row r="199" spans="1:1">
      <c r="A199" s="130"/>
    </row>
    <row r="200" spans="1:1">
      <c r="A200" s="130"/>
    </row>
    <row r="201" spans="1:1">
      <c r="A201" s="130"/>
    </row>
    <row r="202" spans="1:1">
      <c r="A202" s="130"/>
    </row>
    <row r="203" spans="1:1">
      <c r="A203" s="130"/>
    </row>
    <row r="204" spans="1:1">
      <c r="A204" s="130"/>
    </row>
    <row r="205" spans="1:1">
      <c r="A205" s="130"/>
    </row>
    <row r="206" spans="1:1">
      <c r="A206" s="130"/>
    </row>
    <row r="207" spans="1:1">
      <c r="A207" s="130"/>
    </row>
    <row r="208" spans="1:1">
      <c r="A208" s="130"/>
    </row>
    <row r="209" spans="1:1">
      <c r="A209" s="130"/>
    </row>
    <row r="210" spans="1:1">
      <c r="A210" s="130"/>
    </row>
    <row r="211" spans="1:1">
      <c r="A211" s="130"/>
    </row>
    <row r="212" spans="1:1">
      <c r="A212" s="130"/>
    </row>
    <row r="213" spans="1:1">
      <c r="A213" s="130"/>
    </row>
    <row r="214" spans="1:1">
      <c r="A214" s="130"/>
    </row>
    <row r="215" spans="1:1">
      <c r="A215" s="130"/>
    </row>
    <row r="216" spans="1:1">
      <c r="A216" s="130"/>
    </row>
    <row r="217" spans="1:1">
      <c r="A217" s="130"/>
    </row>
    <row r="218" spans="1:1">
      <c r="A218" s="130"/>
    </row>
    <row r="219" spans="1:1">
      <c r="A219" s="130"/>
    </row>
    <row r="220" spans="1:1">
      <c r="A220" s="130"/>
    </row>
    <row r="221" spans="1:1">
      <c r="A221" s="130"/>
    </row>
    <row r="222" spans="1:1">
      <c r="A222" s="130"/>
    </row>
    <row r="223" spans="1:1">
      <c r="A223" s="130"/>
    </row>
    <row r="224" spans="1:1">
      <c r="A224" s="130"/>
    </row>
    <row r="225" spans="1:1">
      <c r="A225" s="130"/>
    </row>
    <row r="226" spans="1:1">
      <c r="A226" s="130"/>
    </row>
    <row r="227" spans="1:1">
      <c r="A227" s="130"/>
    </row>
    <row r="228" spans="1:1">
      <c r="A228" s="130"/>
    </row>
    <row r="229" spans="1:1">
      <c r="A229" s="130"/>
    </row>
    <row r="230" spans="1:1">
      <c r="A230" s="130"/>
    </row>
    <row r="231" spans="1:1">
      <c r="A231" s="130"/>
    </row>
    <row r="232" spans="1:1">
      <c r="A232" s="130"/>
    </row>
    <row r="233" spans="1:1">
      <c r="A233" s="130"/>
    </row>
    <row r="234" spans="1:1">
      <c r="A234" s="130"/>
    </row>
    <row r="235" spans="1:1">
      <c r="A235" s="130"/>
    </row>
    <row r="236" spans="1:1">
      <c r="A236" s="130"/>
    </row>
    <row r="237" spans="1:1">
      <c r="A237" s="130"/>
    </row>
    <row r="238" spans="1:1">
      <c r="A238" s="130"/>
    </row>
    <row r="239" spans="1:1">
      <c r="A239" s="130"/>
    </row>
    <row r="240" spans="1:1">
      <c r="A240" s="130"/>
    </row>
    <row r="241" spans="1:1">
      <c r="A241" s="130"/>
    </row>
    <row r="242" spans="1:1">
      <c r="A242" s="130"/>
    </row>
    <row r="243" spans="1:1">
      <c r="A243" s="130"/>
    </row>
    <row r="244" spans="1:1">
      <c r="A244" s="130"/>
    </row>
    <row r="245" spans="1:1">
      <c r="A245" s="130"/>
    </row>
    <row r="246" spans="1:1">
      <c r="A246" s="130"/>
    </row>
    <row r="247" spans="1:1">
      <c r="A247" s="130"/>
    </row>
    <row r="248" spans="1:1">
      <c r="A248" s="130"/>
    </row>
    <row r="249" spans="1:1">
      <c r="A249" s="130"/>
    </row>
    <row r="250" spans="1:1">
      <c r="A250" s="130"/>
    </row>
    <row r="251" spans="1:1">
      <c r="A251" s="130"/>
    </row>
    <row r="252" spans="1:1">
      <c r="A252" s="130"/>
    </row>
    <row r="253" spans="1:1">
      <c r="A253" s="130"/>
    </row>
    <row r="254" spans="1:1">
      <c r="A254" s="130"/>
    </row>
    <row r="255" spans="1:1">
      <c r="A255" s="130"/>
    </row>
    <row r="256" spans="1:1">
      <c r="A256" s="130"/>
    </row>
    <row r="257" spans="1:1">
      <c r="A257" s="130"/>
    </row>
    <row r="258" spans="1:1">
      <c r="A258" s="130"/>
    </row>
    <row r="259" spans="1:1">
      <c r="A259" s="130"/>
    </row>
    <row r="260" spans="1:1">
      <c r="A260" s="130"/>
    </row>
    <row r="261" spans="1:1">
      <c r="A261" s="130"/>
    </row>
    <row r="262" spans="1:1">
      <c r="A262" s="130"/>
    </row>
    <row r="263" spans="1:1">
      <c r="A263" s="130"/>
    </row>
    <row r="264" spans="1:1">
      <c r="A264" s="130"/>
    </row>
    <row r="265" spans="1:1">
      <c r="A265" s="130"/>
    </row>
    <row r="266" spans="1:1">
      <c r="A266" s="130"/>
    </row>
    <row r="267" spans="1:1">
      <c r="A267" s="130"/>
    </row>
    <row r="268" spans="1:1">
      <c r="A268" s="130"/>
    </row>
    <row r="269" spans="1:1">
      <c r="A269" s="130"/>
    </row>
    <row r="270" spans="1:1">
      <c r="A270" s="130"/>
    </row>
    <row r="271" spans="1:1">
      <c r="A271" s="130"/>
    </row>
    <row r="272" spans="1:1">
      <c r="A272" s="130"/>
    </row>
    <row r="273" spans="1:1">
      <c r="A273" s="130"/>
    </row>
    <row r="274" spans="1:1">
      <c r="A274" s="130"/>
    </row>
    <row r="275" spans="1:1">
      <c r="A275" s="130"/>
    </row>
    <row r="276" spans="1:1">
      <c r="A276" s="130"/>
    </row>
    <row r="277" spans="1:1">
      <c r="A277" s="130"/>
    </row>
    <row r="278" spans="1:1">
      <c r="A278" s="130"/>
    </row>
    <row r="279" spans="1:1">
      <c r="A279" s="130"/>
    </row>
    <row r="280" spans="1:1">
      <c r="A280" s="130"/>
    </row>
    <row r="281" spans="1:1">
      <c r="A281" s="130"/>
    </row>
    <row r="282" spans="1:1">
      <c r="A282" s="130"/>
    </row>
    <row r="283" spans="1:1">
      <c r="A283" s="130"/>
    </row>
    <row r="284" spans="1:1">
      <c r="A284" s="130"/>
    </row>
    <row r="285" spans="1:1">
      <c r="A285" s="130"/>
    </row>
    <row r="286" spans="1:1">
      <c r="A286" s="130"/>
    </row>
    <row r="287" spans="1:1">
      <c r="A287" s="130"/>
    </row>
    <row r="288" spans="1:1">
      <c r="A288" s="130"/>
    </row>
    <row r="289" spans="1:1">
      <c r="A289" s="130"/>
    </row>
    <row r="290" spans="1:1">
      <c r="A290" s="130"/>
    </row>
    <row r="291" spans="1:1">
      <c r="A291" s="130"/>
    </row>
    <row r="292" spans="1:1">
      <c r="A292" s="130"/>
    </row>
    <row r="293" spans="1:1">
      <c r="A293" s="130"/>
    </row>
    <row r="294" spans="1:1">
      <c r="A294" s="130"/>
    </row>
    <row r="295" spans="1:1">
      <c r="A295" s="130"/>
    </row>
    <row r="296" spans="1:1">
      <c r="A296" s="130"/>
    </row>
    <row r="297" spans="1:1">
      <c r="A297" s="130"/>
    </row>
    <row r="298" spans="1:1">
      <c r="A298" s="130"/>
    </row>
    <row r="299" spans="1:1">
      <c r="A299" s="130"/>
    </row>
    <row r="300" spans="1:1">
      <c r="A300" s="130"/>
    </row>
    <row r="301" spans="1:1">
      <c r="A301" s="130"/>
    </row>
    <row r="302" spans="1:1">
      <c r="A302" s="130"/>
    </row>
    <row r="303" spans="1:1">
      <c r="A303" s="130"/>
    </row>
    <row r="304" spans="1:1">
      <c r="A304" s="130"/>
    </row>
    <row r="305" spans="1:1">
      <c r="A305" s="130"/>
    </row>
    <row r="306" spans="1:1">
      <c r="A306" s="130"/>
    </row>
    <row r="307" spans="1:1">
      <c r="A307" s="130"/>
    </row>
    <row r="308" spans="1:1">
      <c r="A308" s="130"/>
    </row>
    <row r="309" spans="1:1">
      <c r="A309" s="130"/>
    </row>
    <row r="310" spans="1:1">
      <c r="A310" s="130"/>
    </row>
    <row r="311" spans="1:1">
      <c r="A311" s="130"/>
    </row>
    <row r="312" spans="1:1">
      <c r="A312" s="130"/>
    </row>
    <row r="313" spans="1:1">
      <c r="A313" s="130"/>
    </row>
    <row r="314" spans="1:1">
      <c r="A314" s="130"/>
    </row>
    <row r="315" spans="1:1">
      <c r="A315" s="130"/>
    </row>
    <row r="316" spans="1:1">
      <c r="A316" s="130"/>
    </row>
    <row r="317" spans="1:1">
      <c r="A317" s="130"/>
    </row>
    <row r="318" spans="1:1">
      <c r="A318" s="130"/>
    </row>
    <row r="319" spans="1:1">
      <c r="A319" s="130"/>
    </row>
    <row r="320" spans="1:1">
      <c r="A320" s="130"/>
    </row>
    <row r="321" spans="1:1">
      <c r="A321" s="130"/>
    </row>
    <row r="322" spans="1:1">
      <c r="A322" s="130"/>
    </row>
    <row r="323" spans="1:1">
      <c r="A323" s="130"/>
    </row>
    <row r="324" spans="1:1">
      <c r="A324" s="130"/>
    </row>
    <row r="325" spans="1:1">
      <c r="A325" s="130"/>
    </row>
    <row r="326" spans="1:1">
      <c r="A326" s="130"/>
    </row>
    <row r="327" spans="1:1">
      <c r="A327" s="130"/>
    </row>
    <row r="328" spans="1:1">
      <c r="A328" s="130"/>
    </row>
    <row r="329" spans="1:1">
      <c r="A329" s="130"/>
    </row>
    <row r="330" spans="1:1">
      <c r="A330" s="130"/>
    </row>
    <row r="331" spans="1:1">
      <c r="A331" s="130"/>
    </row>
    <row r="332" spans="1:1">
      <c r="A332" s="130"/>
    </row>
    <row r="333" spans="1:1">
      <c r="A333" s="130"/>
    </row>
    <row r="334" spans="1:1">
      <c r="A334" s="130"/>
    </row>
    <row r="335" spans="1:1">
      <c r="A335" s="130"/>
    </row>
    <row r="336" spans="1:1">
      <c r="A336" s="130"/>
    </row>
    <row r="337" spans="1:1">
      <c r="A337" s="130"/>
    </row>
    <row r="338" spans="1:1">
      <c r="A338" s="130"/>
    </row>
    <row r="339" spans="1:1">
      <c r="A339" s="130"/>
    </row>
    <row r="340" spans="1:1">
      <c r="A340" s="130"/>
    </row>
    <row r="341" spans="1:1">
      <c r="A341" s="130"/>
    </row>
    <row r="342" spans="1:1">
      <c r="A342" s="130"/>
    </row>
    <row r="343" spans="1:1">
      <c r="A343" s="130"/>
    </row>
    <row r="344" spans="1:1">
      <c r="A344" s="130"/>
    </row>
    <row r="345" spans="1:1">
      <c r="A345" s="130"/>
    </row>
    <row r="346" spans="1:1">
      <c r="A346" s="130"/>
    </row>
    <row r="347" spans="1:1">
      <c r="A347" s="130"/>
    </row>
    <row r="348" spans="1:1">
      <c r="A348" s="130"/>
    </row>
    <row r="349" spans="1:1">
      <c r="A349" s="130"/>
    </row>
    <row r="350" spans="1:1">
      <c r="A350" s="130"/>
    </row>
    <row r="351" spans="1:1">
      <c r="A351" s="130"/>
    </row>
    <row r="352" spans="1:1">
      <c r="A352" s="130"/>
    </row>
    <row r="353" spans="1:1">
      <c r="A353" s="130"/>
    </row>
    <row r="354" spans="1:1">
      <c r="A354" s="130"/>
    </row>
    <row r="355" spans="1:1">
      <c r="A355" s="130"/>
    </row>
    <row r="356" spans="1:1">
      <c r="A356" s="130"/>
    </row>
    <row r="357" spans="1:1">
      <c r="A357" s="130"/>
    </row>
    <row r="358" spans="1:1">
      <c r="A358" s="130"/>
    </row>
    <row r="359" spans="1:1">
      <c r="A359" s="130"/>
    </row>
    <row r="360" spans="1:1">
      <c r="A360" s="130"/>
    </row>
    <row r="361" spans="1:1">
      <c r="A361" s="130"/>
    </row>
    <row r="362" spans="1:1">
      <c r="A362" s="130"/>
    </row>
    <row r="363" spans="1:1">
      <c r="A363" s="130"/>
    </row>
    <row r="364" spans="1:1">
      <c r="A364" s="130"/>
    </row>
    <row r="365" spans="1:1">
      <c r="A365" s="130"/>
    </row>
    <row r="366" spans="1:1">
      <c r="A366" s="130"/>
    </row>
    <row r="367" spans="1:1">
      <c r="A367" s="130"/>
    </row>
    <row r="368" spans="1:1">
      <c r="A368" s="130"/>
    </row>
    <row r="369" spans="1:1">
      <c r="A369" s="130"/>
    </row>
    <row r="370" spans="1:1">
      <c r="A370" s="130"/>
    </row>
    <row r="371" spans="1:1">
      <c r="A371" s="130"/>
    </row>
    <row r="372" spans="1:1">
      <c r="A372" s="130"/>
    </row>
    <row r="373" spans="1:1">
      <c r="A373" s="130"/>
    </row>
    <row r="374" spans="1:1">
      <c r="A374" s="130"/>
    </row>
    <row r="375" spans="1:1">
      <c r="A375" s="130"/>
    </row>
    <row r="376" spans="1:1">
      <c r="A376" s="130"/>
    </row>
    <row r="377" spans="1:1">
      <c r="A377" s="130"/>
    </row>
    <row r="378" spans="1:1">
      <c r="A378" s="130"/>
    </row>
    <row r="379" spans="1:1">
      <c r="A379" s="130"/>
    </row>
    <row r="380" spans="1:1">
      <c r="A380" s="130"/>
    </row>
    <row r="381" spans="1:1">
      <c r="A381" s="130"/>
    </row>
    <row r="382" spans="1:1">
      <c r="A382" s="130"/>
    </row>
    <row r="383" spans="1:1">
      <c r="A383" s="130"/>
    </row>
    <row r="384" spans="1:1">
      <c r="A384" s="130"/>
    </row>
    <row r="385" spans="1:1">
      <c r="A385" s="130"/>
    </row>
    <row r="386" spans="1:1">
      <c r="A386" s="130"/>
    </row>
    <row r="387" spans="1:1">
      <c r="A387" s="130"/>
    </row>
    <row r="388" spans="1:1">
      <c r="A388" s="130"/>
    </row>
    <row r="389" spans="1:1">
      <c r="A389" s="130"/>
    </row>
    <row r="390" spans="1:1">
      <c r="A390" s="130"/>
    </row>
    <row r="391" spans="1:1">
      <c r="A391" s="130"/>
    </row>
    <row r="392" spans="1:1">
      <c r="A392" s="130"/>
    </row>
    <row r="393" spans="1:1">
      <c r="A393" s="130"/>
    </row>
    <row r="394" spans="1:1">
      <c r="A394" s="130"/>
    </row>
    <row r="395" spans="1:1">
      <c r="A395" s="130"/>
    </row>
    <row r="396" spans="1:1">
      <c r="A396" s="130"/>
    </row>
    <row r="397" spans="1:1">
      <c r="A397" s="130"/>
    </row>
    <row r="398" spans="1:1">
      <c r="A398" s="130"/>
    </row>
    <row r="399" spans="1:1">
      <c r="A399" s="130"/>
    </row>
    <row r="400" spans="1:1">
      <c r="A400" s="130"/>
    </row>
    <row r="401" spans="1:1">
      <c r="A401" s="130"/>
    </row>
    <row r="402" spans="1:1">
      <c r="A402" s="130"/>
    </row>
    <row r="403" spans="1:1">
      <c r="A403" s="130"/>
    </row>
    <row r="404" spans="1:1">
      <c r="A404" s="130"/>
    </row>
    <row r="405" spans="1:1">
      <c r="A405" s="130"/>
    </row>
    <row r="406" spans="1:1">
      <c r="A406" s="130"/>
    </row>
    <row r="407" spans="1:1">
      <c r="A407" s="130"/>
    </row>
    <row r="408" spans="1:1">
      <c r="A408" s="130"/>
    </row>
    <row r="409" spans="1:1">
      <c r="A409" s="130"/>
    </row>
    <row r="410" spans="1:1">
      <c r="A410" s="130"/>
    </row>
    <row r="411" spans="1:1">
      <c r="A411" s="130"/>
    </row>
    <row r="412" spans="1:1">
      <c r="A412" s="130"/>
    </row>
    <row r="413" spans="1:1">
      <c r="A413" s="130"/>
    </row>
    <row r="414" spans="1:1">
      <c r="A414" s="130"/>
    </row>
    <row r="415" spans="1:1">
      <c r="A415" s="130"/>
    </row>
    <row r="416" spans="1:1">
      <c r="A416" s="130"/>
    </row>
    <row r="417" spans="1:1">
      <c r="A417" s="130"/>
    </row>
    <row r="418" spans="1:1">
      <c r="A418" s="130"/>
    </row>
    <row r="419" spans="1:1">
      <c r="A419" s="130"/>
    </row>
    <row r="420" spans="1:1">
      <c r="A420" s="130"/>
    </row>
    <row r="421" spans="1:1">
      <c r="A421" s="130"/>
    </row>
    <row r="422" spans="1:1">
      <c r="A422" s="130"/>
    </row>
    <row r="423" spans="1:1">
      <c r="A423" s="130"/>
    </row>
    <row r="424" spans="1:1">
      <c r="A424" s="130"/>
    </row>
    <row r="425" spans="1:1">
      <c r="A425" s="130"/>
    </row>
    <row r="426" spans="1:1">
      <c r="A426" s="130"/>
    </row>
    <row r="427" spans="1:1">
      <c r="A427" s="130"/>
    </row>
    <row r="428" spans="1:1">
      <c r="A428" s="130"/>
    </row>
    <row r="429" spans="1:1">
      <c r="A429" s="130"/>
    </row>
    <row r="430" spans="1:1">
      <c r="A430" s="130"/>
    </row>
    <row r="431" spans="1:1">
      <c r="A431" s="130"/>
    </row>
    <row r="432" spans="1:1">
      <c r="A432" s="130"/>
    </row>
    <row r="433" spans="1:1">
      <c r="A433" s="130"/>
    </row>
    <row r="434" spans="1:1">
      <c r="A434" s="130"/>
    </row>
    <row r="435" spans="1:1">
      <c r="A435" s="130"/>
    </row>
    <row r="436" spans="1:1">
      <c r="A436" s="130"/>
    </row>
    <row r="437" spans="1:1">
      <c r="A437" s="130"/>
    </row>
    <row r="438" spans="1:1">
      <c r="A438" s="130"/>
    </row>
    <row r="439" spans="1:1">
      <c r="A439" s="130"/>
    </row>
    <row r="440" spans="1:1">
      <c r="A440" s="130"/>
    </row>
    <row r="441" spans="1:1">
      <c r="A441" s="130"/>
    </row>
    <row r="442" spans="1:1">
      <c r="A442" s="130"/>
    </row>
    <row r="443" spans="1:1">
      <c r="A443" s="130"/>
    </row>
    <row r="444" spans="1:1">
      <c r="A444" s="130"/>
    </row>
    <row r="445" spans="1:1">
      <c r="A445" s="130"/>
    </row>
    <row r="446" spans="1:1">
      <c r="A446" s="130"/>
    </row>
    <row r="447" spans="1:1">
      <c r="A447" s="130"/>
    </row>
    <row r="448" spans="1:1">
      <c r="A448" s="130"/>
    </row>
    <row r="449" spans="1:1">
      <c r="A449" s="130"/>
    </row>
    <row r="450" spans="1:1">
      <c r="A450" s="130"/>
    </row>
    <row r="451" spans="1:1">
      <c r="A451" s="130"/>
    </row>
    <row r="452" spans="1:1">
      <c r="A452" s="130"/>
    </row>
    <row r="453" spans="1:1">
      <c r="A453" s="130"/>
    </row>
    <row r="454" spans="1:1">
      <c r="A454" s="130"/>
    </row>
    <row r="455" spans="1:1">
      <c r="A455" s="130"/>
    </row>
    <row r="456" spans="1:1">
      <c r="A456" s="130"/>
    </row>
    <row r="457" spans="1:1">
      <c r="A457" s="130"/>
    </row>
    <row r="458" spans="1:1">
      <c r="A458" s="130"/>
    </row>
    <row r="459" spans="1:1">
      <c r="A459" s="130"/>
    </row>
    <row r="460" spans="1:1">
      <c r="A460" s="130"/>
    </row>
    <row r="461" spans="1:1">
      <c r="A461" s="130"/>
    </row>
    <row r="462" spans="1:1">
      <c r="A462" s="130"/>
    </row>
    <row r="463" spans="1:1">
      <c r="A463" s="130"/>
    </row>
    <row r="464" spans="1:1">
      <c r="A464" s="130"/>
    </row>
    <row r="465" spans="1:1">
      <c r="A465" s="130"/>
    </row>
    <row r="466" spans="1:1">
      <c r="A466" s="130"/>
    </row>
    <row r="467" spans="1:1">
      <c r="A467" s="130"/>
    </row>
    <row r="468" spans="1:1">
      <c r="A468" s="130"/>
    </row>
    <row r="469" spans="1:1">
      <c r="A469" s="130"/>
    </row>
    <row r="470" spans="1:1">
      <c r="A470" s="130"/>
    </row>
    <row r="471" spans="1:1">
      <c r="A471" s="130"/>
    </row>
    <row r="472" spans="1:1">
      <c r="A472" s="130"/>
    </row>
    <row r="473" spans="1:1">
      <c r="A473" s="130"/>
    </row>
    <row r="474" spans="1:1">
      <c r="A474" s="130"/>
    </row>
    <row r="475" spans="1:1">
      <c r="A475" s="130"/>
    </row>
    <row r="476" spans="1:1">
      <c r="A476" s="130"/>
    </row>
    <row r="477" spans="1:1">
      <c r="A477" s="130"/>
    </row>
    <row r="478" spans="1:1">
      <c r="A478" s="130"/>
    </row>
    <row r="479" spans="1:1">
      <c r="A479" s="130"/>
    </row>
    <row r="480" spans="1:1">
      <c r="A480" s="130"/>
    </row>
    <row r="481" spans="1:1">
      <c r="A481" s="130"/>
    </row>
    <row r="482" spans="1:1">
      <c r="A482" s="130"/>
    </row>
    <row r="483" spans="1:1">
      <c r="A483" s="130"/>
    </row>
    <row r="484" spans="1:1">
      <c r="A484" s="130"/>
    </row>
    <row r="485" spans="1:1">
      <c r="A485" s="130"/>
    </row>
    <row r="486" spans="1:1">
      <c r="A486" s="130"/>
    </row>
    <row r="487" spans="1:1">
      <c r="A487" s="130"/>
    </row>
    <row r="488" spans="1:1">
      <c r="A488" s="130"/>
    </row>
    <row r="489" spans="1:1">
      <c r="A489" s="130"/>
    </row>
    <row r="490" spans="1:1">
      <c r="A490" s="130"/>
    </row>
    <row r="491" spans="1:1">
      <c r="A491" s="130"/>
    </row>
    <row r="492" spans="1:1">
      <c r="A492" s="130"/>
    </row>
    <row r="493" spans="1:1">
      <c r="A493" s="130"/>
    </row>
    <row r="494" spans="1:1">
      <c r="A494" s="130"/>
    </row>
    <row r="495" spans="1:1">
      <c r="A495" s="130"/>
    </row>
    <row r="496" spans="1:1">
      <c r="A496" s="130"/>
    </row>
    <row r="497" spans="1:1">
      <c r="A497" s="130"/>
    </row>
    <row r="498" spans="1:1">
      <c r="A498" s="130"/>
    </row>
    <row r="499" spans="1:1">
      <c r="A499" s="130"/>
    </row>
    <row r="500" spans="1:1">
      <c r="A500" s="130"/>
    </row>
    <row r="501" spans="1:1">
      <c r="A501" s="130"/>
    </row>
    <row r="502" spans="1:1">
      <c r="A502" s="130"/>
    </row>
    <row r="503" spans="1:1">
      <c r="A503" s="130"/>
    </row>
    <row r="504" spans="1:1">
      <c r="A504" s="130"/>
    </row>
    <row r="505" spans="1:1">
      <c r="A505" s="130"/>
    </row>
    <row r="506" spans="1:1">
      <c r="A506" s="130"/>
    </row>
    <row r="507" spans="1:1">
      <c r="A507" s="130"/>
    </row>
    <row r="508" spans="1:1">
      <c r="A508" s="130"/>
    </row>
    <row r="509" spans="1:1">
      <c r="A509" s="130"/>
    </row>
    <row r="510" spans="1:1">
      <c r="A510" s="130"/>
    </row>
    <row r="511" spans="1:1">
      <c r="A511" s="130"/>
    </row>
    <row r="512" spans="1:1">
      <c r="A512" s="130"/>
    </row>
    <row r="513" spans="1:1">
      <c r="A513" s="130"/>
    </row>
    <row r="514" spans="1:1">
      <c r="A514" s="130"/>
    </row>
    <row r="515" spans="1:1">
      <c r="A515" s="130"/>
    </row>
    <row r="516" spans="1:1">
      <c r="A516" s="130"/>
    </row>
    <row r="517" spans="1:1">
      <c r="A517" s="130"/>
    </row>
    <row r="518" spans="1:1">
      <c r="A518" s="130"/>
    </row>
    <row r="519" spans="1:1">
      <c r="A519" s="130"/>
    </row>
    <row r="520" spans="1:1">
      <c r="A520" s="130"/>
    </row>
    <row r="521" spans="1:1">
      <c r="A521" s="130"/>
    </row>
    <row r="522" spans="1:1">
      <c r="A522" s="130"/>
    </row>
    <row r="523" spans="1:1">
      <c r="A523" s="130"/>
    </row>
    <row r="524" spans="1:1">
      <c r="A524" s="130"/>
    </row>
    <row r="525" spans="1:1">
      <c r="A525" s="130"/>
    </row>
    <row r="526" spans="1:1">
      <c r="A526" s="130"/>
    </row>
    <row r="527" spans="1:1">
      <c r="A527" s="130"/>
    </row>
    <row r="528" spans="1:1">
      <c r="A528" s="130"/>
    </row>
    <row r="529" spans="1:1">
      <c r="A529" s="130"/>
    </row>
    <row r="530" spans="1:1">
      <c r="A530" s="130"/>
    </row>
    <row r="531" spans="1:1">
      <c r="A531" s="130"/>
    </row>
    <row r="532" spans="1:1">
      <c r="A532" s="130"/>
    </row>
    <row r="533" spans="1:1">
      <c r="A533" s="130"/>
    </row>
    <row r="534" spans="1:1">
      <c r="A534" s="130"/>
    </row>
    <row r="535" spans="1:1">
      <c r="A535" s="130"/>
    </row>
    <row r="536" spans="1:1">
      <c r="A536" s="130"/>
    </row>
    <row r="537" spans="1:1">
      <c r="A537" s="130"/>
    </row>
    <row r="538" spans="1:1">
      <c r="A538" s="130"/>
    </row>
    <row r="539" spans="1:1">
      <c r="A539" s="130"/>
    </row>
    <row r="540" spans="1:1">
      <c r="A540" s="130"/>
    </row>
    <row r="541" spans="1:1">
      <c r="A541" s="130"/>
    </row>
    <row r="542" spans="1:1">
      <c r="A542" s="130"/>
    </row>
    <row r="543" spans="1:1">
      <c r="A543" s="130"/>
    </row>
    <row r="544" spans="1:1">
      <c r="A544" s="130"/>
    </row>
    <row r="545" spans="1:1">
      <c r="A545" s="130"/>
    </row>
    <row r="546" spans="1:1">
      <c r="A546" s="130"/>
    </row>
    <row r="547" spans="1:1">
      <c r="A547" s="130"/>
    </row>
    <row r="548" spans="1:1">
      <c r="A548" s="130"/>
    </row>
    <row r="549" spans="1:1">
      <c r="A549" s="130"/>
    </row>
    <row r="550" spans="1:1">
      <c r="A550" s="130"/>
    </row>
    <row r="551" spans="1:1">
      <c r="A551" s="130"/>
    </row>
    <row r="552" spans="1:1">
      <c r="A552" s="130"/>
    </row>
    <row r="553" spans="1:1">
      <c r="A553" s="130"/>
    </row>
    <row r="554" spans="1:1">
      <c r="A554" s="130"/>
    </row>
    <row r="555" spans="1:1">
      <c r="A555" s="130"/>
    </row>
    <row r="556" spans="1:1">
      <c r="A556" s="130"/>
    </row>
    <row r="557" spans="1:1">
      <c r="A557" s="130"/>
    </row>
    <row r="558" spans="1:1">
      <c r="A558" s="130"/>
    </row>
    <row r="559" spans="1:1">
      <c r="A559" s="130"/>
    </row>
    <row r="560" spans="1:1">
      <c r="A560" s="130"/>
    </row>
    <row r="561" spans="1:1">
      <c r="A561" s="130"/>
    </row>
    <row r="562" spans="1:1">
      <c r="A562" s="130"/>
    </row>
    <row r="563" spans="1:1">
      <c r="A563" s="130"/>
    </row>
    <row r="564" spans="1:1">
      <c r="A564" s="130"/>
    </row>
    <row r="565" spans="1:1">
      <c r="A565" s="130"/>
    </row>
    <row r="566" spans="1:1">
      <c r="A566" s="130"/>
    </row>
    <row r="567" spans="1:1">
      <c r="A567" s="130"/>
    </row>
    <row r="568" spans="1:1">
      <c r="A568" s="130"/>
    </row>
    <row r="569" spans="1:1">
      <c r="A569" s="130"/>
    </row>
    <row r="570" spans="1:1">
      <c r="A570" s="130"/>
    </row>
    <row r="571" spans="1:1">
      <c r="A571" s="130"/>
    </row>
    <row r="572" spans="1:1">
      <c r="A572" s="130"/>
    </row>
    <row r="573" spans="1:1">
      <c r="A573" s="130"/>
    </row>
    <row r="574" spans="1:1">
      <c r="A574" s="130"/>
    </row>
    <row r="575" spans="1:1">
      <c r="A575" s="130"/>
    </row>
    <row r="576" spans="1:1">
      <c r="A576" s="130"/>
    </row>
    <row r="577" spans="1:1">
      <c r="A577" s="130"/>
    </row>
    <row r="578" spans="1:1">
      <c r="A578" s="130"/>
    </row>
    <row r="579" spans="1:1">
      <c r="A579" s="130"/>
    </row>
    <row r="580" spans="1:1">
      <c r="A580" s="130"/>
    </row>
    <row r="581" spans="1:1">
      <c r="A581" s="130"/>
    </row>
    <row r="582" spans="1:1">
      <c r="A582" s="130"/>
    </row>
    <row r="583" spans="1:1">
      <c r="A583" s="130"/>
    </row>
    <row r="584" spans="1:1">
      <c r="A584" s="130"/>
    </row>
    <row r="585" spans="1:1">
      <c r="A585" s="130"/>
    </row>
    <row r="586" spans="1:1">
      <c r="A586" s="130"/>
    </row>
    <row r="587" spans="1:1">
      <c r="A587" s="130"/>
    </row>
    <row r="588" spans="1:1">
      <c r="A588" s="130"/>
    </row>
    <row r="589" spans="1:1">
      <c r="A589" s="130"/>
    </row>
    <row r="590" spans="1:1">
      <c r="A590" s="130"/>
    </row>
    <row r="591" spans="1:1">
      <c r="A591" s="130"/>
    </row>
    <row r="592" spans="1:1">
      <c r="A592" s="130"/>
    </row>
    <row r="593" spans="1:1">
      <c r="A593" s="130"/>
    </row>
    <row r="594" spans="1:1">
      <c r="A594" s="130"/>
    </row>
    <row r="595" spans="1:1">
      <c r="A595" s="130"/>
    </row>
    <row r="596" spans="1:1">
      <c r="A596" s="130"/>
    </row>
    <row r="597" spans="1:1">
      <c r="A597" s="130"/>
    </row>
    <row r="598" spans="1:1">
      <c r="A598" s="130"/>
    </row>
    <row r="599" spans="1:1">
      <c r="A599" s="130"/>
    </row>
    <row r="600" spans="1:1">
      <c r="A600" s="130"/>
    </row>
    <row r="601" spans="1:1">
      <c r="A601" s="130"/>
    </row>
    <row r="602" spans="1:1">
      <c r="A602" s="130"/>
    </row>
    <row r="603" spans="1:1">
      <c r="A603" s="130"/>
    </row>
    <row r="604" spans="1:1">
      <c r="A604" s="130"/>
    </row>
    <row r="605" spans="1:1">
      <c r="A605" s="130"/>
    </row>
    <row r="606" spans="1:1">
      <c r="A606" s="130"/>
    </row>
    <row r="607" spans="1:1">
      <c r="A607" s="130"/>
    </row>
    <row r="608" spans="1:1">
      <c r="A608" s="130"/>
    </row>
    <row r="609" spans="1:1">
      <c r="A609" s="130"/>
    </row>
    <row r="610" spans="1:1">
      <c r="A610" s="130"/>
    </row>
    <row r="611" spans="1:1">
      <c r="A611" s="130"/>
    </row>
    <row r="612" spans="1:1">
      <c r="A612" s="130"/>
    </row>
    <row r="613" spans="1:1">
      <c r="A613" s="130"/>
    </row>
    <row r="614" spans="1:1">
      <c r="A614" s="130"/>
    </row>
    <row r="615" spans="1:1">
      <c r="A615" s="130"/>
    </row>
    <row r="616" spans="1:1">
      <c r="A616" s="130"/>
    </row>
    <row r="617" spans="1:1">
      <c r="A617" s="130"/>
    </row>
    <row r="618" spans="1:1">
      <c r="A618" s="130"/>
    </row>
    <row r="619" spans="1:1">
      <c r="A619" s="130"/>
    </row>
    <row r="620" spans="1:1">
      <c r="A620" s="130"/>
    </row>
    <row r="621" spans="1:1">
      <c r="A621" s="130"/>
    </row>
    <row r="622" spans="1:1">
      <c r="A622" s="130"/>
    </row>
    <row r="623" spans="1:1">
      <c r="A623" s="130"/>
    </row>
    <row r="624" spans="1:1">
      <c r="A624" s="130"/>
    </row>
    <row r="625" spans="1:1">
      <c r="A625" s="130"/>
    </row>
    <row r="626" spans="1:1">
      <c r="A626" s="130"/>
    </row>
    <row r="627" spans="1:1">
      <c r="A627" s="130"/>
    </row>
    <row r="628" spans="1:1">
      <c r="A628" s="130"/>
    </row>
    <row r="629" spans="1:1">
      <c r="A629" s="130"/>
    </row>
    <row r="630" spans="1:1">
      <c r="A630" s="130"/>
    </row>
    <row r="631" spans="1:1">
      <c r="A631" s="130"/>
    </row>
    <row r="632" spans="1:1">
      <c r="A632" s="130"/>
    </row>
    <row r="633" spans="1:1">
      <c r="A633" s="130"/>
    </row>
    <row r="634" spans="1:1">
      <c r="A634" s="130"/>
    </row>
    <row r="635" spans="1:1">
      <c r="A635" s="130"/>
    </row>
    <row r="636" spans="1:1">
      <c r="A636" s="130"/>
    </row>
    <row r="637" spans="1:1">
      <c r="A637" s="130"/>
    </row>
    <row r="638" spans="1:1">
      <c r="A638" s="130"/>
    </row>
    <row r="639" spans="1:1">
      <c r="A639" s="130"/>
    </row>
    <row r="640" spans="1:1">
      <c r="A640" s="130"/>
    </row>
    <row r="641" spans="1:1">
      <c r="A641" s="130"/>
    </row>
    <row r="642" spans="1:1">
      <c r="A642" s="130"/>
    </row>
    <row r="643" spans="1:1">
      <c r="A643" s="130"/>
    </row>
    <row r="644" spans="1:1">
      <c r="A644" s="130"/>
    </row>
    <row r="645" spans="1:1">
      <c r="A645" s="130"/>
    </row>
    <row r="646" spans="1:1">
      <c r="A646" s="130"/>
    </row>
    <row r="647" spans="1:1">
      <c r="A647" s="130"/>
    </row>
    <row r="648" spans="1:1">
      <c r="A648" s="130"/>
    </row>
    <row r="649" spans="1:1">
      <c r="A649" s="130"/>
    </row>
    <row r="650" spans="1:1">
      <c r="A650" s="130"/>
    </row>
    <row r="651" spans="1:1">
      <c r="A651" s="130"/>
    </row>
    <row r="652" spans="1:1">
      <c r="A652" s="130"/>
    </row>
    <row r="653" spans="1:1">
      <c r="A653" s="130"/>
    </row>
    <row r="654" spans="1:1">
      <c r="A654" s="130"/>
    </row>
    <row r="655" spans="1:1">
      <c r="A655" s="130"/>
    </row>
    <row r="656" spans="1:1">
      <c r="A656" s="130"/>
    </row>
    <row r="657" spans="1:1">
      <c r="A657" s="130"/>
    </row>
    <row r="658" spans="1:1">
      <c r="A658" s="130"/>
    </row>
    <row r="659" spans="1:1">
      <c r="A659" s="130"/>
    </row>
    <row r="660" spans="1:1">
      <c r="A660" s="130"/>
    </row>
    <row r="661" spans="1:1">
      <c r="A661" s="130"/>
    </row>
    <row r="662" spans="1:1">
      <c r="A662" s="130"/>
    </row>
    <row r="663" spans="1:1">
      <c r="A663" s="130"/>
    </row>
    <row r="664" spans="1:1">
      <c r="A664" s="130"/>
    </row>
    <row r="665" spans="1:1">
      <c r="A665" s="130"/>
    </row>
    <row r="666" spans="1:1">
      <c r="A666" s="130"/>
    </row>
    <row r="667" spans="1:1">
      <c r="A667" s="130"/>
    </row>
    <row r="668" spans="1:1">
      <c r="A668" s="130"/>
    </row>
    <row r="669" spans="1:1">
      <c r="A669" s="130"/>
    </row>
    <row r="670" spans="1:1">
      <c r="A670" s="130"/>
    </row>
    <row r="671" spans="1:1">
      <c r="A671" s="130"/>
    </row>
    <row r="672" spans="1:1">
      <c r="A672" s="130"/>
    </row>
    <row r="673" spans="1:1">
      <c r="A673" s="130"/>
    </row>
    <row r="674" spans="1:1">
      <c r="A674" s="130"/>
    </row>
    <row r="675" spans="1:1">
      <c r="A675" s="130"/>
    </row>
    <row r="676" spans="1:1">
      <c r="A676" s="130"/>
    </row>
    <row r="677" spans="1:1">
      <c r="A677" s="130"/>
    </row>
    <row r="678" spans="1:1">
      <c r="A678" s="130"/>
    </row>
    <row r="679" spans="1:1">
      <c r="A679" s="130"/>
    </row>
    <row r="680" spans="1:1">
      <c r="A680" s="130"/>
    </row>
    <row r="681" spans="1:1">
      <c r="A681" s="130"/>
    </row>
    <row r="682" spans="1:1">
      <c r="A682" s="130"/>
    </row>
    <row r="683" spans="1:1">
      <c r="A683" s="130"/>
    </row>
    <row r="684" spans="1:1">
      <c r="A684" s="130"/>
    </row>
    <row r="685" spans="1:1">
      <c r="A685" s="130"/>
    </row>
    <row r="686" spans="1:1">
      <c r="A686" s="130"/>
    </row>
    <row r="687" spans="1:1">
      <c r="A687" s="130"/>
    </row>
    <row r="688" spans="1:1">
      <c r="A688" s="130"/>
    </row>
    <row r="689" spans="1:1">
      <c r="A689" s="130"/>
    </row>
    <row r="690" spans="1:1">
      <c r="A690" s="130"/>
    </row>
    <row r="691" spans="1:1">
      <c r="A691" s="130"/>
    </row>
    <row r="692" spans="1:1">
      <c r="A692" s="130"/>
    </row>
    <row r="693" spans="1:1">
      <c r="A693" s="130"/>
    </row>
    <row r="694" spans="1:1">
      <c r="A694" s="130"/>
    </row>
    <row r="695" spans="1:1">
      <c r="A695" s="130"/>
    </row>
    <row r="696" spans="1:1">
      <c r="A696" s="130"/>
    </row>
    <row r="697" spans="1:1">
      <c r="A697" s="130"/>
    </row>
    <row r="698" spans="1:1">
      <c r="A698" s="130"/>
    </row>
    <row r="699" spans="1:1">
      <c r="A699" s="130"/>
    </row>
    <row r="700" spans="1:1">
      <c r="A700" s="130"/>
    </row>
    <row r="701" spans="1:1">
      <c r="A701" s="130"/>
    </row>
    <row r="702" spans="1:1">
      <c r="A702" s="130"/>
    </row>
    <row r="703" spans="1:1">
      <c r="A703" s="130"/>
    </row>
    <row r="704" spans="1:1">
      <c r="A704" s="130"/>
    </row>
    <row r="705" spans="1:1">
      <c r="A705" s="130"/>
    </row>
    <row r="706" spans="1:1">
      <c r="A706" s="130"/>
    </row>
    <row r="707" spans="1:1">
      <c r="A707" s="130"/>
    </row>
    <row r="708" spans="1:1">
      <c r="A708" s="130"/>
    </row>
    <row r="709" spans="1:1">
      <c r="A709" s="130"/>
    </row>
    <row r="710" spans="1:1">
      <c r="A710" s="130"/>
    </row>
    <row r="711" spans="1:1">
      <c r="A711" s="130"/>
    </row>
    <row r="712" spans="1:1">
      <c r="A712" s="130"/>
    </row>
    <row r="713" spans="1:1">
      <c r="A713" s="130"/>
    </row>
    <row r="714" spans="1:1">
      <c r="A714" s="130"/>
    </row>
    <row r="715" spans="1:1">
      <c r="A715" s="130"/>
    </row>
    <row r="716" spans="1:1">
      <c r="A716" s="130"/>
    </row>
    <row r="717" spans="1:1">
      <c r="A717" s="130"/>
    </row>
    <row r="718" spans="1:1">
      <c r="A718" s="130"/>
    </row>
    <row r="719" spans="1:1">
      <c r="A719" s="130"/>
    </row>
    <row r="720" spans="1:1">
      <c r="A720" s="130"/>
    </row>
    <row r="721" spans="1:1">
      <c r="A721" s="130"/>
    </row>
    <row r="722" spans="1:1">
      <c r="A722" s="130"/>
    </row>
    <row r="723" spans="1:1">
      <c r="A723" s="130"/>
    </row>
    <row r="724" spans="1:1">
      <c r="A724" s="130"/>
    </row>
    <row r="725" spans="1:1">
      <c r="A725" s="130"/>
    </row>
    <row r="726" spans="1:1">
      <c r="A726" s="130"/>
    </row>
    <row r="727" spans="1:1">
      <c r="A727" s="130"/>
    </row>
    <row r="728" spans="1:1">
      <c r="A728" s="130"/>
    </row>
    <row r="729" spans="1:1">
      <c r="A729" s="130"/>
    </row>
    <row r="730" spans="1:1">
      <c r="A730" s="130"/>
    </row>
    <row r="731" spans="1:1">
      <c r="A731" s="130"/>
    </row>
    <row r="732" spans="1:1">
      <c r="A732" s="130"/>
    </row>
    <row r="733" spans="1:1">
      <c r="A733" s="130"/>
    </row>
    <row r="734" spans="1:1">
      <c r="A734" s="130"/>
    </row>
    <row r="735" spans="1:1">
      <c r="A735" s="130"/>
    </row>
    <row r="736" spans="1:1">
      <c r="A736" s="130"/>
    </row>
    <row r="737" spans="1:1">
      <c r="A737" s="130"/>
    </row>
    <row r="738" spans="1:1">
      <c r="A738" s="130"/>
    </row>
    <row r="739" spans="1:1">
      <c r="A739" s="130"/>
    </row>
    <row r="740" spans="1:1">
      <c r="A740" s="130"/>
    </row>
    <row r="741" spans="1:1">
      <c r="A741" s="130"/>
    </row>
    <row r="742" spans="1:1">
      <c r="A742" s="130"/>
    </row>
    <row r="743" spans="1:1">
      <c r="A743" s="130"/>
    </row>
    <row r="744" spans="1:1">
      <c r="A744" s="130"/>
    </row>
    <row r="745" spans="1:1">
      <c r="A745" s="130"/>
    </row>
    <row r="746" spans="1:1">
      <c r="A746" s="130"/>
    </row>
    <row r="747" spans="1:1">
      <c r="A747" s="130"/>
    </row>
    <row r="748" spans="1:1">
      <c r="A748" s="130"/>
    </row>
    <row r="749" spans="1:1">
      <c r="A749" s="130"/>
    </row>
    <row r="750" spans="1:1">
      <c r="A750" s="130"/>
    </row>
    <row r="751" spans="1:1">
      <c r="A751" s="130"/>
    </row>
    <row r="752" spans="1:1">
      <c r="A752" s="130"/>
    </row>
    <row r="753" spans="1:1">
      <c r="A753" s="130"/>
    </row>
    <row r="754" spans="1:1">
      <c r="A754" s="130"/>
    </row>
    <row r="755" spans="1:1">
      <c r="A755" s="130"/>
    </row>
    <row r="756" spans="1:1">
      <c r="A756" s="130"/>
    </row>
    <row r="757" spans="1:1">
      <c r="A757" s="130"/>
    </row>
    <row r="758" spans="1:1">
      <c r="A758" s="130"/>
    </row>
    <row r="759" spans="1:1">
      <c r="A759" s="130"/>
    </row>
    <row r="760" spans="1:1">
      <c r="A760" s="130"/>
    </row>
    <row r="761" spans="1:1">
      <c r="A761" s="130"/>
    </row>
    <row r="762" spans="1:1">
      <c r="A762" s="130"/>
    </row>
    <row r="763" spans="1:1">
      <c r="A763" s="130"/>
    </row>
    <row r="764" spans="1:1">
      <c r="A764" s="130"/>
    </row>
    <row r="765" spans="1:1">
      <c r="A765" s="130"/>
    </row>
    <row r="766" spans="1:1">
      <c r="A766" s="130"/>
    </row>
    <row r="767" spans="1:1">
      <c r="A767" s="130"/>
    </row>
    <row r="768" spans="1:1">
      <c r="A768" s="130"/>
    </row>
    <row r="769" spans="1:1">
      <c r="A769" s="130"/>
    </row>
    <row r="770" spans="1:1">
      <c r="A770" s="130"/>
    </row>
    <row r="771" spans="1:1">
      <c r="A771" s="130"/>
    </row>
    <row r="772" spans="1:1">
      <c r="A772" s="130"/>
    </row>
    <row r="773" spans="1:1">
      <c r="A773" s="130"/>
    </row>
    <row r="774" spans="1:1">
      <c r="A774" s="130"/>
    </row>
    <row r="775" spans="1:1">
      <c r="A775" s="130"/>
    </row>
    <row r="776" spans="1:1">
      <c r="A776" s="130"/>
    </row>
    <row r="777" spans="1:1">
      <c r="A777" s="130"/>
    </row>
    <row r="778" spans="1:1">
      <c r="A778" s="130"/>
    </row>
    <row r="779" spans="1:1">
      <c r="A779" s="130"/>
    </row>
    <row r="780" spans="1:1">
      <c r="A780" s="130"/>
    </row>
    <row r="781" spans="1:1">
      <c r="A781" s="130"/>
    </row>
    <row r="782" spans="1:1">
      <c r="A782" s="130"/>
    </row>
    <row r="783" spans="1:1">
      <c r="A783" s="130"/>
    </row>
    <row r="784" spans="1:1">
      <c r="A784" s="130"/>
    </row>
    <row r="785" spans="1:1">
      <c r="A785" s="130"/>
    </row>
    <row r="786" spans="1:1">
      <c r="A786" s="130"/>
    </row>
    <row r="787" spans="1:1">
      <c r="A787" s="130"/>
    </row>
    <row r="788" spans="1:1">
      <c r="A788" s="130"/>
    </row>
    <row r="789" spans="1:1">
      <c r="A789" s="130"/>
    </row>
    <row r="790" spans="1:1">
      <c r="A790" s="130"/>
    </row>
    <row r="791" spans="1:1">
      <c r="A791" s="130"/>
    </row>
    <row r="792" spans="1:1">
      <c r="A792" s="130"/>
    </row>
    <row r="793" spans="1:1">
      <c r="A793" s="130"/>
    </row>
    <row r="794" spans="1:1">
      <c r="A794" s="130"/>
    </row>
    <row r="795" spans="1:1">
      <c r="A795" s="130"/>
    </row>
    <row r="796" spans="1:1">
      <c r="A796" s="130"/>
    </row>
    <row r="797" spans="1:1">
      <c r="A797" s="130"/>
    </row>
    <row r="798" spans="1:1">
      <c r="A798" s="130"/>
    </row>
    <row r="799" spans="1:1">
      <c r="A799" s="130"/>
    </row>
    <row r="800" spans="1:1">
      <c r="A800" s="130"/>
    </row>
    <row r="801" spans="1:1">
      <c r="A801" s="130"/>
    </row>
    <row r="802" spans="1:1">
      <c r="A802" s="130"/>
    </row>
    <row r="803" spans="1:1">
      <c r="A803" s="130"/>
    </row>
    <row r="804" spans="1:1">
      <c r="A804" s="130"/>
    </row>
    <row r="805" spans="1:1">
      <c r="A805" s="130"/>
    </row>
    <row r="806" spans="1:1">
      <c r="A806" s="130"/>
    </row>
    <row r="807" spans="1:1">
      <c r="A807" s="130"/>
    </row>
    <row r="808" spans="1:1">
      <c r="A808" s="130"/>
    </row>
    <row r="809" spans="1:1">
      <c r="A809" s="130"/>
    </row>
    <row r="810" spans="1:1">
      <c r="A810" s="130"/>
    </row>
    <row r="811" spans="1:1">
      <c r="A811" s="130"/>
    </row>
    <row r="812" spans="1:1">
      <c r="A812" s="130"/>
    </row>
    <row r="813" spans="1:1">
      <c r="A813" s="130"/>
    </row>
    <row r="814" spans="1:1">
      <c r="A814" s="130"/>
    </row>
    <row r="815" spans="1:1">
      <c r="A815" s="130"/>
    </row>
    <row r="816" spans="1:1">
      <c r="A816" s="130"/>
    </row>
    <row r="817" spans="1:1">
      <c r="A817" s="130"/>
    </row>
    <row r="818" spans="1:1">
      <c r="A818" s="130"/>
    </row>
    <row r="819" spans="1:1">
      <c r="A819" s="130"/>
    </row>
    <row r="820" spans="1:1">
      <c r="A820" s="130"/>
    </row>
    <row r="821" spans="1:1">
      <c r="A821" s="130"/>
    </row>
    <row r="822" spans="1:1">
      <c r="A822" s="130"/>
    </row>
    <row r="823" spans="1:1">
      <c r="A823" s="130"/>
    </row>
    <row r="824" spans="1:1">
      <c r="A824" s="130"/>
    </row>
    <row r="825" spans="1:1">
      <c r="A825" s="130"/>
    </row>
    <row r="826" spans="1:1">
      <c r="A826" s="130"/>
    </row>
    <row r="827" spans="1:1">
      <c r="A827" s="130"/>
    </row>
    <row r="828" spans="1:1">
      <c r="A828" s="130"/>
    </row>
    <row r="829" spans="1:1">
      <c r="A829" s="130"/>
    </row>
    <row r="830" spans="1:1">
      <c r="A830" s="130"/>
    </row>
    <row r="831" spans="1:1">
      <c r="A831" s="130"/>
    </row>
    <row r="832" spans="1:1">
      <c r="A832" s="130"/>
    </row>
    <row r="833" spans="1:1">
      <c r="A833" s="130"/>
    </row>
    <row r="834" spans="1:1">
      <c r="A834" s="130"/>
    </row>
    <row r="835" spans="1:1">
      <c r="A835" s="130"/>
    </row>
    <row r="836" spans="1:1">
      <c r="A836" s="130"/>
    </row>
    <row r="837" spans="1:1">
      <c r="A837" s="130"/>
    </row>
    <row r="838" spans="1:1">
      <c r="A838" s="130"/>
    </row>
    <row r="839" spans="1:1">
      <c r="A839" s="130"/>
    </row>
    <row r="840" spans="1:1">
      <c r="A840" s="130"/>
    </row>
    <row r="841" spans="1:1">
      <c r="A841" s="130"/>
    </row>
    <row r="842" spans="1:1">
      <c r="A842" s="130"/>
    </row>
    <row r="843" spans="1:1">
      <c r="A843" s="130"/>
    </row>
    <row r="844" spans="1:1">
      <c r="A844" s="130"/>
    </row>
    <row r="845" spans="1:1">
      <c r="A845" s="130"/>
    </row>
    <row r="846" spans="1:1">
      <c r="A846" s="130"/>
    </row>
    <row r="847" spans="1:1">
      <c r="A847" s="130"/>
    </row>
    <row r="848" spans="1:1">
      <c r="A848" s="130"/>
    </row>
    <row r="849" spans="1:1">
      <c r="A849" s="130"/>
    </row>
    <row r="850" spans="1:1">
      <c r="A850" s="130"/>
    </row>
    <row r="851" spans="1:1">
      <c r="A851" s="130"/>
    </row>
    <row r="852" spans="1:1">
      <c r="A852" s="130"/>
    </row>
    <row r="853" spans="1:1">
      <c r="A853" s="130"/>
    </row>
    <row r="854" spans="1:1">
      <c r="A854" s="130"/>
    </row>
    <row r="855" spans="1:1">
      <c r="A855" s="130"/>
    </row>
    <row r="856" spans="1:1">
      <c r="A856" s="130"/>
    </row>
    <row r="857" spans="1:1">
      <c r="A857" s="130"/>
    </row>
    <row r="858" spans="1:1">
      <c r="A858" s="130"/>
    </row>
    <row r="859" spans="1:1">
      <c r="A859" s="130"/>
    </row>
    <row r="860" spans="1:1">
      <c r="A860" s="130"/>
    </row>
    <row r="861" spans="1:1">
      <c r="A861" s="130"/>
    </row>
    <row r="862" spans="1:1">
      <c r="A862" s="130"/>
    </row>
    <row r="863" spans="1:1">
      <c r="A863" s="130"/>
    </row>
    <row r="864" spans="1:1">
      <c r="A864" s="130"/>
    </row>
    <row r="865" spans="1:1">
      <c r="A865" s="130"/>
    </row>
    <row r="866" spans="1:1">
      <c r="A866" s="130"/>
    </row>
    <row r="867" spans="1:1">
      <c r="A867" s="130"/>
    </row>
    <row r="868" spans="1:1">
      <c r="A868" s="130"/>
    </row>
    <row r="869" spans="1:1">
      <c r="A869" s="130"/>
    </row>
    <row r="870" spans="1:1">
      <c r="A870" s="130"/>
    </row>
    <row r="871" spans="1:1">
      <c r="A871" s="130"/>
    </row>
    <row r="872" spans="1:1">
      <c r="A872" s="130"/>
    </row>
    <row r="873" spans="1:1">
      <c r="A873" s="130"/>
    </row>
    <row r="874" spans="1:1">
      <c r="A874" s="130"/>
    </row>
    <row r="875" spans="1:1">
      <c r="A875" s="130"/>
    </row>
    <row r="876" spans="1:1">
      <c r="A876" s="130"/>
    </row>
    <row r="877" spans="1:1">
      <c r="A877" s="130"/>
    </row>
    <row r="878" spans="1:1">
      <c r="A878" s="130"/>
    </row>
    <row r="879" spans="1:1">
      <c r="A879" s="130"/>
    </row>
    <row r="880" spans="1:1">
      <c r="A880" s="130"/>
    </row>
    <row r="881" spans="1:1">
      <c r="A881" s="130"/>
    </row>
    <row r="882" spans="1:1">
      <c r="A882" s="130"/>
    </row>
    <row r="883" spans="1:1">
      <c r="A883" s="130"/>
    </row>
    <row r="884" spans="1:1">
      <c r="A884" s="130"/>
    </row>
    <row r="885" spans="1:1">
      <c r="A885" s="130"/>
    </row>
    <row r="886" spans="1:1">
      <c r="A886" s="130"/>
    </row>
    <row r="887" spans="1:1">
      <c r="A887" s="130"/>
    </row>
    <row r="888" spans="1:1">
      <c r="A888" s="130"/>
    </row>
    <row r="889" spans="1:1">
      <c r="A889" s="130"/>
    </row>
    <row r="890" spans="1:1">
      <c r="A890" s="130"/>
    </row>
    <row r="891" spans="1:1">
      <c r="A891" s="130"/>
    </row>
    <row r="892" spans="1:1">
      <c r="A892" s="130"/>
    </row>
    <row r="893" spans="1:1">
      <c r="A893" s="130"/>
    </row>
    <row r="894" spans="1:1">
      <c r="A894" s="130"/>
    </row>
    <row r="895" spans="1:1">
      <c r="A895" s="130"/>
    </row>
    <row r="896" spans="1:1">
      <c r="A896" s="130"/>
    </row>
    <row r="897" spans="1:1">
      <c r="A897" s="130"/>
    </row>
    <row r="898" spans="1:1">
      <c r="A898" s="130"/>
    </row>
    <row r="899" spans="1:1">
      <c r="A899" s="130"/>
    </row>
    <row r="900" spans="1:1">
      <c r="A900" s="130"/>
    </row>
    <row r="901" spans="1:1">
      <c r="A901" s="130"/>
    </row>
    <row r="902" spans="1:1">
      <c r="A902" s="130"/>
    </row>
    <row r="903" spans="1:1">
      <c r="A903" s="130"/>
    </row>
    <row r="904" spans="1:1">
      <c r="A904" s="130"/>
    </row>
    <row r="905" spans="1:1">
      <c r="A905" s="130"/>
    </row>
    <row r="906" spans="1:1">
      <c r="A906" s="130"/>
    </row>
    <row r="907" spans="1:1">
      <c r="A907" s="130"/>
    </row>
    <row r="908" spans="1:1">
      <c r="A908" s="130"/>
    </row>
    <row r="909" spans="1:1">
      <c r="A909" s="130"/>
    </row>
    <row r="910" spans="1:1">
      <c r="A910" s="130"/>
    </row>
    <row r="911" spans="1:1">
      <c r="A911" s="130"/>
    </row>
    <row r="912" spans="1:1">
      <c r="A912" s="130"/>
    </row>
    <row r="913" spans="1:1">
      <c r="A913" s="130"/>
    </row>
    <row r="914" spans="1:1">
      <c r="A914" s="130"/>
    </row>
    <row r="915" spans="1:1">
      <c r="A915" s="130"/>
    </row>
    <row r="916" spans="1:1">
      <c r="A916" s="130"/>
    </row>
    <row r="917" spans="1:1">
      <c r="A917" s="130"/>
    </row>
    <row r="918" spans="1:1">
      <c r="A918" s="130"/>
    </row>
    <row r="919" spans="1:1">
      <c r="A919" s="130"/>
    </row>
    <row r="920" spans="1:1">
      <c r="A920" s="130"/>
    </row>
    <row r="921" spans="1:1">
      <c r="A921" s="130"/>
    </row>
    <row r="922" spans="1:1">
      <c r="A922" s="130"/>
    </row>
    <row r="923" spans="1:1">
      <c r="A923" s="130"/>
    </row>
    <row r="924" spans="1:1">
      <c r="A924" s="130"/>
    </row>
    <row r="925" spans="1:1">
      <c r="A925" s="130"/>
    </row>
    <row r="926" spans="1:1">
      <c r="A926" s="130"/>
    </row>
    <row r="927" spans="1:1">
      <c r="A927" s="130"/>
    </row>
    <row r="928" spans="1:1">
      <c r="A928" s="130"/>
    </row>
    <row r="929" spans="1:1">
      <c r="A929" s="130"/>
    </row>
    <row r="930" spans="1:1">
      <c r="A930" s="130"/>
    </row>
    <row r="931" spans="1:1">
      <c r="A931" s="130"/>
    </row>
    <row r="932" spans="1:1">
      <c r="A932" s="130"/>
    </row>
    <row r="933" spans="1:1">
      <c r="A933" s="130"/>
    </row>
    <row r="934" spans="1:1">
      <c r="A934" s="130"/>
    </row>
    <row r="935" spans="1:1">
      <c r="A935" s="130"/>
    </row>
    <row r="936" spans="1:1">
      <c r="A936" s="130"/>
    </row>
    <row r="937" spans="1:1">
      <c r="A937" s="130"/>
    </row>
    <row r="938" spans="1:1">
      <c r="A938" s="130"/>
    </row>
    <row r="939" spans="1:1">
      <c r="A939" s="130"/>
    </row>
    <row r="940" spans="1:1">
      <c r="A940" s="130"/>
    </row>
    <row r="941" spans="1:1">
      <c r="A941" s="130"/>
    </row>
    <row r="942" spans="1:1">
      <c r="A942" s="130"/>
    </row>
    <row r="943" spans="1:1">
      <c r="A943" s="130"/>
    </row>
    <row r="944" spans="1:1">
      <c r="A944" s="130"/>
    </row>
    <row r="945" spans="1:1">
      <c r="A945" s="130"/>
    </row>
    <row r="946" spans="1:1">
      <c r="A946" s="130"/>
    </row>
    <row r="947" spans="1:1">
      <c r="A947" s="130"/>
    </row>
    <row r="948" spans="1:1">
      <c r="A948" s="130"/>
    </row>
    <row r="949" spans="1:1">
      <c r="A949" s="130"/>
    </row>
    <row r="950" spans="1:1">
      <c r="A950" s="130"/>
    </row>
    <row r="951" spans="1:1">
      <c r="A951" s="130"/>
    </row>
    <row r="952" spans="1:1">
      <c r="A952" s="130"/>
    </row>
    <row r="953" spans="1:1">
      <c r="A953" s="130"/>
    </row>
    <row r="954" spans="1:1">
      <c r="A954" s="130"/>
    </row>
    <row r="955" spans="1:1">
      <c r="A955" s="130"/>
    </row>
    <row r="956" spans="1:1">
      <c r="A956" s="130"/>
    </row>
    <row r="957" spans="1:1">
      <c r="A957" s="130"/>
    </row>
    <row r="958" spans="1:1">
      <c r="A958" s="130"/>
    </row>
    <row r="959" spans="1:1">
      <c r="A959" s="130"/>
    </row>
    <row r="960" spans="1:1">
      <c r="A960" s="130"/>
    </row>
    <row r="961" spans="1:1">
      <c r="A961" s="130"/>
    </row>
    <row r="962" spans="1:1">
      <c r="A962" s="130"/>
    </row>
    <row r="963" spans="1:1">
      <c r="A963" s="130"/>
    </row>
    <row r="964" spans="1:1">
      <c r="A964" s="130"/>
    </row>
    <row r="965" spans="1:1">
      <c r="A965" s="130"/>
    </row>
    <row r="966" spans="1:1">
      <c r="A966" s="130"/>
    </row>
    <row r="967" spans="1:1">
      <c r="A967" s="130"/>
    </row>
    <row r="968" spans="1:1">
      <c r="A968" s="130"/>
    </row>
    <row r="969" spans="1:1">
      <c r="A969" s="130"/>
    </row>
    <row r="970" spans="1:1">
      <c r="A970" s="130"/>
    </row>
    <row r="971" spans="1:1">
      <c r="A971" s="130"/>
    </row>
    <row r="972" spans="1:1">
      <c r="A972" s="130"/>
    </row>
    <row r="973" spans="1:1">
      <c r="A973" s="130"/>
    </row>
    <row r="974" spans="1:1">
      <c r="A974" s="130"/>
    </row>
    <row r="975" spans="1:1">
      <c r="A975" s="130"/>
    </row>
    <row r="976" spans="1:1">
      <c r="A976" s="130"/>
    </row>
    <row r="977" spans="1:1">
      <c r="A977" s="130"/>
    </row>
    <row r="978" spans="1:1">
      <c r="A978" s="130"/>
    </row>
    <row r="979" spans="1:1">
      <c r="A979" s="130"/>
    </row>
    <row r="980" spans="1:1">
      <c r="A980" s="130"/>
    </row>
    <row r="981" spans="1:1">
      <c r="A981" s="130"/>
    </row>
    <row r="982" spans="1:1">
      <c r="A982" s="130"/>
    </row>
    <row r="983" spans="1:1">
      <c r="A983" s="130"/>
    </row>
    <row r="984" spans="1:1">
      <c r="A984" s="130"/>
    </row>
    <row r="985" spans="1:1">
      <c r="A985" s="130"/>
    </row>
    <row r="986" spans="1:1">
      <c r="A986" s="130"/>
    </row>
    <row r="987" spans="1:1">
      <c r="A987" s="130"/>
    </row>
    <row r="988" spans="1:1">
      <c r="A988" s="130"/>
    </row>
    <row r="989" spans="1:1">
      <c r="A989" s="130"/>
    </row>
    <row r="990" spans="1:1">
      <c r="A990" s="130"/>
    </row>
    <row r="991" spans="1:1">
      <c r="A991" s="130"/>
    </row>
    <row r="992" spans="1:1">
      <c r="A992" s="130"/>
    </row>
    <row r="993" spans="1:1">
      <c r="A993" s="130"/>
    </row>
    <row r="994" spans="1:1">
      <c r="A994" s="130"/>
    </row>
    <row r="995" spans="1:1">
      <c r="A995" s="130"/>
    </row>
    <row r="996" spans="1:1">
      <c r="A996" s="130"/>
    </row>
    <row r="997" spans="1:1">
      <c r="A997" s="130"/>
    </row>
    <row r="998" spans="1:1">
      <c r="A998" s="130"/>
    </row>
    <row r="999" spans="1:1">
      <c r="A999" s="130"/>
    </row>
    <row r="1000" spans="1:1">
      <c r="A1000" s="130"/>
    </row>
    <row r="1001" spans="1:1">
      <c r="A1001" s="130"/>
    </row>
    <row r="1002" spans="1:1">
      <c r="A1002" s="130"/>
    </row>
    <row r="1003" spans="1:1">
      <c r="A1003" s="130"/>
    </row>
    <row r="1004" spans="1:1">
      <c r="A1004" s="130"/>
    </row>
    <row r="1005" spans="1:1">
      <c r="A1005" s="130"/>
    </row>
    <row r="1006" spans="1:1">
      <c r="A1006" s="130"/>
    </row>
    <row r="1007" spans="1:1">
      <c r="A1007" s="130"/>
    </row>
    <row r="1008" spans="1:1">
      <c r="A1008" s="130"/>
    </row>
    <row r="1009" spans="1:1">
      <c r="A1009" s="130"/>
    </row>
    <row r="1010" spans="1:1">
      <c r="A1010" s="130"/>
    </row>
    <row r="1011" spans="1:1">
      <c r="A1011" s="130"/>
    </row>
    <row r="1012" spans="1:1">
      <c r="A1012" s="130"/>
    </row>
    <row r="1013" spans="1:1">
      <c r="A1013" s="130"/>
    </row>
    <row r="1014" spans="1:1">
      <c r="A1014" s="130"/>
    </row>
    <row r="1015" spans="1:1">
      <c r="A1015" s="130"/>
    </row>
    <row r="1016" spans="1:1">
      <c r="A1016" s="130"/>
    </row>
    <row r="1017" spans="1:1">
      <c r="A1017" s="130"/>
    </row>
    <row r="1018" spans="1:1">
      <c r="A1018" s="130"/>
    </row>
    <row r="1019" spans="1:1">
      <c r="A1019" s="130"/>
    </row>
    <row r="1020" spans="1:1">
      <c r="A1020" s="130"/>
    </row>
    <row r="1021" spans="1:1">
      <c r="A1021" s="130"/>
    </row>
    <row r="1022" spans="1:1">
      <c r="A1022" s="130"/>
    </row>
    <row r="1023" spans="1:1">
      <c r="A1023" s="130"/>
    </row>
    <row r="1024" spans="1:1">
      <c r="A1024" s="130"/>
    </row>
    <row r="1025" spans="1:1">
      <c r="A1025" s="130"/>
    </row>
    <row r="1026" spans="1:1">
      <c r="A1026" s="130"/>
    </row>
    <row r="1027" spans="1:1">
      <c r="A1027" s="130"/>
    </row>
    <row r="1028" spans="1:1">
      <c r="A1028" s="130"/>
    </row>
    <row r="1029" spans="1:1">
      <c r="A1029" s="130"/>
    </row>
    <row r="1030" spans="1:1">
      <c r="A1030" s="130"/>
    </row>
    <row r="1031" spans="1:1">
      <c r="A1031" s="130"/>
    </row>
    <row r="1032" spans="1:1">
      <c r="A1032" s="130"/>
    </row>
    <row r="1033" spans="1:1">
      <c r="A1033" s="130"/>
    </row>
    <row r="1034" spans="1:1">
      <c r="A1034" s="130"/>
    </row>
    <row r="1035" spans="1:1">
      <c r="A1035" s="130"/>
    </row>
    <row r="1036" spans="1:1">
      <c r="A1036" s="130"/>
    </row>
    <row r="1037" spans="1:1">
      <c r="A1037" s="130"/>
    </row>
    <row r="1038" spans="1:1">
      <c r="A1038" s="130"/>
    </row>
    <row r="1039" spans="1:1">
      <c r="A1039" s="130"/>
    </row>
    <row r="1040" spans="1:1">
      <c r="A1040" s="130"/>
    </row>
    <row r="1041" spans="1:1">
      <c r="A1041" s="130"/>
    </row>
    <row r="1042" spans="1:1">
      <c r="A1042" s="130"/>
    </row>
    <row r="1043" spans="1:1">
      <c r="A1043" s="130"/>
    </row>
    <row r="1044" spans="1:1">
      <c r="A1044" s="130"/>
    </row>
    <row r="1045" spans="1:1">
      <c r="A1045" s="130"/>
    </row>
    <row r="1046" spans="1:1">
      <c r="A1046" s="130"/>
    </row>
    <row r="1047" spans="1:1">
      <c r="A1047" s="130"/>
    </row>
    <row r="1048" spans="1:1">
      <c r="A1048" s="130"/>
    </row>
    <row r="1049" spans="1:1">
      <c r="A1049" s="130"/>
    </row>
    <row r="1050" spans="1:1">
      <c r="A1050" s="130"/>
    </row>
    <row r="1051" spans="1:1">
      <c r="A1051" s="130"/>
    </row>
    <row r="1052" spans="1:1">
      <c r="A1052" s="130"/>
    </row>
    <row r="1053" spans="1:1">
      <c r="A1053" s="130"/>
    </row>
    <row r="1054" spans="1:1">
      <c r="A1054" s="130"/>
    </row>
    <row r="1055" spans="1:1">
      <c r="A1055" s="130"/>
    </row>
    <row r="1056" spans="1:1">
      <c r="A1056" s="130"/>
    </row>
    <row r="1057" spans="1:1">
      <c r="A1057" s="130"/>
    </row>
    <row r="1058" spans="1:1">
      <c r="A1058" s="130"/>
    </row>
    <row r="1059" spans="1:1">
      <c r="A1059" s="130"/>
    </row>
    <row r="1060" spans="1:1">
      <c r="A1060" s="130"/>
    </row>
    <row r="1061" spans="1:1">
      <c r="A1061" s="130"/>
    </row>
    <row r="1062" spans="1:1">
      <c r="A1062" s="130"/>
    </row>
    <row r="1063" spans="1:1">
      <c r="A1063" s="130"/>
    </row>
    <row r="1064" spans="1:1">
      <c r="A1064" s="130"/>
    </row>
    <row r="1065" spans="1:1">
      <c r="A1065" s="130"/>
    </row>
    <row r="1066" spans="1:1">
      <c r="A1066" s="130"/>
    </row>
    <row r="1067" spans="1:1">
      <c r="A1067" s="130"/>
    </row>
    <row r="1068" spans="1:1">
      <c r="A1068" s="130"/>
    </row>
    <row r="1069" spans="1:1">
      <c r="A1069" s="130"/>
    </row>
    <row r="1070" spans="1:1">
      <c r="A1070" s="130"/>
    </row>
    <row r="1071" spans="1:1">
      <c r="A1071" s="130"/>
    </row>
    <row r="1072" spans="1:1">
      <c r="A1072" s="130"/>
    </row>
    <row r="1073" spans="1:1">
      <c r="A1073" s="130"/>
    </row>
    <row r="1074" spans="1:1">
      <c r="A1074" s="130"/>
    </row>
    <row r="1075" spans="1:1">
      <c r="A1075" s="130"/>
    </row>
    <row r="1076" spans="1:1">
      <c r="A1076" s="130"/>
    </row>
    <row r="1077" spans="1:1">
      <c r="A1077" s="130"/>
    </row>
    <row r="1078" spans="1:1">
      <c r="A1078" s="130"/>
    </row>
    <row r="1079" spans="1:1">
      <c r="A1079" s="130"/>
    </row>
    <row r="1080" spans="1:1">
      <c r="A1080" s="130"/>
    </row>
    <row r="1081" spans="1:1">
      <c r="A1081" s="130"/>
    </row>
    <row r="1082" spans="1:1">
      <c r="A1082" s="130"/>
    </row>
    <row r="1083" spans="1:1">
      <c r="A1083" s="130"/>
    </row>
    <row r="1084" spans="1:1">
      <c r="A1084" s="130"/>
    </row>
    <row r="1085" spans="1:1">
      <c r="A1085" s="130"/>
    </row>
    <row r="1086" spans="1:1">
      <c r="A1086" s="130"/>
    </row>
    <row r="1087" spans="1:1">
      <c r="A1087" s="130"/>
    </row>
    <row r="1088" spans="1:1">
      <c r="A1088" s="130"/>
    </row>
    <row r="1089" spans="1:1">
      <c r="A1089" s="130"/>
    </row>
    <row r="1090" spans="1:1">
      <c r="A1090" s="130"/>
    </row>
    <row r="1091" spans="1:1">
      <c r="A1091" s="130"/>
    </row>
    <row r="1092" spans="1:1">
      <c r="A1092" s="130"/>
    </row>
    <row r="1093" spans="1:1">
      <c r="A1093" s="130"/>
    </row>
    <row r="1094" spans="1:1">
      <c r="A1094" s="130"/>
    </row>
    <row r="1095" spans="1:1">
      <c r="A1095" s="130"/>
    </row>
    <row r="1096" spans="1:1">
      <c r="A1096" s="130"/>
    </row>
    <row r="1097" spans="1:1">
      <c r="A1097" s="130"/>
    </row>
    <row r="1098" spans="1:1">
      <c r="A1098" s="130"/>
    </row>
    <row r="1099" spans="1:1">
      <c r="A1099" s="130"/>
    </row>
    <row r="1100" spans="1:1">
      <c r="A1100" s="130"/>
    </row>
    <row r="1101" spans="1:1">
      <c r="A1101" s="130"/>
    </row>
    <row r="1102" spans="1:1">
      <c r="A1102" s="130"/>
    </row>
    <row r="1103" spans="1:1">
      <c r="A1103" s="130"/>
    </row>
    <row r="1104" spans="1:1">
      <c r="A1104" s="130"/>
    </row>
    <row r="1105" spans="1:1">
      <c r="A1105" s="130"/>
    </row>
    <row r="1106" spans="1:1">
      <c r="A1106" s="130"/>
    </row>
    <row r="1107" spans="1:1">
      <c r="A1107" s="130"/>
    </row>
    <row r="1108" spans="1:1">
      <c r="A1108" s="130"/>
    </row>
    <row r="1109" spans="1:1">
      <c r="A1109" s="130"/>
    </row>
    <row r="1110" spans="1:1">
      <c r="A1110" s="130"/>
    </row>
    <row r="1111" spans="1:1">
      <c r="A1111" s="130"/>
    </row>
    <row r="1112" spans="1:1">
      <c r="A1112" s="130"/>
    </row>
    <row r="1113" spans="1:1">
      <c r="A1113" s="130"/>
    </row>
    <row r="1114" spans="1:1">
      <c r="A1114" s="130"/>
    </row>
    <row r="1115" spans="1:1">
      <c r="A1115" s="130"/>
    </row>
    <row r="1116" spans="1:1">
      <c r="A1116" s="130"/>
    </row>
    <row r="1117" spans="1:1">
      <c r="A1117" s="130"/>
    </row>
    <row r="1118" spans="1:1">
      <c r="A1118" s="130"/>
    </row>
    <row r="1119" spans="1:1">
      <c r="A1119" s="130"/>
    </row>
    <row r="1120" spans="1:1">
      <c r="A1120" s="130"/>
    </row>
    <row r="1121" spans="1:1">
      <c r="A1121" s="130"/>
    </row>
    <row r="1122" spans="1:1">
      <c r="A1122" s="130"/>
    </row>
    <row r="1123" spans="1:1">
      <c r="A1123" s="130"/>
    </row>
    <row r="1124" spans="1:1">
      <c r="A1124" s="130"/>
    </row>
    <row r="1125" spans="1:1">
      <c r="A1125" s="130"/>
    </row>
    <row r="1126" spans="1:1">
      <c r="A1126" s="130"/>
    </row>
    <row r="1127" spans="1:1">
      <c r="A1127" s="130"/>
    </row>
    <row r="1128" spans="1:1">
      <c r="A1128" s="130"/>
    </row>
    <row r="1129" spans="1:1">
      <c r="A1129" s="130"/>
    </row>
    <row r="1130" spans="1:1">
      <c r="A1130" s="130"/>
    </row>
    <row r="1131" spans="1:1">
      <c r="A1131" s="130"/>
    </row>
    <row r="1132" spans="1:1">
      <c r="A1132" s="130"/>
    </row>
    <row r="1133" spans="1:1">
      <c r="A1133" s="130"/>
    </row>
    <row r="1134" spans="1:1">
      <c r="A1134" s="130"/>
    </row>
    <row r="1135" spans="1:1">
      <c r="A1135" s="130"/>
    </row>
    <row r="1136" spans="1:1">
      <c r="A1136" s="130"/>
    </row>
    <row r="1137" spans="1:1">
      <c r="A1137" s="130"/>
    </row>
    <row r="1138" spans="1:1">
      <c r="A1138" s="130"/>
    </row>
    <row r="1139" spans="1:1">
      <c r="A1139" s="130"/>
    </row>
    <row r="1140" spans="1:1">
      <c r="A1140" s="130"/>
    </row>
    <row r="1141" spans="1:1">
      <c r="A1141" s="130"/>
    </row>
    <row r="1142" spans="1:1">
      <c r="A1142" s="130"/>
    </row>
    <row r="1143" spans="1:1">
      <c r="A1143" s="130"/>
    </row>
    <row r="1144" spans="1:1">
      <c r="A1144" s="130"/>
    </row>
    <row r="1145" spans="1:1">
      <c r="A1145" s="130"/>
    </row>
    <row r="1146" spans="1:1">
      <c r="A1146" s="130"/>
    </row>
    <row r="1147" spans="1:1">
      <c r="A1147" s="130"/>
    </row>
    <row r="1148" spans="1:1">
      <c r="A1148" s="130"/>
    </row>
    <row r="1149" spans="1:1">
      <c r="A1149" s="130"/>
    </row>
    <row r="1150" spans="1:1">
      <c r="A1150" s="130"/>
    </row>
    <row r="1151" spans="1:1">
      <c r="A1151" s="130"/>
    </row>
    <row r="1152" spans="1:1">
      <c r="A1152" s="130"/>
    </row>
    <row r="1153" spans="1:1">
      <c r="A1153" s="130"/>
    </row>
    <row r="1154" spans="1:1">
      <c r="A1154" s="130"/>
    </row>
    <row r="1155" spans="1:1">
      <c r="A1155" s="130"/>
    </row>
    <row r="1156" spans="1:1">
      <c r="A1156" s="130"/>
    </row>
    <row r="1157" spans="1:1">
      <c r="A1157" s="130"/>
    </row>
    <row r="1158" spans="1:1">
      <c r="A1158" s="130"/>
    </row>
    <row r="1159" spans="1:1">
      <c r="A1159" s="130"/>
    </row>
    <row r="1160" spans="1:1">
      <c r="A1160" s="130"/>
    </row>
    <row r="1161" spans="1:1">
      <c r="A1161" s="130"/>
    </row>
    <row r="1162" spans="1:1">
      <c r="A1162" s="130"/>
    </row>
    <row r="1163" spans="1:1">
      <c r="A1163" s="130"/>
    </row>
    <row r="1164" spans="1:1">
      <c r="A1164" s="130"/>
    </row>
    <row r="1165" spans="1:1">
      <c r="A1165" s="130"/>
    </row>
    <row r="1166" spans="1:1">
      <c r="A1166" s="130"/>
    </row>
    <row r="1167" spans="1:1">
      <c r="A1167" s="130"/>
    </row>
    <row r="1168" spans="1:1">
      <c r="A1168" s="130"/>
    </row>
    <row r="1169" spans="1:1">
      <c r="A1169" s="130"/>
    </row>
    <row r="1170" spans="1:1">
      <c r="A1170" s="130"/>
    </row>
    <row r="1171" spans="1:1">
      <c r="A1171" s="130"/>
    </row>
    <row r="1172" spans="1:1">
      <c r="A1172" s="130"/>
    </row>
    <row r="1173" spans="1:1">
      <c r="A1173" s="130"/>
    </row>
    <row r="1174" spans="1:1">
      <c r="A1174" s="130"/>
    </row>
    <row r="1175" spans="1:1">
      <c r="A1175" s="130"/>
    </row>
    <row r="1176" spans="1:1">
      <c r="A1176" s="130"/>
    </row>
    <row r="1177" spans="1:1">
      <c r="A1177" s="130"/>
    </row>
    <row r="1178" spans="1:1">
      <c r="A1178" s="130"/>
    </row>
    <row r="1179" spans="1:1">
      <c r="A1179" s="130"/>
    </row>
    <row r="1180" spans="1:1">
      <c r="A1180" s="130"/>
    </row>
    <row r="1181" spans="1:1">
      <c r="A1181" s="130"/>
    </row>
    <row r="1182" spans="1:1">
      <c r="A1182" s="130"/>
    </row>
    <row r="1183" spans="1:1">
      <c r="A1183" s="130"/>
    </row>
    <row r="1184" spans="1:1">
      <c r="A1184" s="130"/>
    </row>
    <row r="1185" spans="1:1">
      <c r="A1185" s="130"/>
    </row>
    <row r="1186" spans="1:1">
      <c r="A1186" s="130"/>
    </row>
    <row r="1187" spans="1:1">
      <c r="A1187" s="130"/>
    </row>
    <row r="1188" spans="1:1">
      <c r="A1188" s="130"/>
    </row>
    <row r="1189" spans="1:1">
      <c r="A1189" s="130"/>
    </row>
    <row r="1190" spans="1:1">
      <c r="A1190" s="130"/>
    </row>
    <row r="1191" spans="1:1">
      <c r="A1191" s="130"/>
    </row>
    <row r="1192" spans="1:1">
      <c r="A1192" s="130"/>
    </row>
    <row r="1193" spans="1:1">
      <c r="A1193" s="130"/>
    </row>
    <row r="1194" spans="1:1">
      <c r="A1194" s="130"/>
    </row>
    <row r="1195" spans="1:1">
      <c r="A1195" s="130"/>
    </row>
    <row r="1196" spans="1:1">
      <c r="A1196" s="130"/>
    </row>
    <row r="1197" spans="1:1">
      <c r="A1197" s="130"/>
    </row>
    <row r="1198" spans="1:1">
      <c r="A1198" s="130"/>
    </row>
    <row r="1199" spans="1:1">
      <c r="A1199" s="130"/>
    </row>
    <row r="1200" spans="1:1">
      <c r="A1200" s="130"/>
    </row>
    <row r="1201" spans="1:1">
      <c r="A1201" s="130"/>
    </row>
    <row r="1202" spans="1:1">
      <c r="A1202" s="130"/>
    </row>
    <row r="1203" spans="1:1">
      <c r="A1203" s="130"/>
    </row>
    <row r="1204" spans="1:1">
      <c r="A1204" s="130"/>
    </row>
    <row r="1205" spans="1:1">
      <c r="A1205" s="130"/>
    </row>
    <row r="1206" spans="1:1">
      <c r="A1206" s="130"/>
    </row>
    <row r="1207" spans="1:1">
      <c r="A1207" s="130"/>
    </row>
    <row r="1208" spans="1:1">
      <c r="A1208" s="130"/>
    </row>
    <row r="1209" spans="1:1">
      <c r="A1209" s="130"/>
    </row>
    <row r="1210" spans="1:1">
      <c r="A1210" s="130"/>
    </row>
    <row r="1211" spans="1:1">
      <c r="A1211" s="130"/>
    </row>
    <row r="1212" spans="1:1">
      <c r="A1212" s="130"/>
    </row>
    <row r="1213" spans="1:1">
      <c r="A1213" s="130"/>
    </row>
    <row r="1214" spans="1:1">
      <c r="A1214" s="130"/>
    </row>
    <row r="1215" spans="1:1">
      <c r="A1215" s="130"/>
    </row>
    <row r="1216" spans="1:1">
      <c r="A1216" s="130"/>
    </row>
    <row r="1217" spans="1:1">
      <c r="A1217" s="130"/>
    </row>
    <row r="1218" spans="1:1">
      <c r="A1218" s="130"/>
    </row>
    <row r="1219" spans="1:1">
      <c r="A1219" s="130"/>
    </row>
    <row r="1220" spans="1:1">
      <c r="A1220" s="130"/>
    </row>
    <row r="1221" spans="1:1">
      <c r="A1221" s="130"/>
    </row>
    <row r="1222" spans="1:1">
      <c r="A1222" s="130"/>
    </row>
    <row r="1223" spans="1:1">
      <c r="A1223" s="130"/>
    </row>
    <row r="1224" spans="1:1">
      <c r="A1224" s="130"/>
    </row>
    <row r="1225" spans="1:1">
      <c r="A1225" s="130"/>
    </row>
    <row r="1226" spans="1:1">
      <c r="A1226" s="130"/>
    </row>
    <row r="1227" spans="1:1">
      <c r="A1227" s="130"/>
    </row>
    <row r="1228" spans="1:1">
      <c r="A1228" s="130"/>
    </row>
    <row r="1229" spans="1:1">
      <c r="A1229" s="130"/>
    </row>
    <row r="1230" spans="1:1">
      <c r="A1230" s="130"/>
    </row>
    <row r="1231" spans="1:1">
      <c r="A1231" s="130"/>
    </row>
    <row r="1232" spans="1:1">
      <c r="A1232" s="130"/>
    </row>
    <row r="1233" spans="1:1">
      <c r="A1233" s="130"/>
    </row>
    <row r="1234" spans="1:1">
      <c r="A1234" s="130"/>
    </row>
    <row r="1235" spans="1:1">
      <c r="A1235" s="130"/>
    </row>
    <row r="1236" spans="1:1">
      <c r="A1236" s="130"/>
    </row>
    <row r="1237" spans="1:1">
      <c r="A1237" s="130"/>
    </row>
    <row r="1238" spans="1:1">
      <c r="A1238" s="130"/>
    </row>
    <row r="1239" spans="1:1">
      <c r="A1239" s="130"/>
    </row>
    <row r="1240" spans="1:1">
      <c r="A1240" s="130"/>
    </row>
    <row r="1241" spans="1:1">
      <c r="A1241" s="130"/>
    </row>
    <row r="1242" spans="1:1">
      <c r="A1242" s="130"/>
    </row>
    <row r="1243" spans="1:1">
      <c r="A1243" s="130"/>
    </row>
    <row r="1244" spans="1:1">
      <c r="A1244" s="130"/>
    </row>
    <row r="1245" spans="1:1">
      <c r="A1245" s="130"/>
    </row>
    <row r="1246" spans="1:1">
      <c r="A1246" s="130"/>
    </row>
    <row r="1247" spans="1:1">
      <c r="A1247" s="130"/>
    </row>
    <row r="1248" spans="1:1">
      <c r="A1248" s="130"/>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FF"/>
    <pageSetUpPr fitToPage="1"/>
  </sheetPr>
  <dimension ref="A1:HN97"/>
  <sheetViews>
    <sheetView showGridLines="0" zoomScaleNormal="100" zoomScaleSheetLayoutView="75" workbookViewId="0">
      <pane xSplit="1" ySplit="4" topLeftCell="B5" activePane="bottomRight" state="frozen"/>
      <selection activeCell="F57" sqref="F57"/>
      <selection pane="topRight" activeCell="F57" sqref="F57"/>
      <selection pane="bottomLeft" activeCell="F57" sqref="F57"/>
      <selection pane="bottomRight"/>
    </sheetView>
  </sheetViews>
  <sheetFormatPr defaultColWidth="9.140625" defaultRowHeight="12.75" outlineLevelRow="1"/>
  <cols>
    <col min="1" max="1" width="55.7109375" style="4" customWidth="1"/>
    <col min="2" max="2" width="10.5703125" style="4" customWidth="1"/>
    <col min="3" max="3" width="18.42578125" style="4" bestFit="1" customWidth="1"/>
    <col min="4" max="4" width="74.28515625" style="4" bestFit="1" customWidth="1"/>
    <col min="5" max="27" width="11.28515625" style="4" customWidth="1"/>
    <col min="28" max="58" width="9.7109375" style="4" customWidth="1"/>
    <col min="59" max="16384" width="9.140625" style="4"/>
  </cols>
  <sheetData>
    <row r="1" spans="1:17" s="160" customFormat="1">
      <c r="A1" s="126" t="s">
        <v>11</v>
      </c>
      <c r="B1" s="178"/>
      <c r="C1" s="284"/>
      <c r="D1" s="159"/>
      <c r="E1" s="159"/>
      <c r="F1" s="159"/>
      <c r="G1" s="159"/>
      <c r="H1" s="159"/>
      <c r="I1" s="159"/>
      <c r="J1" s="159"/>
      <c r="K1" s="159"/>
      <c r="L1" s="159"/>
      <c r="M1" s="159"/>
      <c r="N1" s="159"/>
      <c r="O1" s="159"/>
      <c r="P1" s="159"/>
    </row>
    <row r="2" spans="1:17" s="160" customFormat="1">
      <c r="A2" s="126" t="s">
        <v>58</v>
      </c>
      <c r="B2" s="178"/>
      <c r="D2" s="159"/>
      <c r="E2" s="159"/>
      <c r="F2" s="159"/>
      <c r="G2" s="159"/>
      <c r="H2" s="159"/>
      <c r="I2" s="159"/>
      <c r="J2" s="159"/>
      <c r="K2" s="159"/>
      <c r="L2" s="159"/>
      <c r="M2" s="159"/>
      <c r="N2" s="159"/>
      <c r="O2" s="159"/>
      <c r="P2" s="159"/>
    </row>
    <row r="3" spans="1:17">
      <c r="A3" s="121"/>
      <c r="B3" s="122"/>
      <c r="D3" s="287"/>
      <c r="E3" s="287"/>
      <c r="F3" s="287"/>
      <c r="G3" s="287"/>
      <c r="H3" s="81"/>
      <c r="I3" s="81"/>
      <c r="J3" s="81"/>
      <c r="K3" s="81"/>
      <c r="L3" s="81"/>
      <c r="M3" s="81"/>
      <c r="N3" s="81"/>
      <c r="O3" s="81"/>
      <c r="P3" s="81"/>
      <c r="Q3" s="40"/>
    </row>
    <row r="4" spans="1:17" s="40" customFormat="1" ht="15.75" customHeight="1">
      <c r="A4" s="123" t="s">
        <v>99</v>
      </c>
      <c r="B4" s="177">
        <v>2017</v>
      </c>
      <c r="D4" s="287"/>
      <c r="E4" s="287"/>
      <c r="F4" s="287"/>
      <c r="G4" s="287"/>
    </row>
    <row r="5" spans="1:17" s="40" customFormat="1" ht="14.25">
      <c r="A5" s="78" t="s">
        <v>196</v>
      </c>
      <c r="B5" s="30">
        <v>90132</v>
      </c>
      <c r="D5" s="293"/>
    </row>
    <row r="6" spans="1:17" s="40" customFormat="1">
      <c r="A6" s="79"/>
      <c r="B6" s="61"/>
      <c r="D6" s="293"/>
      <c r="F6" s="61"/>
    </row>
    <row r="7" spans="1:17" s="40" customFormat="1" ht="14.25">
      <c r="A7" s="100" t="s">
        <v>197</v>
      </c>
      <c r="B7" s="60"/>
      <c r="D7" s="293"/>
    </row>
    <row r="8" spans="1:17" s="36" customFormat="1">
      <c r="A8" s="79" t="s">
        <v>28</v>
      </c>
      <c r="B8" s="30">
        <v>85653</v>
      </c>
      <c r="D8" s="293"/>
    </row>
    <row r="9" spans="1:17">
      <c r="A9" s="79" t="s">
        <v>193</v>
      </c>
      <c r="B9" s="37" t="s">
        <v>218</v>
      </c>
      <c r="D9" s="293"/>
    </row>
    <row r="10" spans="1:17" s="36" customFormat="1">
      <c r="A10" s="79" t="s">
        <v>194</v>
      </c>
      <c r="B10" s="37" t="s">
        <v>218</v>
      </c>
      <c r="D10" s="293"/>
    </row>
    <row r="11" spans="1:17" s="36" customFormat="1">
      <c r="A11" s="79" t="s">
        <v>195</v>
      </c>
      <c r="B11" s="37" t="s">
        <v>218</v>
      </c>
      <c r="D11" s="293"/>
    </row>
    <row r="12" spans="1:17" s="36" customFormat="1" ht="14.25">
      <c r="A12" s="79" t="s">
        <v>208</v>
      </c>
      <c r="B12" s="71">
        <v>29262</v>
      </c>
      <c r="C12" s="71"/>
      <c r="D12" s="293"/>
      <c r="E12" s="292"/>
    </row>
    <row r="13" spans="1:17" s="36" customFormat="1" ht="14.25">
      <c r="A13" s="79" t="s">
        <v>294</v>
      </c>
      <c r="B13" s="291">
        <v>0.246</v>
      </c>
      <c r="C13" s="291"/>
      <c r="D13" s="293"/>
    </row>
    <row r="14" spans="1:17" s="36" customFormat="1">
      <c r="A14" s="79" t="s">
        <v>54</v>
      </c>
      <c r="B14" s="30">
        <v>18748</v>
      </c>
      <c r="C14" s="396"/>
      <c r="D14" s="293"/>
    </row>
    <row r="15" spans="1:17" s="36" customFormat="1">
      <c r="A15" s="79" t="s">
        <v>60</v>
      </c>
      <c r="B15" s="34">
        <v>0.219</v>
      </c>
      <c r="C15" s="396"/>
      <c r="D15" s="293"/>
    </row>
    <row r="16" spans="1:17" s="36" customFormat="1">
      <c r="A16" s="79" t="s">
        <v>61</v>
      </c>
      <c r="B16" s="71">
        <v>-1071</v>
      </c>
      <c r="D16" s="293"/>
    </row>
    <row r="17" spans="1:19" s="36" customFormat="1">
      <c r="A17" s="79" t="s">
        <v>62</v>
      </c>
      <c r="B17" s="291">
        <v>-1.2999999999999999E-2</v>
      </c>
      <c r="C17" s="291"/>
      <c r="D17" s="293"/>
    </row>
    <row r="18" spans="1:19" s="36" customFormat="1">
      <c r="A18" s="79" t="s">
        <v>32</v>
      </c>
      <c r="B18" s="30">
        <v>17591</v>
      </c>
      <c r="D18" s="298"/>
    </row>
    <row r="19" spans="1:19" s="36" customFormat="1">
      <c r="A19" s="79" t="s">
        <v>100</v>
      </c>
      <c r="B19" s="34">
        <v>0.20499999999999999</v>
      </c>
      <c r="D19" s="298"/>
    </row>
    <row r="20" spans="1:19" s="36" customFormat="1">
      <c r="A20" s="79" t="s">
        <v>55</v>
      </c>
      <c r="B20" s="30">
        <v>12661</v>
      </c>
      <c r="D20" s="298"/>
    </row>
    <row r="21" spans="1:19" s="36" customFormat="1">
      <c r="A21" s="79" t="s">
        <v>34</v>
      </c>
      <c r="B21" s="30">
        <v>16674</v>
      </c>
      <c r="D21" s="298"/>
    </row>
    <row r="22" spans="1:19" s="36" customFormat="1">
      <c r="A22" s="79"/>
      <c r="B22" s="204"/>
      <c r="D22" s="293"/>
    </row>
    <row r="23" spans="1:19" ht="14.25">
      <c r="A23" s="100" t="s">
        <v>198</v>
      </c>
      <c r="B23" s="83"/>
      <c r="D23" s="293"/>
      <c r="E23" s="53"/>
      <c r="F23" s="53"/>
      <c r="G23" s="53"/>
      <c r="H23" s="53"/>
      <c r="I23" s="53"/>
      <c r="J23" s="53"/>
      <c r="K23" s="53"/>
      <c r="L23" s="53"/>
      <c r="M23" s="53"/>
      <c r="N23" s="53"/>
      <c r="O23" s="53"/>
      <c r="P23" s="17"/>
      <c r="Q23" s="17"/>
      <c r="R23" s="17"/>
      <c r="S23" s="17"/>
    </row>
    <row r="24" spans="1:19">
      <c r="A24" s="79" t="s">
        <v>72</v>
      </c>
      <c r="B24" s="17">
        <v>33631</v>
      </c>
      <c r="D24" s="293"/>
      <c r="E24" s="18"/>
      <c r="F24" s="18"/>
      <c r="G24" s="18"/>
      <c r="H24" s="17"/>
      <c r="I24" s="17"/>
      <c r="J24" s="17"/>
      <c r="K24" s="17"/>
      <c r="L24" s="18"/>
      <c r="M24" s="18"/>
      <c r="N24" s="18"/>
      <c r="O24" s="18"/>
      <c r="P24" s="17"/>
      <c r="Q24" s="17"/>
      <c r="R24" s="17"/>
      <c r="S24" s="17"/>
    </row>
    <row r="25" spans="1:19">
      <c r="A25" s="79" t="s">
        <v>73</v>
      </c>
      <c r="B25" s="71">
        <v>2547</v>
      </c>
      <c r="C25" s="398"/>
      <c r="D25" s="293"/>
      <c r="E25" s="17"/>
      <c r="F25" s="17"/>
      <c r="G25" s="17"/>
      <c r="H25" s="17"/>
      <c r="I25" s="17"/>
      <c r="J25" s="17"/>
      <c r="K25" s="17"/>
      <c r="L25" s="17"/>
      <c r="M25" s="17"/>
      <c r="N25" s="17"/>
      <c r="O25" s="17"/>
      <c r="P25" s="17"/>
      <c r="Q25" s="17"/>
      <c r="R25" s="17"/>
      <c r="S25" s="17"/>
    </row>
    <row r="26" spans="1:19">
      <c r="A26" s="79"/>
      <c r="B26" s="155"/>
      <c r="D26" s="293"/>
      <c r="E26" s="17"/>
      <c r="F26" s="17"/>
      <c r="G26" s="17"/>
      <c r="H26" s="17"/>
      <c r="I26" s="17"/>
      <c r="J26" s="17"/>
      <c r="K26" s="17"/>
      <c r="L26" s="17"/>
      <c r="M26" s="17"/>
      <c r="N26" s="17"/>
      <c r="O26" s="17"/>
      <c r="P26" s="17"/>
      <c r="Q26" s="17"/>
      <c r="R26" s="17"/>
      <c r="S26" s="17"/>
    </row>
    <row r="27" spans="1:19" s="36" customFormat="1" ht="14.25">
      <c r="A27" s="100" t="s">
        <v>199</v>
      </c>
      <c r="B27" s="83"/>
      <c r="D27" s="293"/>
    </row>
    <row r="28" spans="1:19" s="36" customFormat="1">
      <c r="A28" s="79" t="s">
        <v>63</v>
      </c>
      <c r="B28" s="20">
        <v>29188</v>
      </c>
      <c r="D28" s="298"/>
    </row>
    <row r="29" spans="1:19" s="36" customFormat="1">
      <c r="A29" s="79" t="s">
        <v>64</v>
      </c>
      <c r="B29" s="20">
        <v>20931</v>
      </c>
      <c r="D29" s="298"/>
    </row>
    <row r="30" spans="1:19" s="36" customFormat="1">
      <c r="A30" s="79" t="s">
        <v>65</v>
      </c>
      <c r="B30" s="20">
        <v>1397</v>
      </c>
      <c r="D30" s="298"/>
    </row>
    <row r="31" spans="1:19" s="36" customFormat="1">
      <c r="A31" s="79" t="s">
        <v>115</v>
      </c>
      <c r="B31" s="20">
        <v>-1412</v>
      </c>
      <c r="D31" s="298"/>
    </row>
    <row r="32" spans="1:19" s="36" customFormat="1">
      <c r="A32" s="79" t="s">
        <v>116</v>
      </c>
      <c r="B32" s="20">
        <v>-948</v>
      </c>
      <c r="D32" s="298"/>
    </row>
    <row r="33" spans="1:19" s="36" customFormat="1" ht="15" customHeight="1">
      <c r="A33" s="79" t="s">
        <v>62</v>
      </c>
      <c r="B33" s="34">
        <v>-1.0999999999999999E-2</v>
      </c>
      <c r="C33" s="291"/>
      <c r="D33" s="293"/>
    </row>
    <row r="34" spans="1:19" s="36" customFormat="1">
      <c r="A34" s="79" t="s">
        <v>89</v>
      </c>
      <c r="B34" s="20">
        <v>-758</v>
      </c>
      <c r="D34" s="298"/>
    </row>
    <row r="35" spans="1:19" s="36" customFormat="1">
      <c r="A35" s="79" t="s">
        <v>66</v>
      </c>
      <c r="B35" s="20">
        <v>-1742</v>
      </c>
      <c r="D35" s="298"/>
    </row>
    <row r="36" spans="1:19" s="36" customFormat="1">
      <c r="A36" s="79" t="s">
        <v>62</v>
      </c>
      <c r="B36" s="34">
        <v>-0.02</v>
      </c>
      <c r="C36" s="291"/>
      <c r="D36" s="293"/>
    </row>
    <row r="37" spans="1:19" s="36" customFormat="1" ht="15" customHeight="1">
      <c r="A37" s="79" t="s">
        <v>67</v>
      </c>
      <c r="B37" s="289">
        <v>-7745</v>
      </c>
      <c r="D37" s="298"/>
    </row>
    <row r="38" spans="1:19" s="36" customFormat="1">
      <c r="A38" s="79" t="s">
        <v>114</v>
      </c>
      <c r="B38" s="290">
        <v>-8255</v>
      </c>
      <c r="D38" s="298"/>
    </row>
    <row r="39" spans="1:19" s="36" customFormat="1">
      <c r="A39" s="79" t="s">
        <v>68</v>
      </c>
      <c r="B39" s="290">
        <v>18856</v>
      </c>
      <c r="D39" s="293"/>
    </row>
    <row r="40" spans="1:19" s="36" customFormat="1">
      <c r="A40" s="80"/>
      <c r="B40" s="397"/>
      <c r="D40" s="293"/>
    </row>
    <row r="41" spans="1:19" s="36" customFormat="1" ht="14.25">
      <c r="A41" s="100" t="s">
        <v>200</v>
      </c>
      <c r="B41" s="257"/>
      <c r="D41" s="293"/>
    </row>
    <row r="42" spans="1:19" s="36" customFormat="1">
      <c r="A42" s="79" t="s">
        <v>175</v>
      </c>
      <c r="B42" s="30">
        <f>'Y BS SEK'!B17</f>
        <v>126031</v>
      </c>
      <c r="D42" s="293"/>
    </row>
    <row r="43" spans="1:19" s="40" customFormat="1">
      <c r="A43" s="79" t="s">
        <v>176</v>
      </c>
      <c r="B43" s="62">
        <f>B8/B42</f>
        <v>0.67961850655791034</v>
      </c>
      <c r="C43" s="436"/>
      <c r="D43" s="293"/>
    </row>
    <row r="44" spans="1:19" s="40" customFormat="1" ht="14.25">
      <c r="A44" s="79" t="s">
        <v>205</v>
      </c>
      <c r="B44" s="71">
        <v>64096</v>
      </c>
      <c r="C44" s="436"/>
      <c r="D44" s="293"/>
    </row>
    <row r="45" spans="1:19" s="14" customFormat="1" ht="14.25">
      <c r="A45" s="79" t="s">
        <v>206</v>
      </c>
      <c r="B45" s="395">
        <f>B8/B44</f>
        <v>1.336323639540689</v>
      </c>
      <c r="C45" s="436"/>
      <c r="D45" s="293"/>
      <c r="E45" s="51"/>
      <c r="F45" s="51"/>
      <c r="G45" s="51"/>
      <c r="H45" s="51"/>
      <c r="I45" s="51"/>
      <c r="J45" s="51"/>
      <c r="K45" s="51"/>
      <c r="L45" s="51"/>
      <c r="M45" s="51"/>
      <c r="N45" s="51"/>
      <c r="O45" s="51"/>
      <c r="P45" s="63"/>
      <c r="Q45" s="63"/>
      <c r="R45" s="63"/>
      <c r="S45" s="63"/>
    </row>
    <row r="46" spans="1:19" s="14" customFormat="1" ht="14.25">
      <c r="A46" s="79" t="s">
        <v>207</v>
      </c>
      <c r="B46" s="472">
        <f>'APMs calculated'!B33</f>
        <v>0.2930760109835247</v>
      </c>
      <c r="C46" s="436"/>
      <c r="D46" s="298"/>
      <c r="E46" s="51"/>
      <c r="F46" s="51"/>
      <c r="G46" s="51"/>
      <c r="H46" s="51"/>
      <c r="I46" s="51"/>
      <c r="J46" s="51"/>
      <c r="K46" s="51"/>
      <c r="L46" s="51"/>
      <c r="M46" s="51"/>
      <c r="N46" s="51"/>
      <c r="O46" s="51"/>
      <c r="P46" s="63"/>
      <c r="Q46" s="63"/>
      <c r="R46" s="63"/>
      <c r="S46" s="63"/>
    </row>
    <row r="47" spans="1:19" s="14" customFormat="1">
      <c r="A47" s="79" t="s">
        <v>222</v>
      </c>
      <c r="B47" s="402">
        <f>-'Q BS SEK'!E45</f>
        <v>2466</v>
      </c>
      <c r="C47" s="436"/>
      <c r="D47" s="298"/>
      <c r="E47" s="51"/>
      <c r="F47" s="51"/>
      <c r="G47" s="51"/>
      <c r="H47" s="51"/>
      <c r="I47" s="51"/>
      <c r="J47" s="51"/>
      <c r="K47" s="51"/>
      <c r="L47" s="51"/>
      <c r="M47" s="51"/>
      <c r="N47" s="51"/>
      <c r="O47" s="51"/>
      <c r="P47" s="63"/>
      <c r="Q47" s="63"/>
      <c r="R47" s="63"/>
      <c r="S47" s="63"/>
    </row>
    <row r="48" spans="1:19" s="14" customFormat="1">
      <c r="A48" s="79" t="s">
        <v>223</v>
      </c>
      <c r="B48" s="403">
        <f>B47/B12</f>
        <v>8.4273118720524912E-2</v>
      </c>
      <c r="C48" s="436"/>
      <c r="D48" s="298"/>
      <c r="E48" s="51"/>
      <c r="F48" s="51"/>
      <c r="G48" s="51"/>
      <c r="H48" s="51"/>
      <c r="I48" s="51"/>
      <c r="J48" s="51"/>
      <c r="K48" s="51"/>
      <c r="L48" s="51"/>
      <c r="M48" s="51"/>
      <c r="N48" s="51"/>
      <c r="O48" s="51"/>
      <c r="P48" s="63"/>
      <c r="Q48" s="63"/>
      <c r="R48" s="63"/>
      <c r="S48" s="63"/>
    </row>
    <row r="49" spans="1:19" s="14" customFormat="1">
      <c r="A49" s="79" t="s">
        <v>13</v>
      </c>
      <c r="B49" s="30">
        <f>'Y BS SEK'!B21</f>
        <v>60601</v>
      </c>
      <c r="C49" s="436"/>
      <c r="D49" s="298"/>
      <c r="E49" s="51"/>
      <c r="F49" s="51"/>
      <c r="G49" s="51"/>
      <c r="H49" s="51"/>
      <c r="I49" s="51"/>
      <c r="J49" s="51"/>
      <c r="K49" s="51"/>
      <c r="L49" s="51"/>
      <c r="M49" s="51"/>
      <c r="N49" s="51"/>
      <c r="O49" s="51"/>
      <c r="P49" s="63"/>
      <c r="Q49" s="63"/>
      <c r="R49" s="63"/>
      <c r="S49" s="63"/>
    </row>
    <row r="50" spans="1:19" s="14" customFormat="1">
      <c r="A50" s="79" t="s">
        <v>69</v>
      </c>
      <c r="B50" s="34">
        <f>B47/B49</f>
        <v>4.0692397815217572E-2</v>
      </c>
      <c r="C50" s="436"/>
      <c r="D50" s="298"/>
      <c r="E50" s="51"/>
      <c r="F50" s="51"/>
      <c r="G50" s="51"/>
      <c r="H50" s="51"/>
      <c r="I50" s="51"/>
      <c r="J50" s="51"/>
      <c r="K50" s="51"/>
      <c r="L50" s="51"/>
      <c r="M50" s="51"/>
      <c r="N50" s="51"/>
      <c r="O50" s="51"/>
      <c r="P50" s="63"/>
      <c r="Q50" s="63"/>
      <c r="R50" s="63"/>
      <c r="S50" s="63"/>
    </row>
    <row r="51" spans="1:19" s="14" customFormat="1">
      <c r="A51" s="79" t="s">
        <v>70</v>
      </c>
      <c r="B51" s="34">
        <f>B49/B42</f>
        <v>0.48084201505978685</v>
      </c>
      <c r="C51" s="436"/>
      <c r="D51" s="298"/>
      <c r="E51" s="51"/>
      <c r="F51" s="51"/>
      <c r="G51" s="51"/>
      <c r="H51" s="51"/>
      <c r="I51" s="51"/>
      <c r="J51" s="51"/>
      <c r="K51" s="51"/>
      <c r="L51" s="51"/>
      <c r="M51" s="51"/>
      <c r="N51" s="51"/>
      <c r="O51" s="51"/>
      <c r="P51" s="63"/>
      <c r="Q51" s="63"/>
      <c r="R51" s="63"/>
      <c r="S51" s="63"/>
    </row>
    <row r="52" spans="1:19" s="14" customFormat="1">
      <c r="A52" s="79" t="s">
        <v>71</v>
      </c>
      <c r="B52" s="34">
        <f>'APMs calculated'!B8</f>
        <v>0.30141003131391747</v>
      </c>
      <c r="C52" s="436"/>
      <c r="D52" s="298"/>
      <c r="E52" s="51"/>
      <c r="F52" s="51"/>
      <c r="G52" s="51"/>
      <c r="H52" s="51"/>
      <c r="I52" s="51"/>
      <c r="J52" s="51"/>
      <c r="K52" s="51"/>
      <c r="L52" s="51"/>
      <c r="M52" s="51"/>
      <c r="N52" s="51"/>
      <c r="O52" s="51"/>
      <c r="P52" s="63"/>
      <c r="Q52" s="63"/>
      <c r="R52" s="63"/>
      <c r="S52" s="63"/>
    </row>
    <row r="53" spans="1:19" s="43" customFormat="1">
      <c r="A53" s="64"/>
      <c r="B53" s="65"/>
      <c r="D53" s="293"/>
      <c r="E53" s="52"/>
      <c r="F53" s="52"/>
      <c r="G53" s="52"/>
      <c r="H53" s="52"/>
      <c r="I53" s="52"/>
      <c r="J53" s="52"/>
      <c r="K53" s="52"/>
      <c r="L53" s="52"/>
      <c r="M53" s="52"/>
      <c r="N53" s="52"/>
      <c r="O53" s="52"/>
      <c r="P53" s="66"/>
      <c r="Q53" s="66"/>
      <c r="R53" s="66"/>
      <c r="S53" s="66"/>
    </row>
    <row r="54" spans="1:19" ht="14.25">
      <c r="A54" s="124" t="s">
        <v>201</v>
      </c>
      <c r="B54" s="125"/>
      <c r="D54" s="293"/>
      <c r="E54" s="17"/>
      <c r="F54" s="17"/>
      <c r="G54" s="17"/>
      <c r="H54" s="17"/>
      <c r="I54" s="17"/>
      <c r="J54" s="17"/>
      <c r="K54" s="17"/>
      <c r="L54" s="17"/>
      <c r="M54" s="17"/>
      <c r="N54" s="17"/>
      <c r="O54" s="17"/>
      <c r="P54" s="17"/>
      <c r="Q54" s="17"/>
      <c r="R54" s="17"/>
      <c r="S54" s="17"/>
    </row>
    <row r="55" spans="1:19" outlineLevel="1">
      <c r="A55" s="67" t="s">
        <v>74</v>
      </c>
      <c r="B55" s="69">
        <v>13.72</v>
      </c>
      <c r="D55" s="298"/>
      <c r="E55" s="17"/>
      <c r="F55" s="17"/>
      <c r="G55" s="17"/>
      <c r="H55" s="17"/>
      <c r="I55" s="17"/>
      <c r="J55" s="17"/>
      <c r="K55" s="17"/>
      <c r="L55" s="17"/>
      <c r="M55" s="17"/>
      <c r="N55" s="17"/>
      <c r="O55" s="17"/>
      <c r="P55" s="17"/>
      <c r="Q55" s="17"/>
      <c r="R55" s="17"/>
      <c r="S55" s="17"/>
    </row>
    <row r="56" spans="1:19" outlineLevel="1">
      <c r="A56" s="67" t="s">
        <v>83</v>
      </c>
      <c r="B56" s="69">
        <v>13.61</v>
      </c>
      <c r="D56" s="298"/>
      <c r="E56" s="17"/>
      <c r="F56" s="17"/>
      <c r="G56" s="17"/>
      <c r="H56" s="17"/>
      <c r="I56" s="17"/>
      <c r="J56" s="17"/>
      <c r="K56" s="17"/>
      <c r="L56" s="17"/>
      <c r="M56" s="17"/>
      <c r="N56" s="17"/>
      <c r="O56" s="17"/>
      <c r="P56" s="17"/>
      <c r="Q56" s="17"/>
      <c r="R56" s="17"/>
      <c r="S56" s="17"/>
    </row>
    <row r="57" spans="1:19" s="13" customFormat="1" ht="15.75" customHeight="1" outlineLevel="1">
      <c r="A57" s="9" t="s">
        <v>75</v>
      </c>
      <c r="B57" s="69">
        <v>7</v>
      </c>
      <c r="D57" s="293"/>
      <c r="E57" s="18"/>
      <c r="F57" s="18"/>
      <c r="G57" s="18"/>
      <c r="H57" s="18"/>
      <c r="I57" s="18"/>
      <c r="J57" s="18"/>
      <c r="K57" s="18"/>
      <c r="L57" s="18"/>
      <c r="M57" s="18"/>
      <c r="N57" s="18"/>
      <c r="O57" s="18"/>
      <c r="P57" s="18"/>
      <c r="Q57" s="18"/>
      <c r="R57" s="18"/>
      <c r="S57" s="18"/>
    </row>
    <row r="58" spans="1:19" outlineLevel="1">
      <c r="A58" s="9" t="s">
        <v>76</v>
      </c>
      <c r="B58" s="291">
        <f>B57/B55</f>
        <v>0.51020408163265307</v>
      </c>
      <c r="D58" s="293"/>
      <c r="E58" s="17"/>
      <c r="F58" s="17"/>
      <c r="G58" s="17"/>
      <c r="H58" s="17"/>
      <c r="I58" s="17"/>
      <c r="J58" s="17"/>
      <c r="K58" s="17"/>
      <c r="L58" s="17"/>
      <c r="M58" s="17"/>
      <c r="N58" s="17"/>
      <c r="O58" s="17"/>
      <c r="P58" s="17"/>
      <c r="Q58" s="17"/>
      <c r="R58" s="17"/>
      <c r="S58" s="17"/>
    </row>
    <row r="59" spans="1:19" outlineLevel="1">
      <c r="A59" s="204" t="s">
        <v>77</v>
      </c>
      <c r="B59" s="70">
        <f>B57/B67</f>
        <v>2.1739130434782608E-2</v>
      </c>
      <c r="D59" s="293"/>
      <c r="E59" s="71"/>
      <c r="F59" s="71"/>
      <c r="G59" s="71"/>
      <c r="H59" s="71"/>
      <c r="I59" s="71"/>
      <c r="J59" s="71"/>
      <c r="K59" s="71"/>
      <c r="L59" s="71"/>
      <c r="M59" s="71"/>
      <c r="N59" s="71"/>
      <c r="O59" s="71"/>
      <c r="P59" s="17"/>
      <c r="Q59" s="17"/>
      <c r="R59" s="17"/>
      <c r="S59" s="17"/>
    </row>
    <row r="60" spans="1:19" outlineLevel="1">
      <c r="A60" s="9" t="s">
        <v>78</v>
      </c>
      <c r="B60" s="345">
        <v>8</v>
      </c>
      <c r="D60" s="293"/>
      <c r="E60" s="17"/>
      <c r="F60" s="17"/>
      <c r="G60" s="17"/>
      <c r="H60" s="17"/>
      <c r="I60" s="17"/>
      <c r="J60" s="17"/>
      <c r="K60" s="17"/>
      <c r="L60" s="17"/>
      <c r="M60" s="17"/>
      <c r="N60" s="17"/>
      <c r="O60" s="17"/>
      <c r="P60" s="17"/>
      <c r="Q60" s="17"/>
      <c r="R60" s="17"/>
      <c r="S60" s="17"/>
    </row>
    <row r="61" spans="1:19" s="13" customFormat="1" outlineLevel="1">
      <c r="A61" s="9" t="s">
        <v>68</v>
      </c>
      <c r="B61" s="69">
        <v>15.53</v>
      </c>
      <c r="D61" s="293"/>
      <c r="E61" s="18"/>
      <c r="F61" s="18"/>
      <c r="G61" s="18"/>
      <c r="H61" s="18"/>
      <c r="I61" s="18"/>
      <c r="J61" s="18"/>
      <c r="K61" s="18"/>
      <c r="L61" s="18"/>
      <c r="M61" s="18"/>
      <c r="N61" s="18"/>
      <c r="O61" s="18"/>
      <c r="P61" s="18"/>
      <c r="Q61" s="18"/>
      <c r="R61" s="18"/>
      <c r="S61" s="18"/>
    </row>
    <row r="62" spans="1:19" outlineLevel="1">
      <c r="A62" s="9" t="s">
        <v>13</v>
      </c>
      <c r="B62" s="336">
        <v>50</v>
      </c>
      <c r="D62" s="293"/>
      <c r="E62" s="17"/>
      <c r="F62" s="17"/>
      <c r="G62" s="17"/>
      <c r="H62" s="17"/>
      <c r="I62" s="17"/>
      <c r="J62" s="17"/>
      <c r="K62" s="17"/>
      <c r="L62" s="17"/>
      <c r="M62" s="17"/>
      <c r="N62" s="17"/>
      <c r="O62" s="17"/>
      <c r="P62" s="17"/>
      <c r="Q62" s="17"/>
      <c r="R62" s="17"/>
      <c r="S62" s="17"/>
    </row>
    <row r="63" spans="1:19" outlineLevel="1">
      <c r="A63" s="10" t="s">
        <v>80</v>
      </c>
      <c r="B63" s="259">
        <v>354.2</v>
      </c>
      <c r="D63" s="293"/>
      <c r="E63" s="17"/>
      <c r="F63" s="17"/>
      <c r="G63" s="17"/>
      <c r="H63" s="17"/>
      <c r="I63" s="17"/>
      <c r="J63" s="17"/>
      <c r="K63" s="17"/>
      <c r="L63" s="17"/>
      <c r="M63" s="17"/>
      <c r="N63" s="17"/>
      <c r="O63" s="17"/>
      <c r="P63" s="17"/>
      <c r="Q63" s="17"/>
      <c r="R63" s="17"/>
      <c r="S63" s="17"/>
    </row>
    <row r="64" spans="1:19" outlineLevel="1">
      <c r="A64" s="10" t="s">
        <v>81</v>
      </c>
      <c r="B64" s="259">
        <v>314.60000000000002</v>
      </c>
      <c r="D64" s="293"/>
      <c r="E64" s="17"/>
      <c r="F64" s="17"/>
      <c r="G64" s="17"/>
      <c r="H64" s="17"/>
      <c r="I64" s="288"/>
      <c r="J64" s="17"/>
      <c r="K64" s="17"/>
      <c r="L64" s="17"/>
      <c r="M64" s="17"/>
      <c r="N64" s="17"/>
      <c r="O64" s="17"/>
      <c r="P64" s="17"/>
      <c r="Q64" s="17"/>
      <c r="R64" s="17"/>
      <c r="S64" s="17"/>
    </row>
    <row r="65" spans="1:19" outlineLevel="1">
      <c r="A65" s="10" t="s">
        <v>152</v>
      </c>
      <c r="B65" s="259">
        <v>375.8</v>
      </c>
      <c r="D65" s="293"/>
      <c r="E65" s="17"/>
      <c r="F65" s="17"/>
      <c r="G65" s="17"/>
      <c r="H65" s="17"/>
      <c r="I65" s="17"/>
      <c r="J65" s="17"/>
      <c r="K65" s="17"/>
      <c r="L65" s="17"/>
      <c r="M65" s="17"/>
      <c r="N65" s="17"/>
      <c r="O65" s="17"/>
      <c r="P65" s="17"/>
      <c r="Q65" s="17"/>
      <c r="R65" s="17"/>
      <c r="S65" s="17"/>
    </row>
    <row r="66" spans="1:19" outlineLevel="1">
      <c r="A66" s="10" t="s">
        <v>153</v>
      </c>
      <c r="B66" s="259">
        <v>277</v>
      </c>
      <c r="D66" s="293"/>
      <c r="E66" s="17"/>
      <c r="F66" s="17"/>
      <c r="G66" s="17"/>
      <c r="H66" s="17"/>
      <c r="I66" s="17"/>
      <c r="J66" s="17"/>
      <c r="K66" s="17"/>
      <c r="L66" s="17"/>
      <c r="M66" s="17"/>
      <c r="N66" s="17"/>
      <c r="O66" s="17"/>
      <c r="P66" s="17"/>
      <c r="Q66" s="17"/>
      <c r="R66" s="17"/>
      <c r="S66" s="17"/>
    </row>
    <row r="67" spans="1:19" outlineLevel="1">
      <c r="A67" s="10" t="s">
        <v>82</v>
      </c>
      <c r="B67" s="259">
        <v>322</v>
      </c>
      <c r="D67" s="293"/>
      <c r="E67" s="17"/>
      <c r="F67" s="17"/>
      <c r="G67" s="17"/>
      <c r="H67" s="17"/>
      <c r="I67" s="17"/>
      <c r="J67" s="17"/>
      <c r="K67" s="17"/>
      <c r="L67" s="17"/>
      <c r="M67" s="17"/>
      <c r="N67" s="17"/>
      <c r="O67" s="17"/>
      <c r="P67" s="17"/>
      <c r="Q67" s="17"/>
      <c r="R67" s="17"/>
      <c r="S67" s="17"/>
    </row>
    <row r="68" spans="1:19" outlineLevel="1">
      <c r="A68" s="9" t="s">
        <v>79</v>
      </c>
      <c r="B68" s="72">
        <v>1214.0999999999999</v>
      </c>
      <c r="D68" s="298"/>
    </row>
    <row r="69" spans="1:19" outlineLevel="1">
      <c r="A69" s="11" t="s">
        <v>88</v>
      </c>
      <c r="B69" s="73">
        <v>1215.8</v>
      </c>
      <c r="D69" s="298"/>
    </row>
    <row r="70" spans="1:19">
      <c r="A70" s="9"/>
      <c r="B70" s="68"/>
    </row>
    <row r="71" spans="1:19">
      <c r="A71" s="10" t="s">
        <v>192</v>
      </c>
      <c r="B71" s="68"/>
    </row>
    <row r="72" spans="1:19">
      <c r="A72" s="10"/>
      <c r="B72" s="204"/>
    </row>
    <row r="73" spans="1:19" ht="16.5">
      <c r="A73" s="434" t="s">
        <v>221</v>
      </c>
      <c r="B73" s="204"/>
    </row>
    <row r="74" spans="1:19" ht="16.5">
      <c r="A74" s="435" t="s">
        <v>293</v>
      </c>
      <c r="B74" s="204"/>
    </row>
    <row r="76" spans="1:19" ht="14.25">
      <c r="A76" s="8"/>
    </row>
    <row r="77" spans="1:19" ht="14.25">
      <c r="A77" s="8"/>
      <c r="B77" s="288"/>
      <c r="C77" s="17"/>
      <c r="D77" s="17"/>
      <c r="E77" s="17"/>
      <c r="F77" s="17"/>
      <c r="G77" s="17"/>
      <c r="H77" s="17"/>
      <c r="I77" s="17"/>
      <c r="J77" s="17"/>
      <c r="K77" s="17"/>
      <c r="L77" s="17"/>
      <c r="M77" s="17"/>
      <c r="N77" s="17"/>
      <c r="O77" s="17"/>
    </row>
    <row r="78" spans="1:19" ht="14.25">
      <c r="A78" s="8"/>
      <c r="B78" s="18"/>
      <c r="C78" s="18"/>
      <c r="D78" s="18"/>
      <c r="E78" s="18"/>
      <c r="F78" s="18"/>
      <c r="G78" s="18"/>
      <c r="H78" s="18"/>
      <c r="I78" s="18"/>
      <c r="J78" s="18"/>
      <c r="K78" s="18"/>
      <c r="L78" s="18"/>
      <c r="M78" s="18"/>
      <c r="N78" s="18"/>
      <c r="O78" s="18"/>
    </row>
    <row r="79" spans="1:19" s="14" customFormat="1" ht="14.25">
      <c r="A79" s="8"/>
      <c r="B79" s="66"/>
      <c r="C79" s="63"/>
      <c r="D79" s="66"/>
      <c r="E79" s="66"/>
      <c r="F79" s="66"/>
      <c r="G79" s="66"/>
      <c r="H79" s="63"/>
      <c r="I79" s="63"/>
      <c r="J79" s="63"/>
      <c r="K79" s="63"/>
      <c r="L79" s="66"/>
      <c r="M79" s="66"/>
      <c r="N79" s="66"/>
      <c r="O79" s="66"/>
      <c r="P79" s="63"/>
      <c r="Q79" s="63"/>
      <c r="R79" s="63"/>
      <c r="S79" s="63"/>
    </row>
    <row r="80" spans="1:19" s="14" customFormat="1">
      <c r="B80" s="51"/>
      <c r="C80" s="51"/>
      <c r="D80" s="51"/>
      <c r="E80" s="51"/>
      <c r="F80" s="51"/>
      <c r="G80" s="51"/>
      <c r="H80" s="51"/>
      <c r="I80" s="51"/>
      <c r="J80" s="51"/>
      <c r="K80" s="51"/>
      <c r="L80" s="51"/>
      <c r="M80" s="51"/>
      <c r="N80" s="51"/>
      <c r="O80" s="51"/>
      <c r="P80" s="63"/>
      <c r="Q80" s="63"/>
      <c r="R80" s="63"/>
      <c r="S80" s="63"/>
    </row>
    <row r="81" spans="1:222" s="14" customFormat="1">
      <c r="B81" s="51"/>
      <c r="C81" s="51"/>
      <c r="D81" s="51"/>
      <c r="E81" s="51"/>
      <c r="F81" s="51"/>
      <c r="G81" s="51"/>
      <c r="H81" s="51"/>
      <c r="I81" s="51"/>
      <c r="J81" s="51"/>
      <c r="K81" s="51"/>
      <c r="L81" s="51"/>
      <c r="M81" s="51"/>
      <c r="N81" s="51"/>
      <c r="O81" s="51"/>
      <c r="P81" s="63"/>
      <c r="Q81" s="63"/>
      <c r="R81" s="63"/>
      <c r="S81" s="63"/>
    </row>
    <row r="82" spans="1:222" s="14" customFormat="1">
      <c r="B82" s="51"/>
      <c r="C82" s="51"/>
      <c r="D82" s="51"/>
      <c r="E82" s="51"/>
      <c r="F82" s="51"/>
      <c r="G82" s="51"/>
      <c r="H82" s="51"/>
      <c r="I82" s="51"/>
      <c r="J82" s="51"/>
      <c r="K82" s="51"/>
      <c r="L82" s="51"/>
      <c r="M82" s="51"/>
      <c r="N82" s="51"/>
      <c r="O82" s="51"/>
      <c r="P82" s="63"/>
      <c r="Q82" s="63"/>
      <c r="R82" s="63"/>
      <c r="S82" s="63"/>
    </row>
    <row r="83" spans="1:222" s="14" customFormat="1">
      <c r="B83" s="51"/>
      <c r="C83" s="51"/>
      <c r="D83" s="51"/>
      <c r="E83" s="51"/>
      <c r="F83" s="51"/>
      <c r="G83" s="51"/>
      <c r="H83" s="51"/>
      <c r="I83" s="51"/>
      <c r="J83" s="51"/>
      <c r="K83" s="51"/>
      <c r="L83" s="51"/>
      <c r="M83" s="51"/>
      <c r="N83" s="51"/>
      <c r="O83" s="51"/>
      <c r="P83" s="63"/>
      <c r="Q83" s="63"/>
      <c r="R83" s="63"/>
      <c r="S83" s="63"/>
    </row>
    <row r="84" spans="1:222" s="14" customFormat="1">
      <c r="A84" s="4"/>
      <c r="B84" s="4"/>
      <c r="C84" s="4"/>
      <c r="D84" s="4"/>
      <c r="E84" s="4"/>
      <c r="F84" s="4"/>
      <c r="G84" s="4"/>
      <c r="H84" s="4"/>
      <c r="I84" s="4"/>
      <c r="J84" s="4"/>
      <c r="K84" s="4"/>
      <c r="L84" s="4"/>
      <c r="M84" s="4"/>
      <c r="N84" s="4"/>
      <c r="O84" s="4"/>
      <c r="P84" s="4"/>
      <c r="Q84" s="4"/>
      <c r="R84" s="4"/>
      <c r="S84" s="4"/>
      <c r="T84" s="4"/>
      <c r="U84" s="4"/>
      <c r="V84" s="4"/>
      <c r="W84" s="4"/>
      <c r="X84" s="4"/>
      <c r="Y84" s="36"/>
      <c r="Z84" s="4"/>
      <c r="AA84" s="4"/>
      <c r="AB84" s="36"/>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36"/>
      <c r="BW84" s="4"/>
      <c r="BX84" s="4"/>
      <c r="BY84" s="36"/>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36"/>
      <c r="DT84" s="4"/>
      <c r="DU84" s="4"/>
      <c r="DV84" s="36"/>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36"/>
      <c r="FQ84" s="4"/>
      <c r="FR84" s="4"/>
      <c r="FS84" s="36"/>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36"/>
      <c r="HN84" s="4"/>
    </row>
    <row r="85" spans="1:222" s="43" customFormat="1">
      <c r="B85" s="52"/>
      <c r="C85" s="52"/>
      <c r="D85" s="52"/>
      <c r="E85" s="52"/>
      <c r="F85" s="52"/>
      <c r="G85" s="52"/>
      <c r="H85" s="52"/>
      <c r="I85" s="52"/>
      <c r="J85" s="52"/>
      <c r="K85" s="52"/>
      <c r="L85" s="52"/>
      <c r="M85" s="52"/>
      <c r="N85" s="52"/>
      <c r="O85" s="52"/>
      <c r="P85" s="66"/>
      <c r="Q85" s="66"/>
      <c r="R85" s="66"/>
      <c r="S85" s="66"/>
    </row>
    <row r="89" spans="1:222">
      <c r="A89" s="13"/>
      <c r="B89" s="13"/>
      <c r="D89" s="13"/>
      <c r="E89" s="13"/>
      <c r="F89" s="13"/>
      <c r="G89" s="13"/>
      <c r="L89" s="13"/>
      <c r="M89" s="13"/>
      <c r="N89" s="13"/>
      <c r="O89" s="13"/>
    </row>
    <row r="90" spans="1:222">
      <c r="B90" s="17"/>
      <c r="C90" s="17"/>
      <c r="D90" s="17"/>
      <c r="E90" s="17"/>
      <c r="F90" s="17"/>
      <c r="G90" s="17"/>
      <c r="H90" s="17"/>
      <c r="I90" s="17"/>
      <c r="J90" s="17"/>
      <c r="K90" s="17"/>
      <c r="L90" s="17"/>
      <c r="M90" s="17"/>
      <c r="N90" s="17"/>
      <c r="O90" s="17"/>
      <c r="P90" s="17"/>
      <c r="Q90" s="17"/>
      <c r="R90" s="17"/>
      <c r="S90" s="17"/>
    </row>
    <row r="91" spans="1:222">
      <c r="B91" s="17"/>
      <c r="C91" s="17"/>
      <c r="D91" s="17"/>
      <c r="E91" s="17"/>
      <c r="F91" s="17"/>
      <c r="G91" s="17"/>
      <c r="H91" s="17"/>
      <c r="I91" s="17"/>
      <c r="J91" s="17"/>
      <c r="K91" s="17"/>
      <c r="L91" s="17"/>
      <c r="M91" s="17"/>
      <c r="N91" s="17"/>
      <c r="O91" s="17"/>
      <c r="P91" s="17"/>
      <c r="Q91" s="17"/>
      <c r="R91" s="17"/>
      <c r="S91" s="17"/>
    </row>
    <row r="92" spans="1:222">
      <c r="B92" s="17"/>
      <c r="C92" s="17"/>
      <c r="D92" s="17"/>
      <c r="E92" s="17"/>
      <c r="F92" s="17"/>
      <c r="G92" s="17"/>
      <c r="H92" s="17"/>
      <c r="I92" s="17"/>
      <c r="J92" s="17"/>
      <c r="K92" s="17"/>
      <c r="L92" s="17"/>
      <c r="M92" s="17"/>
      <c r="N92" s="17"/>
      <c r="O92" s="17"/>
      <c r="P92" s="17"/>
      <c r="Q92" s="17"/>
      <c r="R92" s="17"/>
      <c r="S92" s="17"/>
    </row>
    <row r="93" spans="1:222">
      <c r="B93" s="17"/>
      <c r="C93" s="17"/>
      <c r="D93" s="17"/>
      <c r="E93" s="17"/>
      <c r="F93" s="17"/>
      <c r="G93" s="17"/>
      <c r="H93" s="17"/>
      <c r="I93" s="17"/>
      <c r="J93" s="17"/>
      <c r="K93" s="17"/>
      <c r="L93" s="17"/>
      <c r="M93" s="17"/>
      <c r="N93" s="17"/>
      <c r="O93" s="17"/>
      <c r="P93" s="17"/>
      <c r="Q93" s="17"/>
      <c r="R93" s="17"/>
      <c r="S93" s="17"/>
    </row>
    <row r="94" spans="1:222">
      <c r="B94" s="17"/>
      <c r="C94" s="17"/>
      <c r="D94" s="17"/>
      <c r="E94" s="17"/>
      <c r="F94" s="17"/>
      <c r="G94" s="17"/>
      <c r="H94" s="17"/>
      <c r="I94" s="17"/>
      <c r="J94" s="17"/>
      <c r="K94" s="17"/>
      <c r="L94" s="17"/>
      <c r="M94" s="17"/>
      <c r="N94" s="17"/>
      <c r="O94" s="17"/>
      <c r="P94" s="17"/>
      <c r="Q94" s="17"/>
      <c r="R94" s="17"/>
      <c r="S94" s="17"/>
    </row>
    <row r="95" spans="1:222" s="13" customFormat="1">
      <c r="B95" s="18"/>
      <c r="C95" s="18"/>
      <c r="D95" s="18"/>
      <c r="E95" s="18"/>
      <c r="F95" s="18"/>
      <c r="G95" s="18"/>
      <c r="H95" s="18"/>
      <c r="I95" s="18"/>
      <c r="J95" s="18"/>
      <c r="K95" s="18"/>
      <c r="L95" s="18"/>
      <c r="M95" s="18"/>
      <c r="N95" s="18"/>
      <c r="O95" s="18"/>
      <c r="P95" s="18"/>
      <c r="Q95" s="18"/>
      <c r="R95" s="18"/>
      <c r="S95" s="18"/>
    </row>
    <row r="96" spans="1:222">
      <c r="B96" s="17"/>
      <c r="C96" s="17"/>
      <c r="D96" s="17"/>
      <c r="E96" s="17"/>
      <c r="F96" s="17"/>
      <c r="G96" s="17"/>
      <c r="H96" s="17"/>
      <c r="I96" s="17"/>
      <c r="J96" s="17"/>
      <c r="K96" s="17"/>
      <c r="L96" s="17"/>
      <c r="M96" s="17"/>
      <c r="N96" s="17"/>
      <c r="O96" s="17"/>
    </row>
    <row r="97" spans="2:15">
      <c r="B97" s="17"/>
      <c r="C97" s="17"/>
      <c r="D97" s="17"/>
      <c r="E97" s="17"/>
      <c r="F97" s="17"/>
      <c r="G97" s="17"/>
      <c r="H97" s="17"/>
      <c r="I97" s="17"/>
      <c r="J97" s="17"/>
      <c r="K97" s="17"/>
      <c r="L97" s="17"/>
      <c r="M97" s="17"/>
      <c r="N97" s="17"/>
      <c r="O97" s="17"/>
    </row>
  </sheetData>
  <phoneticPr fontId="4" type="noConversion"/>
  <pageMargins left="0.70866141732283472" right="0.70866141732283472" top="0.74803149606299213" bottom="0.74803149606299213" header="0.31496062992125984" footer="0.31496062992125984"/>
  <pageSetup paperSize="9" scale="74"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zoomScaleNormal="100" workbookViewId="0"/>
  </sheetViews>
  <sheetFormatPr defaultRowHeight="12.75"/>
  <cols>
    <col min="1" max="1" width="55.28515625" style="154" bestFit="1" customWidth="1"/>
    <col min="2" max="2" width="9.140625" style="154" customWidth="1"/>
    <col min="3" max="3" width="1.85546875" style="154" customWidth="1"/>
    <col min="4" max="4" width="9.140625" style="154" customWidth="1"/>
    <col min="5" max="5" width="1.7109375" style="154" customWidth="1"/>
    <col min="6" max="6" width="9.140625" style="154" customWidth="1"/>
  </cols>
  <sheetData>
    <row r="1" spans="1:14">
      <c r="A1" s="444" t="s">
        <v>11</v>
      </c>
      <c r="B1" s="459"/>
      <c r="C1" s="459"/>
      <c r="D1" s="446"/>
      <c r="E1" s="446"/>
      <c r="F1" s="446"/>
      <c r="G1" s="446"/>
      <c r="H1" s="437"/>
    </row>
    <row r="2" spans="1:14">
      <c r="A2" s="444" t="s">
        <v>314</v>
      </c>
      <c r="B2" s="446"/>
      <c r="C2" s="446"/>
      <c r="D2" s="446"/>
      <c r="E2" s="446"/>
      <c r="F2" s="446"/>
      <c r="G2" s="446"/>
      <c r="H2" s="480"/>
      <c r="I2" s="481"/>
      <c r="J2" s="481"/>
      <c r="K2" s="481"/>
      <c r="L2" s="481"/>
      <c r="M2" s="481"/>
      <c r="N2" s="481"/>
    </row>
    <row r="3" spans="1:14">
      <c r="A3" s="443" t="s">
        <v>1</v>
      </c>
      <c r="B3" s="442">
        <v>2017</v>
      </c>
      <c r="C3" s="442"/>
      <c r="D3" s="442">
        <v>2018</v>
      </c>
      <c r="E3" s="442"/>
      <c r="F3" s="442"/>
      <c r="G3" s="442"/>
      <c r="H3" s="480"/>
      <c r="I3" s="481"/>
      <c r="J3" s="481"/>
      <c r="K3" s="481"/>
      <c r="L3" s="481"/>
      <c r="M3" s="481"/>
      <c r="N3" s="481"/>
    </row>
    <row r="4" spans="1:14">
      <c r="A4" s="443"/>
      <c r="B4" s="442" t="s">
        <v>10</v>
      </c>
      <c r="C4" s="442"/>
      <c r="D4" s="442" t="s">
        <v>9</v>
      </c>
      <c r="E4" s="442"/>
      <c r="F4" s="442" t="s">
        <v>8</v>
      </c>
      <c r="G4" s="442" t="s">
        <v>7</v>
      </c>
      <c r="H4" s="481"/>
      <c r="I4" s="482"/>
      <c r="J4" s="481"/>
      <c r="K4" s="481"/>
      <c r="L4" s="481"/>
      <c r="M4" s="481"/>
      <c r="N4" s="481"/>
    </row>
    <row r="5" spans="1:14">
      <c r="A5" s="451" t="s">
        <v>295</v>
      </c>
      <c r="B5" s="451"/>
      <c r="C5" s="451"/>
      <c r="D5" s="451"/>
      <c r="E5" s="451"/>
      <c r="F5" s="451"/>
      <c r="G5" s="451"/>
      <c r="H5" s="483"/>
      <c r="I5" s="481"/>
      <c r="J5" s="481"/>
      <c r="K5" s="481"/>
      <c r="L5" s="481"/>
      <c r="M5" s="481"/>
      <c r="N5" s="481"/>
    </row>
    <row r="6" spans="1:14" ht="14.25">
      <c r="A6" s="458" t="s">
        <v>296</v>
      </c>
      <c r="B6" s="449">
        <f>'Y IS SEK'!B55</f>
        <v>16652</v>
      </c>
      <c r="C6" s="465" t="s">
        <v>315</v>
      </c>
      <c r="D6" s="449">
        <f>SUM(' Q IS SEK'!G56:J56)</f>
        <v>17075</v>
      </c>
      <c r="E6" s="465" t="s">
        <v>315</v>
      </c>
      <c r="F6" s="452">
        <f>SUM(' Q IS SEK'!H52:K52)</f>
        <v>13961</v>
      </c>
      <c r="G6" s="452">
        <f>SUM(' Q IS SEK'!I52:L52)</f>
        <v>14305</v>
      </c>
      <c r="H6" s="483"/>
      <c r="I6" s="481"/>
      <c r="J6" s="481"/>
      <c r="K6" s="481"/>
      <c r="L6" s="481"/>
      <c r="M6" s="481"/>
      <c r="N6" s="481"/>
    </row>
    <row r="7" spans="1:14" ht="14.25">
      <c r="A7" s="448" t="s">
        <v>297</v>
      </c>
      <c r="B7" s="452">
        <v>55247</v>
      </c>
      <c r="C7" s="465" t="s">
        <v>315</v>
      </c>
      <c r="D7" s="449">
        <f>AVERAGE('Q BS SEK'!B19:F19)</f>
        <v>58125.8</v>
      </c>
      <c r="E7" s="465" t="s">
        <v>315</v>
      </c>
      <c r="F7" s="452">
        <f>AVERAGE('Q BS SEK'!C19:G19)</f>
        <v>53838.400000000001</v>
      </c>
      <c r="G7" s="452">
        <f>AVERAGE('Q BS SEK'!D19:H19)</f>
        <v>50984.2</v>
      </c>
      <c r="H7" s="439" t="s">
        <v>318</v>
      </c>
    </row>
    <row r="8" spans="1:14">
      <c r="A8" s="447" t="s">
        <v>298</v>
      </c>
      <c r="B8" s="453">
        <f>B6/B7</f>
        <v>0.30141003131391747</v>
      </c>
      <c r="C8" s="453"/>
      <c r="D8" s="453">
        <f>D6/D7</f>
        <v>0.29375939772011739</v>
      </c>
      <c r="E8" s="453"/>
      <c r="F8" s="453">
        <f>F6/F7</f>
        <v>0.25931305536568694</v>
      </c>
      <c r="G8" s="453">
        <f>G6/G7</f>
        <v>0.28057711997050067</v>
      </c>
      <c r="H8" s="439"/>
    </row>
    <row r="9" spans="1:14">
      <c r="A9" s="445"/>
      <c r="B9" s="445"/>
      <c r="C9" s="445"/>
      <c r="D9" s="445"/>
      <c r="E9" s="445"/>
      <c r="F9" s="479"/>
    </row>
    <row r="10" spans="1:14">
      <c r="A10" s="451" t="s">
        <v>299</v>
      </c>
      <c r="B10" s="451"/>
      <c r="C10" s="451"/>
      <c r="D10" s="451"/>
      <c r="E10" s="451"/>
      <c r="F10" s="451"/>
      <c r="G10" s="451"/>
      <c r="I10" s="439"/>
    </row>
    <row r="11" spans="1:14">
      <c r="A11" s="460" t="s">
        <v>28</v>
      </c>
      <c r="B11" s="449">
        <f>' Q IS SEK'!I19</f>
        <v>22645</v>
      </c>
      <c r="C11" s="449"/>
      <c r="D11" s="449">
        <f>' Q IS SEK'!J19</f>
        <v>21906</v>
      </c>
      <c r="E11" s="449"/>
      <c r="F11" s="449">
        <f>' Q IS SEK'!K19</f>
        <v>24461</v>
      </c>
      <c r="G11" s="449">
        <f>' Q IS SEK'!L19</f>
        <v>23675</v>
      </c>
      <c r="I11" s="439"/>
    </row>
    <row r="12" spans="1:14">
      <c r="A12" s="461" t="s">
        <v>54</v>
      </c>
      <c r="B12" s="449">
        <f>' Q IS SEK'!I35</f>
        <v>4859</v>
      </c>
      <c r="C12" s="449"/>
      <c r="D12" s="449">
        <f>' Q IS SEK'!J35</f>
        <v>4833</v>
      </c>
      <c r="E12" s="449"/>
      <c r="F12" s="449">
        <f>' Q IS SEK'!K35</f>
        <v>5430</v>
      </c>
      <c r="G12" s="449">
        <f>' Q IS SEK'!L35</f>
        <v>5263</v>
      </c>
    </row>
    <row r="13" spans="1:14">
      <c r="A13" s="461" t="s">
        <v>300</v>
      </c>
      <c r="B13" s="452">
        <v>942</v>
      </c>
      <c r="C13" s="452"/>
      <c r="D13" s="452">
        <v>777</v>
      </c>
      <c r="E13" s="452"/>
      <c r="F13" s="452">
        <v>855</v>
      </c>
      <c r="G13" s="452">
        <v>823</v>
      </c>
      <c r="H13" s="438"/>
    </row>
    <row r="14" spans="1:14">
      <c r="A14" s="447" t="s">
        <v>59</v>
      </c>
      <c r="B14" s="454">
        <f>B12+B13</f>
        <v>5801</v>
      </c>
      <c r="C14" s="454"/>
      <c r="D14" s="454">
        <f>D12+D13</f>
        <v>5610</v>
      </c>
      <c r="E14" s="454"/>
      <c r="F14" s="454">
        <f>F12+F13</f>
        <v>6285</v>
      </c>
      <c r="G14" s="454">
        <f>G12+G13</f>
        <v>6086</v>
      </c>
      <c r="J14" s="467"/>
    </row>
    <row r="15" spans="1:14">
      <c r="A15" s="447" t="s">
        <v>301</v>
      </c>
      <c r="B15" s="450">
        <f>B14/B11</f>
        <v>0.25617134025171118</v>
      </c>
      <c r="C15" s="450"/>
      <c r="D15" s="450">
        <f>D14/D11</f>
        <v>0.25609422076143523</v>
      </c>
      <c r="E15" s="450"/>
      <c r="F15" s="450">
        <f>F14/F11</f>
        <v>0.2569396181676955</v>
      </c>
      <c r="G15" s="450">
        <f>G14/G11</f>
        <v>0.25706441393875396</v>
      </c>
    </row>
    <row r="16" spans="1:14">
      <c r="A16" s="445"/>
      <c r="B16" s="455"/>
      <c r="C16" s="455"/>
      <c r="D16" s="455"/>
      <c r="E16" s="455"/>
      <c r="F16" s="455"/>
      <c r="G16" s="455"/>
    </row>
    <row r="17" spans="1:8">
      <c r="A17" s="445" t="s">
        <v>302</v>
      </c>
      <c r="B17" s="449">
        <f>SUM(' Q IS SEK'!F19:I19)</f>
        <v>85653</v>
      </c>
      <c r="C17" s="449"/>
      <c r="D17" s="449">
        <f>SUM(' Q IS SEK'!G19:J19)</f>
        <v>86981</v>
      </c>
      <c r="E17" s="449"/>
      <c r="F17" s="449">
        <f>SUM(' Q IS SEK'!H19:K19)</f>
        <v>90045</v>
      </c>
      <c r="G17" s="449">
        <f>SUM(' Q IS SEK'!I19:L19)</f>
        <v>92687</v>
      </c>
    </row>
    <row r="18" spans="1:8">
      <c r="A18" s="462" t="s">
        <v>303</v>
      </c>
      <c r="B18" s="449">
        <f>SUM(' Q IS SEK'!F35:I35)</f>
        <v>18748</v>
      </c>
      <c r="C18" s="449"/>
      <c r="D18" s="449">
        <f>SUM(' Q IS SEK'!G35:J35)</f>
        <v>19291</v>
      </c>
      <c r="E18" s="449"/>
      <c r="F18" s="449">
        <f>SUM(' Q IS SEK'!H35:K35)</f>
        <v>20124</v>
      </c>
      <c r="G18" s="449">
        <f>SUM(' Q IS SEK'!I35:L35)</f>
        <v>20385</v>
      </c>
    </row>
    <row r="19" spans="1:8">
      <c r="A19" s="461" t="s">
        <v>304</v>
      </c>
      <c r="B19" s="452">
        <v>3635</v>
      </c>
      <c r="C19" s="452"/>
      <c r="D19" s="452">
        <v>3594</v>
      </c>
      <c r="E19" s="452"/>
      <c r="F19" s="452">
        <v>3635</v>
      </c>
      <c r="G19" s="452">
        <v>3112</v>
      </c>
      <c r="H19" s="438"/>
    </row>
    <row r="20" spans="1:8">
      <c r="A20" s="463" t="s">
        <v>305</v>
      </c>
      <c r="B20" s="449">
        <f>B18+B19</f>
        <v>22383</v>
      </c>
      <c r="C20" s="449"/>
      <c r="D20" s="449">
        <f>D18+D19</f>
        <v>22885</v>
      </c>
      <c r="E20" s="449"/>
      <c r="F20" s="449">
        <f>F18+F19</f>
        <v>23759</v>
      </c>
      <c r="G20" s="449">
        <f>G18+G19</f>
        <v>23497</v>
      </c>
      <c r="H20" s="438"/>
    </row>
    <row r="21" spans="1:8">
      <c r="A21" s="463" t="s">
        <v>306</v>
      </c>
      <c r="B21" s="456">
        <f>B20/B17</f>
        <v>0.26132184511926027</v>
      </c>
      <c r="C21" s="456"/>
      <c r="D21" s="456">
        <f>D20/D17</f>
        <v>0.26310343638265826</v>
      </c>
      <c r="E21" s="456"/>
      <c r="F21" s="456">
        <f>F20/F17</f>
        <v>0.26385696040868456</v>
      </c>
      <c r="G21" s="456">
        <f>G20/G17</f>
        <v>0.25350912209910775</v>
      </c>
    </row>
    <row r="22" spans="1:8">
      <c r="A22" s="445"/>
      <c r="B22" s="445"/>
      <c r="C22" s="445"/>
      <c r="D22" s="445"/>
      <c r="E22" s="445"/>
      <c r="F22" s="445"/>
      <c r="G22" s="445"/>
    </row>
    <row r="23" spans="1:8" ht="14.25">
      <c r="A23" s="457" t="s">
        <v>307</v>
      </c>
      <c r="B23" s="452">
        <f>'Q BS SEK'!E45</f>
        <v>-2466</v>
      </c>
      <c r="C23" s="465" t="s">
        <v>316</v>
      </c>
      <c r="D23" s="452">
        <f>'Q BS SEK'!F45</f>
        <v>-2565</v>
      </c>
      <c r="E23" s="452"/>
      <c r="F23" s="452">
        <f>'Q BS SEK'!G45</f>
        <v>-14383</v>
      </c>
      <c r="G23" s="452">
        <f>'Q BS SEK'!H45</f>
        <v>-11354</v>
      </c>
      <c r="H23" s="438"/>
    </row>
    <row r="24" spans="1:8">
      <c r="A24" s="462"/>
      <c r="B24" s="457"/>
      <c r="C24" s="457"/>
      <c r="D24" s="457"/>
      <c r="E24" s="457"/>
      <c r="F24" s="457"/>
      <c r="G24" s="457"/>
      <c r="H24" s="438"/>
    </row>
    <row r="25" spans="1:8">
      <c r="A25" s="447" t="s">
        <v>308</v>
      </c>
      <c r="B25" s="468">
        <f>-'Q BS SEK'!E45/B20</f>
        <v>0.110172899075191</v>
      </c>
      <c r="C25" s="468"/>
      <c r="D25" s="468">
        <f>-'Q BS SEK'!F45/D20</f>
        <v>0.11208214987983395</v>
      </c>
      <c r="E25" s="468"/>
      <c r="F25" s="468">
        <f>-'Q BS SEK'!G45/F20</f>
        <v>0.60537059640557267</v>
      </c>
      <c r="G25" s="468">
        <f>-'Q BS SEK'!H45/G20</f>
        <v>0.4832106226326765</v>
      </c>
    </row>
    <row r="26" spans="1:8">
      <c r="A26" s="445"/>
      <c r="B26" s="445"/>
      <c r="C26" s="445"/>
      <c r="D26" s="445"/>
      <c r="E26" s="445"/>
      <c r="F26" s="445"/>
      <c r="G26" s="445"/>
    </row>
    <row r="27" spans="1:8">
      <c r="A27" s="451" t="s">
        <v>309</v>
      </c>
      <c r="B27" s="451"/>
      <c r="C27" s="451"/>
      <c r="D27" s="451"/>
      <c r="E27" s="451"/>
      <c r="F27" s="451"/>
      <c r="G27" s="451"/>
    </row>
    <row r="28" spans="1:8">
      <c r="A28" s="462" t="s">
        <v>310</v>
      </c>
      <c r="B28" s="449">
        <f>SUM(' Q IS SEK'!F47:I47)</f>
        <v>17591</v>
      </c>
      <c r="C28" s="449"/>
      <c r="D28" s="449">
        <f>SUM(' Q IS SEK'!G47:J47)</f>
        <v>18046</v>
      </c>
      <c r="E28" s="449"/>
      <c r="F28" s="449">
        <f>SUM(' Q IS SEK'!H47:K47)</f>
        <v>19073</v>
      </c>
      <c r="G28" s="449">
        <f>SUM(' Q IS SEK'!I47:L47)</f>
        <v>19461</v>
      </c>
      <c r="H28" s="438"/>
    </row>
    <row r="29" spans="1:8">
      <c r="A29" s="471" t="s">
        <v>311</v>
      </c>
      <c r="B29" s="452">
        <v>1194</v>
      </c>
      <c r="C29" s="452"/>
      <c r="D29" s="470">
        <v>1214</v>
      </c>
      <c r="E29" s="470"/>
      <c r="F29" s="470">
        <v>969</v>
      </c>
      <c r="G29" s="470">
        <v>849</v>
      </c>
      <c r="H29" s="438"/>
    </row>
    <row r="30" spans="1:8">
      <c r="A30" s="463" t="s">
        <v>312</v>
      </c>
      <c r="B30" s="449">
        <f>SUM(B28:B29)</f>
        <v>18785</v>
      </c>
      <c r="C30" s="449"/>
      <c r="D30" s="449">
        <f>SUM(D28:D29)</f>
        <v>19260</v>
      </c>
      <c r="E30" s="452"/>
      <c r="F30" s="449">
        <f>SUM(F28:F29)</f>
        <v>20042</v>
      </c>
      <c r="G30" s="449">
        <f>SUM(G28:G29)</f>
        <v>20310</v>
      </c>
    </row>
    <row r="31" spans="1:8">
      <c r="A31" s="463"/>
      <c r="B31" s="445"/>
      <c r="C31" s="445"/>
      <c r="D31" s="445"/>
      <c r="E31" s="445"/>
      <c r="F31" s="445"/>
      <c r="G31" s="445"/>
    </row>
    <row r="32" spans="1:8">
      <c r="A32" s="463" t="s">
        <v>313</v>
      </c>
      <c r="B32" s="449">
        <v>64096</v>
      </c>
      <c r="C32" s="449"/>
      <c r="D32" s="449">
        <f>'Q BS SEK'!F39</f>
        <v>65573</v>
      </c>
      <c r="E32" s="449"/>
      <c r="F32" s="449">
        <f>'Q BS SEK'!G39</f>
        <v>64286</v>
      </c>
      <c r="G32" s="449">
        <f>'Q BS SEK'!H39</f>
        <v>64451</v>
      </c>
      <c r="H32" s="438"/>
    </row>
    <row r="33" spans="1:8">
      <c r="A33" s="494" t="s">
        <v>309</v>
      </c>
      <c r="B33" s="495">
        <f>B30/B32</f>
        <v>0.2930760109835247</v>
      </c>
      <c r="C33" s="495"/>
      <c r="D33" s="495">
        <f>D30/D32</f>
        <v>0.29371845119180151</v>
      </c>
      <c r="E33" s="495"/>
      <c r="F33" s="495">
        <f>F30/F32</f>
        <v>0.31176305883084965</v>
      </c>
      <c r="G33" s="495">
        <f>G30/G32</f>
        <v>0.31512311678639587</v>
      </c>
    </row>
    <row r="34" spans="1:8">
      <c r="A34" s="464"/>
      <c r="B34" s="450"/>
      <c r="C34" s="450"/>
      <c r="D34" s="450"/>
      <c r="E34" s="450"/>
      <c r="F34" s="450"/>
    </row>
    <row r="35" spans="1:8" ht="14.25">
      <c r="A35" s="466" t="s">
        <v>317</v>
      </c>
      <c r="H35" s="438"/>
    </row>
    <row r="36" spans="1:8" ht="14.25">
      <c r="A36" s="466" t="s">
        <v>331</v>
      </c>
    </row>
    <row r="37" spans="1:8" ht="14.25">
      <c r="A37" s="466" t="s">
        <v>319</v>
      </c>
    </row>
  </sheetData>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37</vt:i4>
      </vt:variant>
    </vt:vector>
  </HeadingPairs>
  <TitlesOfParts>
    <vt:vector size="47" baseType="lpstr">
      <vt:lpstr>START PAGE</vt:lpstr>
      <vt:lpstr> Q IS SEK</vt:lpstr>
      <vt:lpstr>Q BS SEK</vt:lpstr>
      <vt:lpstr>Q CF SEK</vt:lpstr>
      <vt:lpstr>Q SB SEK</vt:lpstr>
      <vt:lpstr>Y IS SEK</vt:lpstr>
      <vt:lpstr>Y BS SEK</vt:lpstr>
      <vt:lpstr>Y CF SEK</vt:lpstr>
      <vt:lpstr>Key Ratios - SEK</vt:lpstr>
      <vt:lpstr>APMs calculated</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'Y BS SEK'!Print_Area</vt:lpstr>
      <vt:lpstr>'Y CF SEK'!Print_Area</vt:lpstr>
      <vt:lpstr>'Y IS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Administrator</cp:lastModifiedBy>
  <cp:lastPrinted>2018-10-18T11:33:51Z</cp:lastPrinted>
  <dcterms:created xsi:type="dcterms:W3CDTF">1999-03-19T15:29:11Z</dcterms:created>
  <dcterms:modified xsi:type="dcterms:W3CDTF">2018-10-18T18:04:44Z</dcterms:modified>
</cp:coreProperties>
</file>