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cssefs0005.emea.group.atlascopco.com\GC_Group\Group Investor Relations\2019\Q2\Draft sharp\"/>
    </mc:Choice>
  </mc:AlternateContent>
  <bookViews>
    <workbookView xWindow="0" yWindow="0" windowWidth="15345" windowHeight="4545" tabRatio="911"/>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Key Ratios - SEK" sheetId="13" r:id="rId9"/>
    <sheet name="APMs calculated" sheetId="35" r:id="rId10"/>
    <sheet name="Y SB SEK" sheetId="34" r:id="rId11"/>
    <sheet name="Sustainability" sheetId="32" r:id="rId12"/>
  </sheet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SEK'!$A$35</definedName>
    <definedName name="Calculation_of_net_indebtedness">'Q BS SEK'!$A$41</definedName>
    <definedName name="Calculation_of_operating_cash_flow">'Q CF SEK'!$A$49</definedName>
    <definedName name="Capital_employed_turnover_ratio">'Key Ratios - SEK'!$A$45</definedName>
    <definedName name="Capital_turnover_ratio__average">'Key Ratios - SEK'!$A$43</definedName>
    <definedName name="Debt_equity_ratio">'Key Ratios - SEK'!$A$50</definedName>
    <definedName name="Dividend_yield">'Key Ratios - SEK'!$A$59</definedName>
    <definedName name="EBITDA">'APMs calculated'!$A$14</definedName>
    <definedName name="EBITDA_margin">'APMs calculated'!$A$15</definedName>
    <definedName name="Equity_assets_ratio">'Key Ratios - SEK'!$A$51</definedName>
    <definedName name="Equity_per_share">'Key Ratios - SEK'!$A$62</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SEK'!$A$1:$K$76</definedName>
    <definedName name="_xlnm.Print_Area" localSheetId="9">'APMs calculated'!$A$1:$G$38</definedName>
    <definedName name="_xlnm.Print_Area" localSheetId="8">'Key Ratios - SEK'!$A$1:$D$75</definedName>
    <definedName name="_xlnm.Print_Area" localSheetId="2">'Q BS SEK'!$A$1:$G$47</definedName>
    <definedName name="_xlnm.Print_Area" localSheetId="3">'Q CF SEK'!$A$1:$G$65</definedName>
    <definedName name="_xlnm.Print_Area" localSheetId="4">'Q SB SEK'!$A$1:$G$56</definedName>
    <definedName name="_xlnm.Print_Area" localSheetId="0">'START PAGE'!$A$1:$F$46</definedName>
    <definedName name="_xlnm.Print_Area" localSheetId="11">Sustainability!$A$1:$A$52</definedName>
    <definedName name="_xlnm.Print_Area" localSheetId="6">'Y BS SEK'!$A$1:$D$46</definedName>
    <definedName name="_xlnm.Print_Area" localSheetId="7">'Y CF SEK'!$A$1:$D$43</definedName>
    <definedName name="_xlnm.Print_Area" localSheetId="5">'Y IS SEK'!$A$1:$D$75</definedName>
    <definedName name="_xlnm.Print_Area" localSheetId="10">'Y SB SEK'!$A$1:$A$59</definedName>
    <definedName name="Profit_margin">' Q IS SEK'!$A$48</definedName>
    <definedName name="Return_on_Capital_Employed">'APMs calculated'!$A$27</definedName>
    <definedName name="Return_on_equity">'APMs calculated'!$A$5</definedName>
    <definedName name="Rteurn_on_equity">'Key Ratios - SEK'!$A$52</definedName>
  </definedNames>
  <calcPr calcId="162913" iterateCount="10000"/>
  <customWorkbookViews>
    <customWorkbookView name="Mattias Olsson - Personal View" guid="{39E37FBE-8800-11D4-AB30-0050048F5760}" mergeInterval="0" personalView="1" maximized="1" windowWidth="1020" windowHeight="579" activeSheetId="1"/>
  </customWorkbookViews>
</workbook>
</file>

<file path=xl/calcChain.xml><?xml version="1.0" encoding="utf-8"?>
<calcChain xmlns="http://schemas.openxmlformats.org/spreadsheetml/2006/main">
  <c r="O26" i="5" l="1"/>
  <c r="K59" i="31" l="1"/>
  <c r="K58" i="31"/>
  <c r="K57" i="31"/>
  <c r="K56" i="31"/>
  <c r="K54" i="31"/>
  <c r="K55" i="31"/>
  <c r="K60" i="31"/>
  <c r="J29" i="35" l="1"/>
  <c r="J7" i="35" l="1"/>
  <c r="K53" i="31" l="1"/>
  <c r="K42" i="8" l="1"/>
  <c r="O35" i="5" l="1"/>
  <c r="O65" i="5" l="1"/>
  <c r="O47" i="5"/>
  <c r="O19" i="5"/>
  <c r="O11" i="5"/>
  <c r="O52" i="5" l="1"/>
  <c r="G13" i="28"/>
  <c r="J11" i="35" l="1"/>
  <c r="I7" i="35"/>
  <c r="G36" i="28"/>
  <c r="G41" i="28"/>
  <c r="G46" i="28"/>
  <c r="G51" i="28"/>
  <c r="G56" i="28"/>
  <c r="F8" i="28"/>
  <c r="F13" i="28"/>
  <c r="G18" i="28"/>
  <c r="G23" i="28"/>
  <c r="G28" i="28"/>
  <c r="G9" i="28"/>
  <c r="G14" i="28" s="1"/>
  <c r="G19" i="28" s="1"/>
  <c r="G24" i="28" s="1"/>
  <c r="G32" i="28" s="1"/>
  <c r="G37" i="28" s="1"/>
  <c r="G42" i="28" s="1"/>
  <c r="G47" i="28" s="1"/>
  <c r="G52" i="28" s="1"/>
  <c r="G8" i="28"/>
  <c r="J53" i="31"/>
  <c r="K47" i="31"/>
  <c r="K34" i="31"/>
  <c r="K25" i="31"/>
  <c r="J9" i="31"/>
  <c r="K9" i="31"/>
  <c r="K16" i="31" s="1"/>
  <c r="K44" i="8"/>
  <c r="K45" i="8" s="1"/>
  <c r="K37" i="8"/>
  <c r="K31" i="8"/>
  <c r="K26" i="8"/>
  <c r="K21" i="8"/>
  <c r="K16" i="8"/>
  <c r="K10" i="8"/>
  <c r="O41" i="5"/>
  <c r="O40" i="5"/>
  <c r="O39" i="5"/>
  <c r="O38" i="5"/>
  <c r="O71" i="5"/>
  <c r="O70" i="5"/>
  <c r="O69" i="5"/>
  <c r="O68" i="5"/>
  <c r="O59" i="5"/>
  <c r="J12" i="35"/>
  <c r="J14" i="35" s="1"/>
  <c r="J15" i="35" s="1"/>
  <c r="K32" i="8" l="1"/>
  <c r="K36" i="31"/>
  <c r="K50" i="31" s="1"/>
  <c r="K64" i="31" s="1"/>
  <c r="K17" i="8"/>
  <c r="K36" i="8" s="1"/>
  <c r="K38" i="8" s="1"/>
  <c r="O55" i="5"/>
  <c r="O43" i="5"/>
  <c r="O48" i="5"/>
  <c r="J23" i="35"/>
  <c r="O21" i="5"/>
  <c r="O73" i="5" l="1"/>
  <c r="O54" i="5"/>
  <c r="J60" i="31" l="1"/>
  <c r="J54" i="31"/>
  <c r="J37" i="8" l="1"/>
  <c r="J42" i="8" l="1"/>
  <c r="I42" i="8"/>
  <c r="N26" i="5" l="1"/>
  <c r="N59" i="5" l="1"/>
  <c r="N68" i="5" l="1"/>
  <c r="N69" i="5"/>
  <c r="N70" i="5"/>
  <c r="N71" i="5"/>
  <c r="N35" i="5" l="1"/>
  <c r="N38" i="5"/>
  <c r="N39" i="5"/>
  <c r="N40" i="5"/>
  <c r="N41" i="5"/>
  <c r="I12" i="35" l="1"/>
  <c r="I14" i="35" s="1"/>
  <c r="N47" i="5"/>
  <c r="N65" i="5"/>
  <c r="N52" i="5" l="1"/>
  <c r="N19" i="5"/>
  <c r="I11" i="35" l="1"/>
  <c r="N43" i="5"/>
  <c r="N48" i="5"/>
  <c r="N54" i="5"/>
  <c r="N55" i="5"/>
  <c r="I32" i="35"/>
  <c r="H32"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4" i="8"/>
  <c r="J45" i="8" s="1"/>
  <c r="J31" i="8"/>
  <c r="J26" i="8"/>
  <c r="J21" i="8"/>
  <c r="J16" i="8"/>
  <c r="J10" i="8"/>
  <c r="I23" i="35" l="1"/>
  <c r="J36" i="31"/>
  <c r="J50" i="31" s="1"/>
  <c r="J64" i="31" s="1"/>
  <c r="J32" i="8"/>
  <c r="J17" i="8"/>
  <c r="J36" i="8" s="1"/>
  <c r="J38" i="8" s="1"/>
  <c r="N73" i="5"/>
  <c r="I15" i="35" l="1"/>
  <c r="N21" i="5"/>
  <c r="N11" i="5"/>
  <c r="B56" i="34" l="1"/>
  <c r="B51" i="34"/>
  <c r="B46" i="34"/>
  <c r="B41" i="34"/>
  <c r="B36" i="34"/>
  <c r="B28" i="34"/>
  <c r="B23" i="34"/>
  <c r="B18" i="34"/>
  <c r="B13" i="34"/>
  <c r="B8" i="34"/>
  <c r="D59" i="13"/>
  <c r="D58" i="13"/>
  <c r="B59" i="13" l="1"/>
  <c r="B58" i="13"/>
  <c r="D36" i="13" l="1"/>
  <c r="D33" i="13"/>
  <c r="D19" i="13" l="1"/>
  <c r="B19" i="13"/>
  <c r="D17" i="13"/>
  <c r="C39" i="25" l="1"/>
  <c r="B39" i="25"/>
  <c r="C42" i="9" l="1"/>
  <c r="C40" i="10"/>
  <c r="C39" i="10"/>
  <c r="C38" i="10"/>
  <c r="C37" i="10"/>
  <c r="B8" i="28" l="1"/>
  <c r="I60" i="31" l="1"/>
  <c r="I59" i="31"/>
  <c r="I58" i="31"/>
  <c r="I57" i="31"/>
  <c r="I56" i="31"/>
  <c r="I55" i="31"/>
  <c r="H55" i="31"/>
  <c r="M26" i="5" l="1"/>
  <c r="M35" i="5"/>
  <c r="M65" i="5" l="1"/>
  <c r="H12" i="35"/>
  <c r="H14" i="35" s="1"/>
  <c r="M47" i="5"/>
  <c r="B45" i="13" l="1"/>
  <c r="G32" i="35" l="1"/>
  <c r="D45" i="13"/>
  <c r="C29" i="25" l="1"/>
  <c r="C10" i="25"/>
  <c r="C15" i="25" s="1"/>
  <c r="C19" i="25" s="1"/>
  <c r="C44" i="9"/>
  <c r="C37" i="9"/>
  <c r="C31" i="9"/>
  <c r="C26" i="9"/>
  <c r="C21" i="9"/>
  <c r="D49" i="13" s="1"/>
  <c r="C16" i="9"/>
  <c r="C10" i="9"/>
  <c r="C70" i="10"/>
  <c r="C69" i="10"/>
  <c r="C68" i="10"/>
  <c r="C67" i="10"/>
  <c r="C58" i="10"/>
  <c r="C34" i="10"/>
  <c r="C46" i="10" s="1"/>
  <c r="C26" i="10"/>
  <c r="C19" i="10"/>
  <c r="C21" i="10" s="1"/>
  <c r="C11" i="10"/>
  <c r="E56" i="28"/>
  <c r="E52" i="28"/>
  <c r="D52" i="28"/>
  <c r="E51" i="28"/>
  <c r="E47" i="28"/>
  <c r="D47" i="28"/>
  <c r="E46" i="28"/>
  <c r="E42" i="28"/>
  <c r="E37" i="28"/>
  <c r="E41" i="28"/>
  <c r="E36" i="28"/>
  <c r="E24" i="28"/>
  <c r="E23" i="28"/>
  <c r="E19" i="28"/>
  <c r="E18" i="28"/>
  <c r="E14" i="28"/>
  <c r="E13" i="28"/>
  <c r="E9" i="28"/>
  <c r="E8" i="28"/>
  <c r="D8" i="28"/>
  <c r="C41" i="25" l="1"/>
  <c r="C45" i="9"/>
  <c r="C32" i="9"/>
  <c r="C17" i="9"/>
  <c r="D42" i="13" s="1"/>
  <c r="C51" i="10"/>
  <c r="C47" i="10"/>
  <c r="C64" i="10"/>
  <c r="C72" i="10" s="1"/>
  <c r="C42" i="10"/>
  <c r="I54" i="31"/>
  <c r="I53" i="31"/>
  <c r="I47" i="31"/>
  <c r="I34" i="31"/>
  <c r="I25" i="31"/>
  <c r="I9" i="31"/>
  <c r="I16" i="31" s="1"/>
  <c r="I36" i="31" l="1"/>
  <c r="I50" i="31" s="1"/>
  <c r="I64" i="31" s="1"/>
  <c r="C36" i="9"/>
  <c r="C38" i="9" s="1"/>
  <c r="D43" i="13"/>
  <c r="D51" i="13"/>
  <c r="C54" i="10"/>
  <c r="C53" i="10"/>
  <c r="I44" i="8"/>
  <c r="I45" i="8" s="1"/>
  <c r="I37" i="8"/>
  <c r="I31" i="8"/>
  <c r="I26" i="8"/>
  <c r="I21" i="8"/>
  <c r="H21" i="8"/>
  <c r="H16" i="8"/>
  <c r="I16" i="8"/>
  <c r="I10" i="8"/>
  <c r="M68" i="5"/>
  <c r="M71" i="5"/>
  <c r="M70" i="5"/>
  <c r="M69" i="5"/>
  <c r="L71" i="5"/>
  <c r="L70" i="5"/>
  <c r="L69" i="5"/>
  <c r="L68" i="5"/>
  <c r="M59" i="5"/>
  <c r="M41" i="5"/>
  <c r="M40" i="5"/>
  <c r="M39" i="5"/>
  <c r="M38" i="5"/>
  <c r="M19" i="5"/>
  <c r="M11" i="5"/>
  <c r="H23" i="35" l="1"/>
  <c r="M73" i="5"/>
  <c r="H11" i="35"/>
  <c r="H15" i="35" s="1"/>
  <c r="M43" i="5"/>
  <c r="I32" i="8"/>
  <c r="D47" i="13"/>
  <c r="I17" i="8"/>
  <c r="I36" i="8" s="1"/>
  <c r="I38" i="8" s="1"/>
  <c r="M48" i="5"/>
  <c r="M21" i="5"/>
  <c r="D50" i="13" l="1"/>
  <c r="D48" i="13"/>
  <c r="M52" i="5"/>
  <c r="E37" i="8"/>
  <c r="M54" i="5" l="1"/>
  <c r="M55" i="5"/>
  <c r="H60" i="31"/>
  <c r="H56" i="31"/>
  <c r="H54" i="31"/>
  <c r="H53" i="31"/>
  <c r="E34" i="31"/>
  <c r="D34" i="31"/>
  <c r="C34" i="31"/>
  <c r="B34" i="31"/>
  <c r="E25" i="31"/>
  <c r="D25" i="31"/>
  <c r="C25" i="31"/>
  <c r="B25" i="31"/>
  <c r="D9" i="31"/>
  <c r="H44" i="8" l="1"/>
  <c r="H37" i="8"/>
  <c r="D36" i="28" l="1"/>
  <c r="C8" i="28"/>
  <c r="H57" i="31" l="1"/>
  <c r="H58" i="31"/>
  <c r="H59" i="31"/>
  <c r="L26" i="5" l="1"/>
  <c r="L35" i="5" l="1"/>
  <c r="J18" i="35" l="1"/>
  <c r="J20" i="35" s="1"/>
  <c r="J25" i="35" s="1"/>
  <c r="L47" i="5"/>
  <c r="L65" i="5"/>
  <c r="L40" i="5"/>
  <c r="L52" i="5" l="1"/>
  <c r="J28" i="35"/>
  <c r="H70" i="5"/>
  <c r="J30" i="35" l="1"/>
  <c r="J33" i="35" s="1"/>
  <c r="L54" i="5"/>
  <c r="J6" i="35"/>
  <c r="J8" i="35" s="1"/>
  <c r="L59" i="5"/>
  <c r="L38" i="5" l="1"/>
  <c r="L39" i="5"/>
  <c r="L41" i="5"/>
  <c r="L19" i="5" l="1"/>
  <c r="J17" i="35" s="1"/>
  <c r="J21" i="35" s="1"/>
  <c r="L73" i="5" l="1"/>
  <c r="L43" i="5"/>
  <c r="L21" i="5"/>
  <c r="L55" i="5"/>
  <c r="L48" i="5"/>
  <c r="L11" i="5" l="1"/>
  <c r="B52" i="34" l="1"/>
  <c r="B37" i="34"/>
  <c r="B32" i="34"/>
  <c r="B24" i="34"/>
  <c r="B19" i="34"/>
  <c r="B14" i="34"/>
  <c r="B9" i="34"/>
  <c r="G12" i="35"/>
  <c r="G14" i="35" s="1"/>
  <c r="G11" i="35"/>
  <c r="G7" i="35"/>
  <c r="D56" i="28"/>
  <c r="D51" i="28"/>
  <c r="D46" i="28"/>
  <c r="D42" i="28"/>
  <c r="D41" i="28"/>
  <c r="D37" i="28"/>
  <c r="D32" i="28"/>
  <c r="D28" i="28"/>
  <c r="D24" i="28"/>
  <c r="D23" i="28"/>
  <c r="D19" i="28"/>
  <c r="D18" i="28"/>
  <c r="D14" i="28"/>
  <c r="D13" i="28"/>
  <c r="D9" i="28"/>
  <c r="G53" i="31"/>
  <c r="H47" i="31"/>
  <c r="H34" i="31"/>
  <c r="H25" i="31"/>
  <c r="H9" i="31"/>
  <c r="H16" i="31" s="1"/>
  <c r="H42" i="8"/>
  <c r="H45" i="8" s="1"/>
  <c r="H31" i="8"/>
  <c r="G31" i="8"/>
  <c r="G23" i="35" l="1"/>
  <c r="G15" i="35"/>
  <c r="H36" i="31"/>
  <c r="H26" i="8"/>
  <c r="H10" i="8"/>
  <c r="H17" i="8" l="1"/>
  <c r="H36" i="8" s="1"/>
  <c r="H38" i="8" s="1"/>
  <c r="H50" i="31"/>
  <c r="H64" i="31" s="1"/>
  <c r="H32" i="8"/>
  <c r="D47" i="31"/>
  <c r="B47" i="34"/>
  <c r="B42" i="34"/>
  <c r="B59" i="31"/>
  <c r="C59" i="31"/>
  <c r="D59" i="31"/>
  <c r="E59" i="31"/>
  <c r="F59" i="31"/>
  <c r="G59" i="31"/>
  <c r="G58" i="31"/>
  <c r="K19" i="5"/>
  <c r="G42" i="8"/>
  <c r="G44" i="8"/>
  <c r="K59" i="5"/>
  <c r="K35" i="5"/>
  <c r="F32" i="35"/>
  <c r="D32" i="35"/>
  <c r="F7" i="35"/>
  <c r="D7" i="35"/>
  <c r="B8" i="35"/>
  <c r="B52" i="13" s="1"/>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7" i="8"/>
  <c r="G26" i="8"/>
  <c r="G21" i="8"/>
  <c r="G16" i="8"/>
  <c r="G10" i="8"/>
  <c r="J71" i="5"/>
  <c r="J70" i="5"/>
  <c r="J69" i="5"/>
  <c r="J68" i="5"/>
  <c r="J59" i="5"/>
  <c r="J41" i="5"/>
  <c r="J40" i="5"/>
  <c r="J39" i="5"/>
  <c r="J38" i="5"/>
  <c r="J35" i="5"/>
  <c r="J26" i="5"/>
  <c r="J19" i="5"/>
  <c r="J11" i="5"/>
  <c r="B70" i="10"/>
  <c r="B19" i="5"/>
  <c r="B11" i="5"/>
  <c r="B40" i="10"/>
  <c r="B31" i="9"/>
  <c r="B26" i="9"/>
  <c r="B21" i="9"/>
  <c r="B16" i="9"/>
  <c r="B10" i="9"/>
  <c r="F44" i="8"/>
  <c r="E44" i="8"/>
  <c r="D44" i="8"/>
  <c r="C44" i="8"/>
  <c r="B44" i="8"/>
  <c r="F42" i="8"/>
  <c r="E42" i="8"/>
  <c r="D42" i="8"/>
  <c r="C42" i="8"/>
  <c r="B42" i="8"/>
  <c r="F37" i="8"/>
  <c r="D37" i="8"/>
  <c r="C37" i="8"/>
  <c r="B37" i="8"/>
  <c r="F31" i="8"/>
  <c r="E31" i="8"/>
  <c r="D31" i="8"/>
  <c r="C31" i="8"/>
  <c r="B31" i="8"/>
  <c r="F26" i="8"/>
  <c r="E26" i="8"/>
  <c r="D26" i="8"/>
  <c r="C26" i="8"/>
  <c r="B26" i="8"/>
  <c r="F21" i="8"/>
  <c r="E21" i="8"/>
  <c r="D21" i="8"/>
  <c r="C21" i="8"/>
  <c r="B21" i="8"/>
  <c r="F16" i="8"/>
  <c r="E16" i="8"/>
  <c r="D16" i="8"/>
  <c r="C16" i="8"/>
  <c r="B16" i="8"/>
  <c r="F10" i="8"/>
  <c r="E10" i="8"/>
  <c r="D10" i="8"/>
  <c r="C10" i="8"/>
  <c r="B10"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H35" i="5"/>
  <c r="H65" i="5" s="1"/>
  <c r="G35" i="5"/>
  <c r="F35" i="5"/>
  <c r="K26" i="5"/>
  <c r="I26" i="5"/>
  <c r="H26" i="5"/>
  <c r="G26" i="5"/>
  <c r="F26" i="5"/>
  <c r="I19" i="5"/>
  <c r="H19" i="5"/>
  <c r="G19" i="5"/>
  <c r="F19" i="5"/>
  <c r="F21" i="5" s="1"/>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21" i="10" s="1"/>
  <c r="B44" i="9"/>
  <c r="B42" i="9"/>
  <c r="B37"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I17" i="35" l="1"/>
  <c r="I18" i="35"/>
  <c r="I20" i="35" s="1"/>
  <c r="H18" i="35"/>
  <c r="H20" i="35" s="1"/>
  <c r="H25" i="35" s="1"/>
  <c r="H17" i="35"/>
  <c r="K65" i="5"/>
  <c r="F11" i="35"/>
  <c r="G17" i="35"/>
  <c r="C40" i="31"/>
  <c r="D37" i="31" s="1"/>
  <c r="D40" i="31" s="1"/>
  <c r="E37" i="31" s="1"/>
  <c r="E40" i="31" s="1"/>
  <c r="F37" i="31" s="1"/>
  <c r="I47" i="5"/>
  <c r="I48" i="5" s="1"/>
  <c r="G18" i="35"/>
  <c r="G20" i="35" s="1"/>
  <c r="D12" i="35"/>
  <c r="D14" i="35" s="1"/>
  <c r="I21" i="5"/>
  <c r="B64" i="10"/>
  <c r="B72" i="10" s="1"/>
  <c r="C17" i="8"/>
  <c r="C36" i="8" s="1"/>
  <c r="C38" i="8" s="1"/>
  <c r="G45" i="8"/>
  <c r="F23" i="35" s="1"/>
  <c r="D50" i="31"/>
  <c r="D64" i="31" s="1"/>
  <c r="B17" i="8"/>
  <c r="B36" i="8" s="1"/>
  <c r="B38" i="8" s="1"/>
  <c r="K47" i="5"/>
  <c r="I28" i="35" s="1"/>
  <c r="I30" i="35" s="1"/>
  <c r="E32" i="8"/>
  <c r="D17" i="8"/>
  <c r="D36" i="8" s="1"/>
  <c r="D38" i="8" s="1"/>
  <c r="B32" i="9"/>
  <c r="D17" i="35"/>
  <c r="F17" i="8"/>
  <c r="F36" i="8" s="1"/>
  <c r="F38" i="8" s="1"/>
  <c r="F45" i="8"/>
  <c r="D23" i="35" s="1"/>
  <c r="B50" i="31"/>
  <c r="B64" i="31" s="1"/>
  <c r="F12" i="35"/>
  <c r="F14" i="35" s="1"/>
  <c r="D45" i="8"/>
  <c r="B47" i="10"/>
  <c r="B51" i="10"/>
  <c r="B54" i="10" s="1"/>
  <c r="F65" i="5"/>
  <c r="G43" i="5"/>
  <c r="D32" i="8"/>
  <c r="C45" i="8"/>
  <c r="H73" i="5"/>
  <c r="B42" i="10"/>
  <c r="B11" i="35"/>
  <c r="B32" i="8"/>
  <c r="F32" i="8"/>
  <c r="E45" i="8"/>
  <c r="G17" i="8"/>
  <c r="G36" i="8" s="1"/>
  <c r="G38" i="8" s="1"/>
  <c r="B49" i="13"/>
  <c r="J65" i="5"/>
  <c r="J47" i="5"/>
  <c r="F36" i="31"/>
  <c r="B45" i="8"/>
  <c r="B17" i="9"/>
  <c r="B42" i="13" s="1"/>
  <c r="B43" i="13" s="1"/>
  <c r="G32" i="8"/>
  <c r="F43" i="5"/>
  <c r="H43" i="5"/>
  <c r="F47" i="5"/>
  <c r="B17" i="35"/>
  <c r="G21" i="5"/>
  <c r="F18" i="35"/>
  <c r="F20" i="35" s="1"/>
  <c r="B41" i="25"/>
  <c r="I65" i="5"/>
  <c r="I73" i="5" s="1"/>
  <c r="I43" i="5"/>
  <c r="D8" i="35"/>
  <c r="D18" i="35"/>
  <c r="D20" i="35" s="1"/>
  <c r="G47" i="5"/>
  <c r="G65" i="5"/>
  <c r="B18" i="35"/>
  <c r="B20" i="35" s="1"/>
  <c r="C32" i="8"/>
  <c r="G36" i="31"/>
  <c r="H47" i="5"/>
  <c r="B45" i="9"/>
  <c r="D11" i="35"/>
  <c r="J43" i="5"/>
  <c r="J21" i="5"/>
  <c r="B12" i="35"/>
  <c r="B14" i="35" s="1"/>
  <c r="K21" i="5"/>
  <c r="K43" i="5"/>
  <c r="H21" i="5"/>
  <c r="F17" i="35"/>
  <c r="E17" i="8"/>
  <c r="E36" i="8" s="1"/>
  <c r="E38" i="8" s="1"/>
  <c r="I52" i="5" l="1"/>
  <c r="B47" i="13"/>
  <c r="B50" i="13" s="1"/>
  <c r="I25" i="35"/>
  <c r="F15" i="35"/>
  <c r="H28" i="35"/>
  <c r="H30" i="35" s="1"/>
  <c r="H33" i="35" s="1"/>
  <c r="D46" i="13" s="1"/>
  <c r="I21" i="35"/>
  <c r="K73" i="5"/>
  <c r="K52" i="5"/>
  <c r="I6" i="35" s="1"/>
  <c r="I33" i="35"/>
  <c r="G73" i="5"/>
  <c r="H21" i="35"/>
  <c r="B21" i="35"/>
  <c r="D15" i="35"/>
  <c r="F40" i="31"/>
  <c r="G37" i="31" s="1"/>
  <c r="G40" i="31" s="1"/>
  <c r="J73" i="5"/>
  <c r="G25" i="35"/>
  <c r="J52" i="5"/>
  <c r="F73" i="5"/>
  <c r="G28" i="35"/>
  <c r="G30" i="35" s="1"/>
  <c r="G33" i="35" s="1"/>
  <c r="K48" i="5"/>
  <c r="D21" i="35"/>
  <c r="J48" i="5"/>
  <c r="F28" i="35"/>
  <c r="F30" i="35" s="1"/>
  <c r="F33" i="35" s="1"/>
  <c r="E50" i="31"/>
  <c r="E64" i="31" s="1"/>
  <c r="C50" i="31"/>
  <c r="C64" i="31" s="1"/>
  <c r="I54" i="5"/>
  <c r="I55" i="5"/>
  <c r="B23" i="35"/>
  <c r="B53" i="10"/>
  <c r="B36" i="9"/>
  <c r="B38" i="9" s="1"/>
  <c r="B51" i="13"/>
  <c r="F50" i="31"/>
  <c r="F64" i="31" s="1"/>
  <c r="B15" i="35"/>
  <c r="B25" i="35"/>
  <c r="F48" i="5"/>
  <c r="G21" i="35"/>
  <c r="F52" i="5"/>
  <c r="G52" i="5"/>
  <c r="D28" i="35"/>
  <c r="D30" i="35" s="1"/>
  <c r="D33" i="35" s="1"/>
  <c r="G48" i="5"/>
  <c r="F21" i="35"/>
  <c r="F25" i="35"/>
  <c r="G50" i="31"/>
  <c r="G64" i="31" s="1"/>
  <c r="B28" i="35"/>
  <c r="B30" i="35" s="1"/>
  <c r="B33" i="35" s="1"/>
  <c r="B46" i="13" s="1"/>
  <c r="H48" i="5"/>
  <c r="H52" i="5"/>
  <c r="D25" i="35"/>
  <c r="B48" i="13" l="1"/>
  <c r="F54" i="5"/>
  <c r="I8" i="35"/>
  <c r="H8" i="35"/>
  <c r="D52" i="13" s="1"/>
  <c r="K54" i="5"/>
  <c r="F8" i="35"/>
  <c r="K55" i="5"/>
  <c r="G8" i="35"/>
  <c r="J55" i="5"/>
  <c r="J54" i="5"/>
  <c r="H37" i="31"/>
  <c r="H40" i="31" s="1"/>
  <c r="I37" i="31" s="1"/>
  <c r="I40" i="31" s="1"/>
  <c r="J37" i="31" s="1"/>
  <c r="J40" i="31" s="1"/>
  <c r="K37" i="31" s="1"/>
  <c r="K40" i="31" s="1"/>
  <c r="F55" i="5"/>
  <c r="G54" i="5"/>
  <c r="G55" i="5"/>
  <c r="H55" i="5"/>
  <c r="H54" i="5"/>
</calcChain>
</file>

<file path=xl/sharedStrings.xml><?xml version="1.0" encoding="utf-8"?>
<sst xmlns="http://schemas.openxmlformats.org/spreadsheetml/2006/main" count="771" uniqueCount="402">
  <si>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</si>
  <si>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</si>
  <si>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</si>
  <si>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</si>
  <si>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</si>
  <si>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</si>
  <si>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</si>
  <si>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</si>
  <si>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</si>
  <si>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</si>
  <si>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</si>
  <si>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</si>
  <si>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</si>
  <si>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</si>
  <si>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</si>
  <si>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</si>
  <si>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</si>
  <si>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</si>
  <si>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</si>
  <si>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</si>
  <si>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</si>
  <si>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</si>
  <si>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</si>
  <si>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</si>
  <si>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</si>
  <si>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</si>
  <si>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</si>
  <si>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</si>
  <si>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</si>
  <si>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</si>
  <si>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</si>
  <si>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</si>
  <si>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</si>
  <si>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</si>
  <si>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</si>
  <si>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</si>
  <si>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</si>
  <si>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</si>
  <si>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</si>
  <si>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</si>
  <si>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</si>
  <si>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</si>
  <si>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</si>
  <si>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</si>
  <si>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</si>
  <si>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</si>
  <si>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</si>
  <si>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</si>
  <si>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</si>
  <si>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</si>
  <si>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</si>
  <si>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</si>
  <si>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</si>
  <si>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</si>
  <si>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</si>
  <si>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</si>
  <si>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</si>
  <si>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</si>
  <si>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</si>
  <si>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</si>
  <si>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</si>
  <si>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</si>
  <si>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</si>
  <si>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</si>
  <si>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</si>
  <si>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</si>
  <si>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</si>
  <si>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</si>
  <si>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</si>
  <si>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</si>
  <si>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</si>
  <si>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</si>
  <si>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</si>
  <si>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</si>
  <si>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Dividend</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</si>
  <si>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</si>
  <si>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</si>
  <si>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</si>
  <si>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</si>
  <si>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</si>
  <si>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</si>
  <si>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</si>
  <si>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</si>
  <si>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</si>
  <si>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</si>
  <si>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</si>
  <si>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</si>
  <si>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</si>
  <si>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</si>
  <si>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</si>
  <si>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</si>
  <si>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</si>
  <si>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</si>
  <si>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</si>
  <si>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</si>
  <si>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</si>
  <si>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</si>
  <si>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</si>
  <si>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</si>
  <si>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</si>
  <si>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</si>
  <si>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</si>
  <si>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</si>
  <si>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</si>
  <si>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</si>
  <si>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</si>
  <si>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</si>
  <si>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</si>
  <si>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</si>
  <si>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</si>
  <si>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</si>
  <si>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</si>
  <si>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</si>
  <si>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</si>
  <si>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</si>
  <si>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</si>
  <si>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</si>
  <si>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</si>
  <si>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</si>
  <si>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</si>
  <si>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</si>
  <si>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</si>
  <si>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</si>
  <si>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</si>
  <si>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</si>
  <si>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</si>
  <si>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</si>
  <si>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</si>
  <si>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</si>
  <si>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</si>
  <si>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</si>
  <si>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</si>
  <si>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</si>
  <si>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</si>
  <si>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</si>
  <si>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</si>
  <si>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</si>
  <si>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</si>
  <si>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</si>
  <si>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</si>
  <si>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</si>
  <si>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</si>
  <si>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</si>
  <si>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</si>
  <si>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</si>
  <si>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</si>
  <si>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</si>
  <si>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</si>
  <si>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</si>
  <si>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</si>
  <si>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</si>
  <si>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</si>
  <si>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</si>
  <si>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</si>
  <si>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</si>
  <si>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</si>
  <si>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</si>
  <si>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</si>
  <si>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</si>
  <si>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</si>
  <si>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</si>
  <si>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</si>
  <si>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</si>
  <si>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</si>
  <si>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</si>
  <si>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</si>
  <si>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</si>
  <si>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</si>
  <si>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</si>
  <si>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</si>
  <si>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</si>
  <si>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</si>
  <si>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</si>
  <si>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</si>
  <si>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</si>
  <si>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</si>
  <si>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</si>
  <si>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</si>
  <si>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</si>
  <si>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</si>
  <si>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</si>
  <si>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</si>
  <si>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</si>
  <si>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</si>
  <si>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</si>
  <si>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</si>
  <si>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</si>
  <si>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</si>
  <si>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</si>
  <si>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</si>
  <si>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</si>
  <si>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</si>
  <si>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</si>
  <si>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</si>
  <si>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r>
      <t>Capital employed, average</t>
    </r>
    <r>
      <rPr>
        <vertAlign val="superscript"/>
        <sz val="10"/>
        <rFont val="Arial"/>
        <family val="2"/>
      </rPr>
      <t>1)</t>
    </r>
  </si>
  <si>
    <r>
      <t xml:space="preserve">   Capital employed turnover ratio</t>
    </r>
    <r>
      <rPr>
        <vertAlign val="superscript"/>
        <sz val="10"/>
        <rFont val="Arial"/>
        <family val="2"/>
      </rPr>
      <t>1)</t>
    </r>
  </si>
  <si>
    <r>
      <t>Return on capital employed</t>
    </r>
    <r>
      <rPr>
        <vertAlign val="superscript"/>
        <sz val="10"/>
        <rFont val="Arial"/>
        <family val="2"/>
      </rPr>
      <t>1)</t>
    </r>
  </si>
  <si>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</si>
  <si>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</si>
  <si>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</si>
  <si>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</si>
  <si>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</si>
  <si>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</si>
  <si>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</si>
  <si>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Direct economic value</t>
  </si>
  <si>
    <r>
      <t xml:space="preserve">Revenues </t>
    </r>
    <r>
      <rPr>
        <vertAlign val="superscript"/>
        <sz val="11"/>
        <rFont val="Arial"/>
        <family val="2"/>
      </rPr>
      <t>2)</t>
    </r>
  </si>
  <si>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</si>
  <si>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</si>
  <si>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</si>
  <si>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</si>
  <si>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</si>
  <si>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</si>
  <si>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</si>
  <si>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</si>
  <si>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</si>
  <si>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</si>
  <si>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</si>
  <si>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</si>
  <si>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</si>
  <si>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</si>
  <si>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</si>
  <si>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</si>
  <si>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</si>
  <si>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</si>
  <si>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</si>
  <si>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</si>
  <si>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</si>
  <si>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</si>
  <si>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</si>
  <si>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</si>
  <si>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</si>
  <si>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</si>
  <si>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</si>
  <si>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</si>
  <si>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</si>
  <si>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</si>
  <si>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</si>
  <si>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</si>
  <si>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</si>
  <si>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</si>
  <si>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</si>
  <si>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</si>
  <si>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</si>
  <si>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</si>
  <si>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</si>
  <si>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</si>
  <si>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</si>
  <si>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2) Revenues include revenues, other operating income, financial income, profit from divested companies and share of profit in associated companies.</t>
  </si>
  <si>
    <t>4) Costs for providers of capital include financial costs and dividend, but exclude redemption of shares and repurchase of own shares.</t>
  </si>
  <si>
    <r>
      <t>2016</t>
    </r>
    <r>
      <rPr>
        <b/>
        <vertAlign val="superscript"/>
        <sz val="10"/>
        <color indexed="8"/>
        <rFont val="Arial"/>
        <family val="2"/>
      </rPr>
      <t>1)</t>
    </r>
  </si>
  <si>
    <t xml:space="preserve">Compressor Technique </t>
  </si>
  <si>
    <t>N/A</t>
  </si>
  <si>
    <t xml:space="preserve">1) Includes discontinued operations. 2017 restated for IFRS 15. </t>
  </si>
  <si>
    <t>Consolidated Income Statement</t>
  </si>
  <si>
    <t>1) Restated for IFRS 15 and continuing operations</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</si>
  <si>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</si>
  <si>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</si>
  <si>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</si>
  <si>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</si>
  <si>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</si>
  <si>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</si>
  <si>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</si>
  <si>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</si>
  <si>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</si>
  <si>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</si>
  <si>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</si>
  <si>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</si>
  <si>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</si>
  <si>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</si>
  <si>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</si>
  <si>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</si>
  <si>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</si>
  <si>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</si>
  <si>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</si>
  <si>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</si>
  <si>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</si>
  <si>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</si>
  <si>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</si>
  <si>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</si>
  <si>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</si>
  <si>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</si>
  <si>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</si>
  <si>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</si>
  <si>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</si>
  <si>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</si>
  <si>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</si>
  <si>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</si>
  <si>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</si>
  <si>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</si>
  <si>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</si>
  <si>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</si>
  <si>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</si>
  <si>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</si>
  <si>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</si>
  <si>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</si>
  <si>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</si>
  <si>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</si>
  <si>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Consists of the Group’s interest-bearing liabilities and post-employment benefits, adjusted for the fair value of interest rate swaps, less cash and cash equivalents and other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</si>
  <si>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</si>
  <si>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</si>
  <si>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</si>
  <si>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</si>
  <si>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Cash flow from operations and cash flow from investments, excluding company acquisitions/divestments.
</t>
    </r>
    <r>
      <rPr>
        <i/>
        <sz val="10"/>
        <color indexed="23"/>
        <rFont val="Arial"/>
        <family val="2"/>
      </rPr>
      <t xml:space="preserve">Kassaflödet från den löpande verksamheten och kassaflödet från investeringsverksamheten exklusive rörelseförvärv och -avyttringar.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</si>
  <si>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</si>
  <si>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</si>
  <si>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</si>
  <si>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</si>
  <si>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</si>
  <si>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</si>
  <si>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</si>
  <si>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</si>
  <si>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</si>
  <si>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</si>
  <si>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</si>
  <si>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</si>
  <si>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EBITDA - Earnings before interest, taxes, depreciation and Amortization
</t>
    </r>
    <r>
      <rPr>
        <i/>
        <sz val="10"/>
        <color indexed="23"/>
        <rFont val="Arial"/>
        <family val="2"/>
      </rPr>
      <t>EBITDA</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</si>
  <si>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</si>
  <si>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</si>
  <si>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</si>
  <si>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</si>
  <si>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</si>
  <si>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</si>
  <si>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</si>
  <si>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</si>
  <si>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</si>
  <si>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</si>
  <si>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2) Restated for IFRS 15 and including discontinued operations</t>
  </si>
  <si>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</si>
  <si>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</si>
  <si>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</si>
  <si>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</si>
  <si>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</si>
  <si>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</si>
  <si>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</si>
  <si>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</si>
  <si>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</si>
  <si>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</si>
  <si>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</si>
  <si>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</si>
  <si>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Indebtness</t>
  </si>
  <si>
    <t>Net Debt / EBITDA</t>
  </si>
  <si>
    <t>Return on Capital Employed</t>
  </si>
  <si>
    <t>Profit before tax, 12M</t>
  </si>
  <si>
    <t>Interest expenses and exchange differences, 12M</t>
  </si>
  <si>
    <t>Earnings, 12M</t>
  </si>
  <si>
    <t>Average Capital Employed</t>
  </si>
  <si>
    <t>Key Ratios, continuing operations</t>
  </si>
  <si>
    <t>1)</t>
  </si>
  <si>
    <t>2)</t>
  </si>
  <si>
    <r>
      <rPr>
        <vertAlign val="superscript"/>
        <sz val="10"/>
        <rFont val="Arial"/>
        <family val="2"/>
      </rPr>
      <t>1)</t>
    </r>
    <r>
      <rPr>
        <sz val="10"/>
        <rFont val="Arial"/>
        <family val="2"/>
      </rPr>
      <t xml:space="preserve"> Including discontinued operations</t>
    </r>
  </si>
  <si>
    <r>
      <rPr>
        <vertAlign val="superscript"/>
        <sz val="10"/>
        <rFont val="Arial"/>
        <family val="2"/>
      </rPr>
      <t>3)</t>
    </r>
    <r>
      <rPr>
        <sz val="10"/>
        <rFont val="Arial"/>
        <family val="2"/>
      </rPr>
      <t xml:space="preserve"> Equity for Q2 2017, Q3 2017 and Q4 2017 and Q1 2018 includes Epiroc</t>
    </r>
  </si>
  <si>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</si>
  <si>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</si>
  <si>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</si>
  <si>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</si>
  <si>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</si>
  <si>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</si>
  <si>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1)</t>
    </r>
    <r>
      <rPr>
        <i/>
        <sz val="10"/>
        <rFont val="Arial"/>
        <family val="2"/>
      </rPr>
      <t xml:space="preserve"> Restated for IFRS 15. Include assets and liabilities related to Epiroc reported as discontinued operations.</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</si>
  <si>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</si>
  <si>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</si>
  <si>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rPr>
        <vertAlign val="superscript"/>
        <sz val="10"/>
        <color indexed="8"/>
        <rFont val="Arial"/>
        <family val="2"/>
      </rPr>
      <t>1)</t>
    </r>
    <r>
      <rPr>
        <sz val="10"/>
        <color indexed="8"/>
        <rFont val="Arial"/>
        <family val="2"/>
      </rPr>
      <t xml:space="preserve"> Include assets and liabilities related to Epiroc reported as discontinued operations. </t>
    </r>
  </si>
  <si>
    <t>1) Restated for IFRS 15 and includes Epiroc reported as discontinued operations.</t>
  </si>
  <si>
    <r>
      <rPr>
        <vertAlign val="superscript"/>
        <sz val="10"/>
        <rFont val="Arial"/>
        <family val="2"/>
      </rPr>
      <t>2)</t>
    </r>
    <r>
      <rPr>
        <sz val="10"/>
        <rFont val="Arial"/>
        <family val="2"/>
      </rPr>
      <t xml:space="preserve"> Including Epiroc</t>
    </r>
  </si>
  <si>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</si>
  <si>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</si>
  <si>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</si>
  <si>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 = Volume, price and mix.</t>
  </si>
  <si>
    <t>Basic earnings</t>
  </si>
  <si>
    <t>Diluted earnings</t>
  </si>
  <si>
    <t>Per share data, SEK</t>
  </si>
  <si>
    <r>
      <t>of which Interest Net</t>
    </r>
    <r>
      <rPr>
        <vertAlign val="superscript"/>
        <sz val="10"/>
        <rFont val="Arial"/>
        <family val="2"/>
      </rPr>
      <t>3)</t>
    </r>
  </si>
  <si>
    <r>
      <rPr>
        <i/>
        <vertAlign val="superscript"/>
        <sz val="10"/>
        <rFont val="Arial"/>
        <family val="2"/>
      </rPr>
      <t xml:space="preserve">3) </t>
    </r>
    <r>
      <rPr>
        <i/>
        <sz val="10"/>
        <rFont val="Arial"/>
        <family val="2"/>
      </rPr>
      <t>Q4 2018 Includes realocation of MSEK -68 within net financial items related to discontinued operations.</t>
    </r>
  </si>
  <si>
    <r>
      <t>2017</t>
    </r>
    <r>
      <rPr>
        <b/>
        <vertAlign val="superscript"/>
        <sz val="10"/>
        <rFont val="Arial"/>
        <family val="2"/>
      </rPr>
      <t xml:space="preserve">2) </t>
    </r>
  </si>
  <si>
    <t>3) Proposed by the Board of Directors.</t>
  </si>
  <si>
    <r>
      <t>Cash flow</t>
    </r>
    <r>
      <rPr>
        <b/>
        <vertAlign val="superscript"/>
        <sz val="10"/>
        <rFont val="Arial"/>
        <family val="2"/>
      </rPr>
      <t>2)</t>
    </r>
  </si>
  <si>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</si>
  <si>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</si>
  <si>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</si>
  <si>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</si>
  <si>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</si>
  <si>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1) Calculations according to GRI Standard Guidelines, www.globalreporting.org. </t>
  </si>
  <si>
    <t>3)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</si>
  <si>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</si>
  <si>
    <t xml:space="preserve">7) Water risk mapping was carried out using the water risk maps generated by Verisk Maplecroft. Water risk as defined by Verisk Maplecroft water stress index, where categories “medium, high and extreme” are used in Atlas Copco’s water risk scope. </t>
  </si>
  <si>
    <t>8) In 2018, the process and scope for employees signing the Business Code of Practice was reviewed and updated. This means that the result for the KPI “managers signing the Business Code of Practice” is not comparable with pevious years.</t>
  </si>
  <si>
    <t>9) Results are, as a rule, collected every two years through the Group’s employee survey “Insight”. The survey was not conducted in 2017 and 2018.</t>
  </si>
  <si>
    <t xml:space="preserve">For further information, see the annual report 2018. </t>
  </si>
  <si>
    <t>5)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</si>
  <si>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</si>
  <si>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</si>
  <si>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</si>
  <si>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</si>
  <si>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</si>
  <si>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r>
      <rPr>
        <i/>
        <vertAlign val="superscript"/>
        <sz val="10"/>
        <rFont val="Arial"/>
        <family val="2"/>
      </rPr>
      <t>2)</t>
    </r>
    <r>
      <rPr>
        <sz val="10"/>
        <rFont val="Arial"/>
        <family val="2"/>
      </rPr>
      <t xml:space="preserve"> </t>
    </r>
    <r>
      <rPr>
        <i/>
        <sz val="10"/>
        <rFont val="Arial"/>
        <family val="2"/>
      </rPr>
      <t>Including effects of IFRS 16 (leases).</t>
    </r>
  </si>
  <si>
    <t>2) Including effects of IFRS 16 (leases).</t>
  </si>
  <si>
    <r>
      <t>Financial position and return</t>
    </r>
    <r>
      <rPr>
        <b/>
        <vertAlign val="superscript"/>
        <sz val="10"/>
        <rFont val="Arial"/>
        <family val="2"/>
      </rPr>
      <t xml:space="preserve"> </t>
    </r>
  </si>
  <si>
    <r>
      <t>Revenues and profit</t>
    </r>
    <r>
      <rPr>
        <b/>
        <vertAlign val="superscript"/>
        <sz val="10"/>
        <rFont val="Arial"/>
        <family val="2"/>
      </rPr>
      <t>1)</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</si>
  <si>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</si>
  <si>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</si>
  <si>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</si>
  <si>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</si>
  <si>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t>Distribution of Epiroc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</si>
</sst>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0.0%"/>
    <numFmt numFmtId="168" formatCode="yy/mm"/>
    <numFmt numFmtId="169" formatCode="0.0"/>
    <numFmt numFmtId="170" formatCode="\+#,##0;\-#,##0"/>
    <numFmt numFmtId="171" formatCode="_-* #,##0\ _k_r_-;\-* #,##0\ _k_r_-;_-* &quot;-&quot;??\ _k_r_-;_-@_-"/>
    <numFmt numFmtId="172" formatCode="\-"/>
    <numFmt numFmtId="173" formatCode="_(* #,##0.00_);_(* \(#,##0.00\);_(* &quot;-&quot;??_);_(@_)"/>
    <numFmt numFmtId="174" formatCode="&quot;SFr.&quot;#,##0.00;&quot;SFr.&quot;\-#,##0.00"/>
    <numFmt numFmtId="175" formatCode="_ * #,##0_ ;_ * \-#,##0_ ;_ * &quot;-&quot;_ ;_ @_ "/>
    <numFmt numFmtId="176" formatCode="_ * #,##0.00_ ;_ * \-#,##0.00_ ;_ * &quot;-&quot;??_ ;_ @_ "/>
    <numFmt numFmtId="177" formatCode="#,##0.0000_);\(#,##0.0000\)"/>
    <numFmt numFmtId="178" formatCode="_ &quot;Fr.&quot;\ * #,##0_ ;_ &quot;Fr.&quot;\ * \-#,##0_ ;_ &quot;Fr.&quot;\ * &quot;-&quot;_ ;_ @_ "/>
    <numFmt numFmtId="179" formatCode="_ &quot;Fr.&quot;\ * #,##0.00_ ;_ &quot;Fr.&quot;\ * \-#,##0.00_ ;_ &quot;Fr.&quot;\ * &quot;-&quot;??_ ;_ @_ "/>
    <numFmt numFmtId="180" formatCode="#,##0.00;[Red]#,##0.00"/>
    <numFmt numFmtId="181" formatCode="#,##0;\-#,##0;&quot;&quot;"/>
    <numFmt numFmtId="182" formatCode="General_)"/>
    <numFmt numFmtId="183" formatCode="m/d/yy"/>
    <numFmt numFmtId="184" formatCode="#,##0.0_);\(#,##0.0\)"/>
    <numFmt numFmtId="185" formatCode="_ * #,##0_)_F_ ;_ * \(#,##0\)_F_ ;_ * &quot;-&quot;_)_F_ ;_ @_ "/>
    <numFmt numFmtId="186" formatCode="_ * #,##0.00_)_F_ ;_ * \(#,##0.00\)_F_ ;_ * &quot;-&quot;??_)_F_ ;_ @_ "/>
    <numFmt numFmtId="187" formatCode="_ * #,##0_)&quot;F&quot;_ ;_ * \(#,##0\)&quot;F&quot;_ ;_ * &quot;-&quot;_)&quot;F&quot;_ ;_ @_ "/>
    <numFmt numFmtId="188" formatCode="_ * #,##0.00_)&quot;F&quot;_ ;_ * \(#,##0.00\)&quot;F&quot;_ ;_ * &quot;-&quot;??_)&quot;F&quot;_ ;_ @_ "/>
    <numFmt numFmtId="189" formatCode="_(* #,##0.0_);_(* \(#,##0.0\);_(* &quot;-&quot;?_);_(@_)"/>
    <numFmt numFmtId="190" formatCode="0.00000"/>
    <numFmt numFmtId="191" formatCode="0.000"/>
    <numFmt numFmtId="192" formatCode="#,##0.00\ [$€];[Red]\-#,##0.00\ [$€]"/>
    <numFmt numFmtId="193" formatCode="#,##0;\-#,##0;&quot;-&quot;"/>
    <numFmt numFmtId="194" formatCode="#,##0.000000\ _k_r"/>
    <numFmt numFmtId="195" formatCode="&quot;$&quot;#,##0\ ;\(&quot;$&quot;#,##0\)"/>
    <numFmt numFmtId="196" formatCode="_-* #,##0.00\ &quot;€&quot;_-;\-* #,##0.00\ &quot;€&quot;_-;_-* &quot;-&quot;??\ &quot;€&quot;_-;_-@_-"/>
    <numFmt numFmtId="197" formatCode="mmmmyy"/>
    <numFmt numFmtId="198" formatCode="_-* #,##0_-;_-* #,##0\-;_-* &quot;-&quot;_-;_-@_-"/>
    <numFmt numFmtId="199" formatCode="#,##0.00_ ;[Red]\-#,##0.00\ "/>
    <numFmt numFmtId="200" formatCode="_(* #,##0.00_);_(* \(#,##0.00\);_(* &quot;0&quot;??_);_(@_)"/>
    <numFmt numFmtId="201" formatCode="_-* #,##0.00\ _€_-;\-* #,##0.00\ _€_-;_-* &quot;-&quot;??\ _€_-;_-@_-"/>
    <numFmt numFmtId="202" formatCode="_(* #,##0_);_(* \(#,##0\);_(* \-??_);_(@_)"/>
    <numFmt numFmtId="203" formatCode="###,000"/>
    <numFmt numFmtId="204" formatCode="_ * #,##0_ ;_ * \-#,##0_ ;_ * &quot;-&quot;??_ ;_ @_ "/>
  </numFmts>
  <fonts count="141">
    <font>
      <sz val="10"/>
      <name val="Arial"/>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vertAlign val="superscript"/>
      <sz val="10"/>
      <color indexed="8"/>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i/>
      <sz val="10"/>
      <color rgb="FF00B0F0"/>
      <name val="Arial"/>
      <family val="2"/>
    </font>
    <font>
      <b/>
      <i/>
      <sz val="10"/>
      <color theme="1"/>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s>
  <borders count="60">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s>
  <cellStyleXfs count="5867">
    <xf numFmtId="0" fontId="0" fillId="0" borderId="0"/>
    <xf numFmtId="0" fontId="49" fillId="0" borderId="0"/>
    <xf numFmtId="0" fontId="35" fillId="0" borderId="0"/>
    <xf numFmtId="0" fontId="49" fillId="0" borderId="0"/>
    <xf numFmtId="0" fontId="49" fillId="0" borderId="0"/>
    <xf numFmtId="0" fontId="67" fillId="0" borderId="0" applyNumberFormat="0" applyFill="0" applyBorder="0" applyAlignment="0" applyProtection="0"/>
    <xf numFmtId="0" fontId="35" fillId="0" borderId="0"/>
    <xf numFmtId="0" fontId="35" fillId="0" borderId="0"/>
    <xf numFmtId="0" fontId="35" fillId="0" borderId="0"/>
    <xf numFmtId="0" fontId="35" fillId="0" borderId="0"/>
    <xf numFmtId="0" fontId="49" fillId="0" borderId="0"/>
    <xf numFmtId="0" fontId="35" fillId="0" borderId="0"/>
    <xf numFmtId="0" fontId="49" fillId="0" borderId="0"/>
    <xf numFmtId="0" fontId="49" fillId="0" borderId="0"/>
    <xf numFmtId="0" fontId="35" fillId="0" borderId="0"/>
    <xf numFmtId="0" fontId="49" fillId="0" borderId="0"/>
    <xf numFmtId="0" fontId="35" fillId="0" borderId="0"/>
    <xf numFmtId="0" fontId="68" fillId="0" borderId="1" applyNumberFormat="0" applyFill="0" applyProtection="0">
      <alignment horizontal="center"/>
    </xf>
    <xf numFmtId="0" fontId="69" fillId="0" borderId="0" applyNumberFormat="0" applyFill="0" applyBorder="0" applyProtection="0">
      <alignment horizontal="centerContinuous"/>
    </xf>
    <xf numFmtId="0" fontId="35" fillId="0" borderId="0"/>
    <xf numFmtId="0" fontId="35" fillId="0" borderId="0"/>
    <xf numFmtId="0" fontId="35" fillId="0" borderId="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2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1" borderId="0" applyNumberFormat="0" applyBorder="0" applyAlignment="0" applyProtection="0"/>
    <xf numFmtId="0" fontId="5" fillId="0" borderId="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25" borderId="0" applyNumberFormat="0" applyBorder="0" applyAlignment="0" applyProtection="0"/>
    <xf numFmtId="0" fontId="4" fillId="27" borderId="0" applyNumberFormat="0" applyBorder="0" applyAlignment="0" applyProtection="0"/>
    <xf numFmtId="0" fontId="3" fillId="27"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4" fillId="31" borderId="0" applyNumberFormat="0" applyBorder="0" applyAlignment="0" applyProtection="0"/>
    <xf numFmtId="0" fontId="3" fillId="31"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14"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4" fillId="33" borderId="0" applyNumberFormat="0" applyBorder="0" applyAlignment="0" applyProtection="0"/>
    <xf numFmtId="0" fontId="3" fillId="33"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3"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4" fillId="35" borderId="0" applyNumberFormat="0" applyBorder="0" applyAlignment="0" applyProtection="0"/>
    <xf numFmtId="0" fontId="3" fillId="35"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3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26" borderId="0" applyNumberFormat="0" applyBorder="0" applyAlignment="0" applyProtection="0"/>
    <xf numFmtId="0" fontId="33" fillId="0" borderId="0" applyNumberFormat="0" applyFill="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5" borderId="0" applyNumberFormat="0" applyBorder="0" applyAlignment="0" applyProtection="0"/>
    <xf numFmtId="0" fontId="36" fillId="0" borderId="0" applyNumberFormat="0" applyFill="0" applyBorder="0">
      <alignment horizontal="left"/>
    </xf>
    <xf numFmtId="0" fontId="36" fillId="0" borderId="0" applyNumberFormat="0" applyFill="0" applyBorder="0">
      <alignment horizontal="left"/>
    </xf>
    <xf numFmtId="0" fontId="52" fillId="0" borderId="0" applyNumberFormat="0" applyFill="0" applyBorder="0">
      <alignment horizontal="left"/>
    </xf>
    <xf numFmtId="0" fontId="5" fillId="0" borderId="2"/>
    <xf numFmtId="174" fontId="41" fillId="0" borderId="0" applyFill="0" applyBorder="0" applyAlignment="0"/>
    <xf numFmtId="0" fontId="19" fillId="21" borderId="3" applyNumberFormat="0" applyAlignment="0" applyProtection="0"/>
    <xf numFmtId="0" fontId="19" fillId="37" borderId="3" applyNumberFormat="0" applyAlignment="0" applyProtection="0"/>
    <xf numFmtId="0" fontId="19" fillId="37" borderId="3" applyNumberFormat="0" applyAlignment="0" applyProtection="0"/>
    <xf numFmtId="0" fontId="19" fillId="37" borderId="3" applyNumberFormat="0" applyAlignment="0" applyProtection="0"/>
    <xf numFmtId="0" fontId="38" fillId="37" borderId="3" applyNumberFormat="0" applyAlignment="0" applyProtection="0"/>
    <xf numFmtId="0" fontId="25" fillId="0" borderId="4" applyNumberFormat="0" applyFill="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11" fillId="0" borderId="6">
      <alignment horizontal="left" wrapText="1"/>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80" fontId="5" fillId="0" borderId="0" applyFont="0" applyFill="0" applyBorder="0" applyProtection="0"/>
    <xf numFmtId="176" fontId="5" fillId="0" borderId="0" applyFont="0" applyFill="0" applyBorder="0" applyAlignment="0" applyProtection="0">
      <alignment vertical="center"/>
    </xf>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4"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12" borderId="7" applyNumberFormat="0" applyFont="0" applyAlignment="0" applyProtection="0"/>
    <xf numFmtId="0" fontId="42" fillId="0" borderId="0" applyNumberFormat="0" applyAlignment="0">
      <alignment horizontal="left"/>
    </xf>
    <xf numFmtId="183" fontId="70" fillId="0" borderId="0">
      <alignment horizontal="center"/>
    </xf>
    <xf numFmtId="14" fontId="6" fillId="0" borderId="0" applyFill="0" applyBorder="0">
      <alignment horizontal="left"/>
    </xf>
    <xf numFmtId="14" fontId="6" fillId="0" borderId="0" applyFill="0" applyBorder="0">
      <alignment horizontal="left"/>
    </xf>
    <xf numFmtId="14" fontId="53" fillId="0" borderId="0">
      <alignment horizontal="left"/>
    </xf>
    <xf numFmtId="175" fontId="5" fillId="0" borderId="0" applyFont="0" applyFill="0" applyBorder="0" applyAlignment="0" applyProtection="0"/>
    <xf numFmtId="176" fontId="5" fillId="0" borderId="0" applyFont="0" applyFill="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43" fillId="0" borderId="0" applyNumberFormat="0" applyAlignment="0">
      <alignment horizontal="left"/>
    </xf>
    <xf numFmtId="0" fontId="23" fillId="7" borderId="3"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81" fontId="54" fillId="0" borderId="0">
      <alignment horizontal="left" vertical="top" wrapText="1"/>
    </xf>
    <xf numFmtId="181" fontId="55" fillId="0" borderId="0">
      <alignment horizontal="left"/>
    </xf>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6" borderId="0" applyNumberFormat="0" applyBorder="0" applyAlignment="0" applyProtection="0"/>
    <xf numFmtId="38" fontId="6" fillId="42" borderId="0" applyNumberFormat="0" applyBorder="0" applyAlignment="0" applyProtection="0"/>
    <xf numFmtId="167" fontId="5" fillId="43" borderId="6" applyNumberFormat="0" applyFont="0" applyBorder="0" applyAlignment="0" applyProtection="0"/>
    <xf numFmtId="184" fontId="71" fillId="43" borderId="0" applyNumberFormat="0" applyFont="0" applyAlignment="0"/>
    <xf numFmtId="0" fontId="8" fillId="0" borderId="8" applyNumberFormat="0" applyAlignment="0" applyProtection="0">
      <alignment horizontal="left" vertical="center"/>
    </xf>
    <xf numFmtId="0" fontId="8" fillId="0" borderId="9">
      <alignment horizontal="left" vertical="center"/>
    </xf>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1"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6" fillId="0" borderId="15" applyNumberFormat="0" applyFill="0" applyBorder="0" applyAlignment="0">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xf numFmtId="0" fontId="96" fillId="0" borderId="0" applyNumberFormat="0" applyFill="0" applyBorder="0" applyAlignment="0" applyProtection="0">
      <alignment vertical="top"/>
      <protection locked="0"/>
    </xf>
    <xf numFmtId="0" fontId="98" fillId="51" borderId="35" applyNumberFormat="0" applyAlignment="0" applyProtection="0"/>
    <xf numFmtId="181" fontId="53" fillId="0" borderId="6" applyFill="0" applyBorder="0">
      <protection locked="0"/>
    </xf>
    <xf numFmtId="0" fontId="35" fillId="0" borderId="0" applyNumberFormat="0" applyFill="0" applyBorder="0" applyAlignment="0" applyProtection="0">
      <alignment horizontal="left"/>
    </xf>
    <xf numFmtId="181" fontId="53" fillId="0" borderId="15" applyNumberFormat="0" applyFill="0" applyBorder="0">
      <alignment horizontal="right"/>
      <protection locked="0"/>
    </xf>
    <xf numFmtId="0" fontId="57" fillId="0" borderId="16" applyNumberFormat="0" applyFill="0" applyBorder="0">
      <alignment horizontal="left"/>
      <protection locked="0"/>
    </xf>
    <xf numFmtId="181" fontId="53" fillId="0" borderId="0" applyProtection="0">
      <alignment horizontal="right"/>
    </xf>
    <xf numFmtId="10" fontId="6" fillId="44" borderId="6" applyNumberFormat="0" applyBorder="0" applyAlignment="0" applyProtection="0"/>
    <xf numFmtId="0" fontId="23" fillId="7" borderId="3" applyNumberFormat="0" applyAlignment="0" applyProtection="0"/>
    <xf numFmtId="0" fontId="23" fillId="7" borderId="3" applyNumberFormat="0" applyAlignment="0" applyProtection="0"/>
    <xf numFmtId="0" fontId="23" fillId="7" borderId="3" applyNumberFormat="0" applyAlignment="0" applyProtection="0"/>
    <xf numFmtId="0" fontId="23" fillId="15" borderId="3" applyNumberFormat="0" applyAlignment="0" applyProtection="0"/>
    <xf numFmtId="0" fontId="21" fillId="3" borderId="0" applyNumberFormat="0" applyBorder="0" applyAlignment="0" applyProtection="0"/>
    <xf numFmtId="0" fontId="55" fillId="0" borderId="0" applyBorder="0">
      <alignment horizontal="right"/>
      <protection locked="0"/>
    </xf>
    <xf numFmtId="0" fontId="55" fillId="0" borderId="0">
      <alignment horizontal="right"/>
    </xf>
    <xf numFmtId="0" fontId="39" fillId="0" borderId="0" applyNumberFormat="0" applyFill="0" applyBorder="0">
      <alignment horizontal="center"/>
    </xf>
    <xf numFmtId="0" fontId="39" fillId="0" borderId="0" applyNumberFormat="0" applyFill="0" applyBorder="0">
      <alignment horizontal="center"/>
    </xf>
    <xf numFmtId="0" fontId="58" fillId="0" borderId="6" applyNumberFormat="0" applyFill="0" applyBorder="0">
      <alignment horizontal="center"/>
    </xf>
    <xf numFmtId="38" fontId="44" fillId="0" borderId="0" applyFont="0" applyFill="0" applyBorder="0" applyAlignment="0" applyProtection="0"/>
    <xf numFmtId="3" fontId="59" fillId="0" borderId="17" applyFill="0" applyBorder="0" applyAlignment="0">
      <protection locked="0"/>
    </xf>
    <xf numFmtId="0" fontId="6" fillId="0" borderId="0" applyNumberFormat="0" applyFill="0" applyBorder="0">
      <alignment horizontal="left"/>
    </xf>
    <xf numFmtId="0" fontId="6" fillId="0" borderId="0" applyNumberFormat="0" applyFill="0" applyBorder="0">
      <alignment horizontal="left"/>
    </xf>
    <xf numFmtId="0" fontId="60" fillId="0" borderId="6" applyNumberFormat="0" applyFill="0" applyBorder="0">
      <alignment horizontal="left"/>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33" fillId="0" borderId="18"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5" fillId="0" borderId="0" applyNumberFormat="0" applyFill="0" applyBorder="0" applyAlignment="0" applyProtection="0"/>
    <xf numFmtId="185" fontId="76" fillId="0" borderId="0" applyFont="0" applyFill="0" applyBorder="0" applyAlignment="0" applyProtection="0"/>
    <xf numFmtId="186" fontId="76" fillId="0" borderId="0" applyFont="0" applyFill="0" applyBorder="0" applyAlignment="0" applyProtection="0"/>
    <xf numFmtId="187" fontId="76" fillId="0" borderId="0" applyFont="0" applyFill="0" applyBorder="0" applyAlignment="0" applyProtection="0"/>
    <xf numFmtId="188" fontId="76" fillId="0" borderId="0" applyFont="0" applyFill="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50" fillId="15" borderId="0" applyNumberFormat="0" applyBorder="0" applyAlignment="0" applyProtection="0"/>
    <xf numFmtId="0" fontId="26" fillId="15" borderId="0" applyNumberFormat="0" applyBorder="0" applyAlignment="0" applyProtection="0"/>
    <xf numFmtId="177" fontId="41"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4" fillId="0" borderId="0"/>
    <xf numFmtId="0" fontId="3" fillId="0" borderId="0"/>
    <xf numFmtId="0" fontId="5" fillId="0" borderId="0"/>
    <xf numFmtId="0" fontId="5"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95" fillId="0" borderId="0"/>
    <xf numFmtId="0" fontId="95" fillId="0" borderId="0"/>
    <xf numFmtId="0" fontId="7" fillId="0" borderId="0"/>
    <xf numFmtId="181" fontId="53" fillId="42" borderId="0">
      <protection locked="0"/>
    </xf>
    <xf numFmtId="181" fontId="53" fillId="0" borderId="0"/>
    <xf numFmtId="0" fontId="5" fillId="0" borderId="0"/>
    <xf numFmtId="37" fontId="16" fillId="0" borderId="0"/>
    <xf numFmtId="0" fontId="5" fillId="0" borderId="0"/>
    <xf numFmtId="37" fontId="41" fillId="0" borderId="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2" borderId="7" applyNumberFormat="0" applyFont="0" applyAlignment="0" applyProtection="0"/>
    <xf numFmtId="189" fontId="77" fillId="0" borderId="0" applyFont="0" applyFill="0" applyBorder="0" applyProtection="0">
      <alignment horizontal="right"/>
    </xf>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9"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61" fillId="0" borderId="0" applyNumberFormat="0" applyFill="0" applyBorder="0">
      <alignment horizontal="left"/>
    </xf>
    <xf numFmtId="0" fontId="53" fillId="0" borderId="0" applyNumberFormat="0" applyFill="0" applyBorder="0">
      <alignment horizontal="left"/>
    </xf>
    <xf numFmtId="168" fontId="6" fillId="42" borderId="0" applyNumberFormat="0" applyAlignment="0">
      <alignment horizontal="center"/>
    </xf>
    <xf numFmtId="0" fontId="11" fillId="0" borderId="0" applyNumberFormat="0" applyFill="0" applyBorder="0">
      <alignment horizontal="left"/>
    </xf>
    <xf numFmtId="0" fontId="11" fillId="0" borderId="0" applyNumberFormat="0" applyFill="0" applyBorder="0">
      <alignment horizontal="left"/>
    </xf>
    <xf numFmtId="0" fontId="62" fillId="0" borderId="17" applyNumberFormat="0" applyFill="0" applyBorder="0">
      <alignment horizontal="left"/>
    </xf>
    <xf numFmtId="14" fontId="45" fillId="0" borderId="0" applyNumberFormat="0" applyFill="0" applyBorder="0" applyAlignment="0" applyProtection="0">
      <alignment horizontal="left"/>
    </xf>
    <xf numFmtId="0" fontId="52" fillId="0" borderId="0" applyNumberFormat="0" applyFill="0" applyBorder="0">
      <alignment horizontal="left"/>
    </xf>
    <xf numFmtId="4" fontId="14" fillId="15" borderId="20" applyNumberFormat="0" applyProtection="0">
      <alignment vertical="center"/>
    </xf>
    <xf numFmtId="4" fontId="63" fillId="15" borderId="20" applyNumberFormat="0" applyProtection="0">
      <alignment vertical="center"/>
    </xf>
    <xf numFmtId="4" fontId="14" fillId="15" borderId="20" applyNumberFormat="0" applyProtection="0">
      <alignment horizontal="left" vertical="center" indent="1"/>
    </xf>
    <xf numFmtId="0" fontId="14" fillId="15" borderId="20" applyNumberFormat="0" applyProtection="0">
      <alignment horizontal="left" vertical="top" indent="1"/>
    </xf>
    <xf numFmtId="4" fontId="14" fillId="45" borderId="0" applyNumberFormat="0" applyProtection="0">
      <alignment horizontal="left" vertical="center" indent="1"/>
    </xf>
    <xf numFmtId="4" fontId="12" fillId="3" borderId="20" applyNumberFormat="0" applyProtection="0">
      <alignment horizontal="right" vertical="center"/>
    </xf>
    <xf numFmtId="4" fontId="12" fillId="11" borderId="20" applyNumberFormat="0" applyProtection="0">
      <alignment horizontal="right" vertical="center"/>
    </xf>
    <xf numFmtId="4" fontId="12" fillId="26" borderId="20" applyNumberFormat="0" applyProtection="0">
      <alignment horizontal="right" vertical="center"/>
    </xf>
    <xf numFmtId="4" fontId="12" fillId="14" borderId="20" applyNumberFormat="0" applyProtection="0">
      <alignment horizontal="right" vertical="center"/>
    </xf>
    <xf numFmtId="4" fontId="12" fillId="19" borderId="20" applyNumberFormat="0" applyProtection="0">
      <alignment horizontal="right" vertical="center"/>
    </xf>
    <xf numFmtId="4" fontId="12" fillId="20" borderId="20" applyNumberFormat="0" applyProtection="0">
      <alignment horizontal="right" vertical="center"/>
    </xf>
    <xf numFmtId="4" fontId="12" fillId="30" borderId="20" applyNumberFormat="0" applyProtection="0">
      <alignment horizontal="right" vertical="center"/>
    </xf>
    <xf numFmtId="4" fontId="12" fillId="46" borderId="20" applyNumberFormat="0" applyProtection="0">
      <alignment horizontal="right" vertical="center"/>
    </xf>
    <xf numFmtId="4" fontId="12" fillId="13" borderId="20" applyNumberFormat="0" applyProtection="0">
      <alignment horizontal="right" vertical="center"/>
    </xf>
    <xf numFmtId="4" fontId="14" fillId="47" borderId="21" applyNumberFormat="0" applyProtection="0">
      <alignment horizontal="left" vertical="center" indent="1"/>
    </xf>
    <xf numFmtId="4" fontId="12" fillId="48" borderId="0" applyNumberFormat="0" applyProtection="0">
      <alignment horizontal="left" vertical="center" indent="1"/>
    </xf>
    <xf numFmtId="4" fontId="37" fillId="34" borderId="0" applyNumberFormat="0" applyProtection="0">
      <alignment horizontal="left" vertical="center" indent="1"/>
    </xf>
    <xf numFmtId="4" fontId="12" fillId="45" borderId="20" applyNumberFormat="0" applyProtection="0">
      <alignment horizontal="right" vertical="center"/>
    </xf>
    <xf numFmtId="4" fontId="12" fillId="48" borderId="0" applyNumberFormat="0" applyProtection="0">
      <alignment horizontal="left" vertical="center" indent="1"/>
    </xf>
    <xf numFmtId="4" fontId="12" fillId="45" borderId="0" applyNumberFormat="0" applyProtection="0">
      <alignment horizontal="left" vertical="center" indent="1"/>
    </xf>
    <xf numFmtId="0" fontId="5" fillId="34" borderId="20" applyNumberFormat="0" applyProtection="0">
      <alignment horizontal="left" vertical="center" indent="1"/>
    </xf>
    <xf numFmtId="0" fontId="5" fillId="34" borderId="20" applyNumberFormat="0" applyProtection="0">
      <alignment horizontal="left" vertical="top" indent="1"/>
    </xf>
    <xf numFmtId="0" fontId="5" fillId="45" borderId="20" applyNumberFormat="0" applyProtection="0">
      <alignment horizontal="left" vertical="center" indent="1"/>
    </xf>
    <xf numFmtId="0" fontId="5" fillId="45" borderId="20" applyNumberFormat="0" applyProtection="0">
      <alignment horizontal="left" vertical="top" indent="1"/>
    </xf>
    <xf numFmtId="0" fontId="5" fillId="9" borderId="20" applyNumberFormat="0" applyProtection="0">
      <alignment horizontal="left" vertical="center" indent="1"/>
    </xf>
    <xf numFmtId="0" fontId="5" fillId="9" borderId="20" applyNumberFormat="0" applyProtection="0">
      <alignment horizontal="left" vertical="top" indent="1"/>
    </xf>
    <xf numFmtId="0" fontId="5" fillId="48" borderId="20" applyNumberFormat="0" applyProtection="0">
      <alignment horizontal="left" vertical="center" indent="1"/>
    </xf>
    <xf numFmtId="0" fontId="5" fillId="48" borderId="20" applyNumberFormat="0" applyProtection="0">
      <alignment horizontal="left" vertical="top" indent="1"/>
    </xf>
    <xf numFmtId="0" fontId="5" fillId="37" borderId="6" applyNumberFormat="0">
      <protection locked="0"/>
    </xf>
    <xf numFmtId="4" fontId="12" fillId="12" borderId="20" applyNumberFormat="0" applyProtection="0">
      <alignment vertical="center"/>
    </xf>
    <xf numFmtId="4" fontId="64" fillId="12" borderId="20" applyNumberFormat="0" applyProtection="0">
      <alignment vertical="center"/>
    </xf>
    <xf numFmtId="4" fontId="12" fillId="12" borderId="20" applyNumberFormat="0" applyProtection="0">
      <alignment horizontal="left" vertical="center" indent="1"/>
    </xf>
    <xf numFmtId="0" fontId="12" fillId="12" borderId="20" applyNumberFormat="0" applyProtection="0">
      <alignment horizontal="left" vertical="top" indent="1"/>
    </xf>
    <xf numFmtId="4" fontId="12" fillId="48" borderId="20" applyNumberFormat="0" applyProtection="0">
      <alignment horizontal="right" vertical="center"/>
    </xf>
    <xf numFmtId="4" fontId="64" fillId="48" borderId="20" applyNumberFormat="0" applyProtection="0">
      <alignment horizontal="right" vertical="center"/>
    </xf>
    <xf numFmtId="4" fontId="12" fillId="45" borderId="20" applyNumberFormat="0" applyProtection="0">
      <alignment horizontal="left" vertical="center" indent="1"/>
    </xf>
    <xf numFmtId="0" fontId="12" fillId="45" borderId="20" applyNumberFormat="0" applyProtection="0">
      <alignment horizontal="left" vertical="top" indent="1"/>
    </xf>
    <xf numFmtId="4" fontId="65" fillId="49" borderId="0" applyNumberFormat="0" applyProtection="0">
      <alignment horizontal="left" vertical="center" indent="1"/>
    </xf>
    <xf numFmtId="4" fontId="34" fillId="48" borderId="20" applyNumberFormat="0" applyProtection="0">
      <alignment horizontal="right" vertical="center"/>
    </xf>
    <xf numFmtId="0" fontId="20" fillId="4" borderId="0" applyNumberFormat="0" applyBorder="0" applyAlignment="0" applyProtection="0"/>
    <xf numFmtId="0" fontId="27" fillId="0" borderId="0" applyNumberFormat="0" applyFill="0" applyBorder="0" applyAlignment="0" applyProtection="0"/>
    <xf numFmtId="0" fontId="32" fillId="21" borderId="19" applyNumberFormat="0" applyAlignment="0" applyProtection="0"/>
    <xf numFmtId="0" fontId="49" fillId="0" borderId="0"/>
    <xf numFmtId="40" fontId="46" fillId="0" borderId="0" applyBorder="0">
      <alignment horizontal="right"/>
    </xf>
    <xf numFmtId="0" fontId="40" fillId="0" borderId="0" applyNumberFormat="0" applyFill="0" applyBorder="0">
      <alignment horizontal="left"/>
    </xf>
    <xf numFmtId="181" fontId="53" fillId="0" borderId="22" applyFill="0" applyBorder="0"/>
    <xf numFmtId="0" fontId="40" fillId="0" borderId="0" applyNumberFormat="0" applyFill="0" applyBorder="0">
      <alignment horizontal="left"/>
    </xf>
    <xf numFmtId="0" fontId="66" fillId="0" borderId="23" applyNumberFormat="0" applyFill="0" applyBorder="0">
      <alignment horizontal="left"/>
    </xf>
    <xf numFmtId="3" fontId="53" fillId="0" borderId="24"/>
    <xf numFmtId="0" fontId="35" fillId="0" borderId="0" applyNumberFormat="0" applyFill="0" applyBorder="0" applyAlignment="0">
      <alignment horizontal="left"/>
    </xf>
    <xf numFmtId="0" fontId="35" fillId="0" borderId="0" applyNumberFormat="0" applyFill="0" applyBorder="0" applyAlignment="0">
      <alignment horizontal="left"/>
    </xf>
    <xf numFmtId="181" fontId="53" fillId="0" borderId="25" applyNumberFormat="0" applyFill="0" applyBorder="0">
      <alignment horizontal="right"/>
    </xf>
    <xf numFmtId="0" fontId="5" fillId="0" borderId="0" applyNumberFormat="0" applyFill="0" applyBorder="0">
      <alignment horizontal="left"/>
    </xf>
    <xf numFmtId="181" fontId="53" fillId="0" borderId="0">
      <alignment horizontal="righ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22" fillId="0" borderId="0" applyNumberFormat="0" applyFill="0" applyBorder="0" applyAlignment="0" applyProtection="0"/>
    <xf numFmtId="0" fontId="40" fillId="0" borderId="0" applyNumberFormat="0" applyFill="0" applyBorder="0">
      <alignment horizontal="left"/>
    </xf>
    <xf numFmtId="0" fontId="40" fillId="0" borderId="0" applyNumberFormat="0" applyFill="0" applyBorder="0">
      <alignment horizontal="left"/>
    </xf>
    <xf numFmtId="0" fontId="58" fillId="0" borderId="0" applyNumberFormat="0" applyFill="0" applyBorder="0">
      <alignment horizontal="left"/>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78" fillId="0" borderId="0" applyNumberFormat="0" applyFill="0" applyBorder="0" applyAlignment="0" applyProtection="0"/>
    <xf numFmtId="0" fontId="79" fillId="0" borderId="26" applyNumberFormat="0" applyFill="0" applyAlignment="0" applyProtection="0"/>
    <xf numFmtId="0" fontId="80" fillId="0" borderId="12" applyNumberFormat="0" applyFill="0" applyAlignment="0" applyProtection="0"/>
    <xf numFmtId="0" fontId="81" fillId="0" borderId="27" applyNumberFormat="0" applyFill="0" applyAlignment="0" applyProtection="0"/>
    <xf numFmtId="0" fontId="81" fillId="0" borderId="0" applyNumberFormat="0" applyFill="0" applyBorder="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9" applyNumberFormat="0" applyFill="0" applyAlignment="0" applyProtection="0"/>
    <xf numFmtId="164" fontId="17" fillId="0" borderId="0" applyFont="0" applyFill="0" applyBorder="0" applyAlignment="0" applyProtection="0"/>
    <xf numFmtId="165" fontId="17" fillId="0" borderId="0" applyFont="0" applyFill="0" applyBorder="0" applyAlignment="0" applyProtection="0"/>
    <xf numFmtId="42" fontId="17" fillId="0" borderId="0" applyFont="0" applyFill="0" applyBorder="0" applyAlignment="0" applyProtection="0"/>
    <xf numFmtId="44" fontId="17"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178" fontId="5" fillId="0" borderId="0" applyFont="0" applyFill="0" applyBorder="0" applyAlignment="0" applyProtection="0"/>
    <xf numFmtId="179" fontId="5" fillId="0" borderId="0" applyFont="0" applyFill="0" applyBorder="0" applyAlignment="0" applyProtection="0"/>
    <xf numFmtId="0" fontId="5" fillId="0" borderId="0"/>
    <xf numFmtId="37" fontId="47" fillId="0" borderId="0"/>
    <xf numFmtId="43" fontId="5" fillId="0" borderId="0" applyFont="0" applyFill="0" applyBorder="0" applyAlignment="0" applyProtection="0"/>
    <xf numFmtId="0" fontId="5" fillId="0" borderId="0"/>
    <xf numFmtId="0" fontId="48" fillId="0" borderId="0"/>
    <xf numFmtId="0" fontId="51" fillId="0" borderId="0"/>
    <xf numFmtId="0" fontId="2" fillId="0" borderId="0"/>
    <xf numFmtId="0" fontId="115" fillId="59" borderId="0" applyNumberFormat="0" applyBorder="0" applyAlignment="0" applyProtection="0"/>
    <xf numFmtId="0" fontId="114" fillId="56" borderId="0" applyNumberFormat="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3" fillId="0" borderId="0" applyFont="0" applyFill="0" applyBorder="0" applyAlignment="0" applyProtection="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2" fillId="0" borderId="0" applyFont="0" applyFill="0" applyBorder="0" applyAlignment="0" applyProtection="0"/>
    <xf numFmtId="0" fontId="116" fillId="55" borderId="0" applyNumberFormat="0" applyBorder="0" applyAlignment="0" applyProtection="0"/>
    <xf numFmtId="165" fontId="2" fillId="0" borderId="0" applyFont="0" applyFill="0" applyBorder="0" applyAlignment="0" applyProtection="0"/>
    <xf numFmtId="0" fontId="5"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3" fillId="7" borderId="3" applyNumberFormat="0" applyAlignment="0" applyProtection="0"/>
    <xf numFmtId="165" fontId="3" fillId="0" borderId="0" applyFont="0" applyFill="0" applyBorder="0" applyAlignment="0" applyProtection="0"/>
    <xf numFmtId="9"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0" fontId="5" fillId="0" borderId="37"/>
    <xf numFmtId="165" fontId="5" fillId="0" borderId="0" applyFont="0" applyFill="0" applyBorder="0" applyAlignment="0" applyProtection="0"/>
    <xf numFmtId="0" fontId="8" fillId="0" borderId="8" applyNumberFormat="0" applyAlignment="0" applyProtection="0">
      <alignment horizontal="left" vertical="center"/>
    </xf>
    <xf numFmtId="4" fontId="14" fillId="47" borderId="21" applyNumberFormat="0" applyProtection="0">
      <alignment horizontal="left" vertical="center" indent="1"/>
    </xf>
    <xf numFmtId="181" fontId="53" fillId="0" borderId="22" applyFill="0" applyBorder="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5" fillId="0" borderId="0"/>
    <xf numFmtId="0" fontId="1" fillId="0" borderId="0"/>
    <xf numFmtId="0" fontId="5" fillId="0" borderId="0"/>
    <xf numFmtId="0" fontId="5" fillId="0" borderId="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2" borderId="0" applyNumberFormat="0" applyBorder="0" applyAlignment="0" applyProtection="0"/>
    <xf numFmtId="192" fontId="3" fillId="3" borderId="0" applyNumberFormat="0" applyBorder="0" applyAlignment="0" applyProtection="0"/>
    <xf numFmtId="192" fontId="3" fillId="4" borderId="0" applyNumberFormat="0" applyBorder="0" applyAlignment="0" applyProtection="0"/>
    <xf numFmtId="192" fontId="3" fillId="5" borderId="0" applyNumberFormat="0" applyBorder="0" applyAlignment="0" applyProtection="0"/>
    <xf numFmtId="192" fontId="3" fillId="6" borderId="0" applyNumberFormat="0" applyBorder="0" applyAlignment="0" applyProtection="0"/>
    <xf numFmtId="192" fontId="3" fillId="7" borderId="0" applyNumberFormat="0" applyBorder="0" applyAlignment="0" applyProtection="0"/>
    <xf numFmtId="0" fontId="3" fillId="9" borderId="0" applyNumberFormat="0" applyBorder="0" applyAlignment="0" applyProtection="0"/>
    <xf numFmtId="192" fontId="3" fillId="8"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3" fillId="11" borderId="0" applyNumberFormat="0" applyBorder="0" applyAlignment="0" applyProtection="0"/>
    <xf numFmtId="192" fontId="3" fillId="7"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3" fillId="12" borderId="0" applyNumberFormat="0" applyBorder="0" applyAlignment="0" applyProtection="0"/>
    <xf numFmtId="192" fontId="3" fillId="12"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3" fillId="7" borderId="0" applyNumberFormat="0" applyBorder="0" applyAlignment="0" applyProtection="0"/>
    <xf numFmtId="192" fontId="3" fillId="8"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3" fillId="6" borderId="0" applyNumberFormat="0" applyBorder="0" applyAlignment="0" applyProtection="0"/>
    <xf numFmtId="192" fontId="3" fillId="6"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9" borderId="0" applyNumberFormat="0" applyBorder="0" applyAlignment="0" applyProtection="0"/>
    <xf numFmtId="192" fontId="3" fillId="11" borderId="0" applyNumberFormat="0" applyBorder="0" applyAlignment="0" applyProtection="0"/>
    <xf numFmtId="192" fontId="3" fillId="13" borderId="0" applyNumberFormat="0" applyBorder="0" applyAlignment="0" applyProtection="0"/>
    <xf numFmtId="192" fontId="3" fillId="5" borderId="0" applyNumberFormat="0" applyBorder="0" applyAlignment="0" applyProtection="0"/>
    <xf numFmtId="192" fontId="3" fillId="9" borderId="0" applyNumberFormat="0" applyBorder="0" applyAlignment="0" applyProtection="0"/>
    <xf numFmtId="192" fontId="3" fillId="14" borderId="0" applyNumberFormat="0" applyBorder="0" applyAlignment="0" applyProtection="0"/>
    <xf numFmtId="0" fontId="3" fillId="6" borderId="0" applyNumberFormat="0" applyBorder="0" applyAlignment="0" applyProtection="0"/>
    <xf numFmtId="192" fontId="3" fillId="8"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3" fillId="11" borderId="0" applyNumberFormat="0" applyBorder="0" applyAlignment="0" applyProtection="0"/>
    <xf numFmtId="192" fontId="3" fillId="11"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3" fillId="15" borderId="0" applyNumberFormat="0" applyBorder="0" applyAlignment="0" applyProtection="0"/>
    <xf numFmtId="192" fontId="3" fillId="15"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3" fillId="3" borderId="0" applyNumberFormat="0" applyBorder="0" applyAlignment="0" applyProtection="0"/>
    <xf numFmtId="192" fontId="3" fillId="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3" fillId="6" borderId="0" applyNumberFormat="0" applyBorder="0" applyAlignment="0" applyProtection="0"/>
    <xf numFmtId="192" fontId="3" fillId="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192" fontId="18" fillId="16" borderId="0" applyNumberFormat="0" applyBorder="0" applyAlignment="0" applyProtection="0"/>
    <xf numFmtId="192" fontId="18" fillId="11" borderId="0" applyNumberFormat="0" applyBorder="0" applyAlignment="0" applyProtection="0"/>
    <xf numFmtId="192" fontId="18" fillId="13" borderId="0" applyNumberFormat="0" applyBorder="0" applyAlignment="0" applyProtection="0"/>
    <xf numFmtId="192" fontId="18" fillId="17" borderId="0" applyNumberFormat="0" applyBorder="0" applyAlignment="0" applyProtection="0"/>
    <xf numFmtId="192" fontId="18" fillId="18" borderId="0" applyNumberFormat="0" applyBorder="0" applyAlignment="0" applyProtection="0"/>
    <xf numFmtId="192" fontId="18" fillId="1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21" borderId="0" applyNumberFormat="0" applyBorder="0" applyAlignment="0" applyProtection="0"/>
    <xf numFmtId="192" fontId="18" fillId="18" borderId="0" applyNumberFormat="0" applyBorder="0" applyAlignment="0" applyProtection="0"/>
    <xf numFmtId="192" fontId="18" fillId="7"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32" fillId="37" borderId="19" applyNumberFormat="0" applyAlignment="0" applyProtection="0"/>
    <xf numFmtId="192" fontId="33" fillId="0" borderId="0" applyNumberFormat="0" applyFill="0" applyBorder="0" applyAlignment="0" applyProtection="0"/>
    <xf numFmtId="192" fontId="117" fillId="28" borderId="0" applyNumberFormat="0" applyBorder="0" applyAlignment="0" applyProtection="0"/>
    <xf numFmtId="0" fontId="5" fillId="0" borderId="39"/>
    <xf numFmtId="0" fontId="5" fillId="0" borderId="39"/>
    <xf numFmtId="192" fontId="5" fillId="0" borderId="39"/>
    <xf numFmtId="0" fontId="38" fillId="37" borderId="3" applyNumberFormat="0" applyAlignment="0" applyProtection="0"/>
    <xf numFmtId="192" fontId="5" fillId="0" borderId="37"/>
    <xf numFmtId="0" fontId="20" fillId="6" borderId="0" applyNumberFormat="0" applyBorder="0" applyAlignment="0" applyProtection="0"/>
    <xf numFmtId="193" fontId="12" fillId="0" borderId="0" applyFill="0" applyBorder="0" applyAlignment="0"/>
    <xf numFmtId="192" fontId="19" fillId="21" borderId="3" applyNumberFormat="0" applyAlignment="0" applyProtection="0"/>
    <xf numFmtId="192" fontId="118" fillId="78" borderId="3" applyNumberFormat="0" applyAlignment="0" applyProtection="0"/>
    <xf numFmtId="0" fontId="38" fillId="37" borderId="3" applyNumberFormat="0" applyAlignment="0" applyProtection="0"/>
    <xf numFmtId="0" fontId="24" fillId="38" borderId="5" applyNumberFormat="0" applyAlignment="0" applyProtection="0"/>
    <xf numFmtId="0" fontId="33" fillId="0" borderId="18" applyNumberFormat="0" applyFill="0" applyAlignment="0" applyProtection="0"/>
    <xf numFmtId="192" fontId="25" fillId="0" borderId="4" applyNumberFormat="0" applyFill="0" applyAlignment="0" applyProtection="0"/>
    <xf numFmtId="192" fontId="24" fillId="29" borderId="5" applyNumberFormat="0" applyAlignment="0" applyProtection="0"/>
    <xf numFmtId="164"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80" fontId="5" fillId="0" borderId="0" applyFont="0" applyFill="0" applyBorder="0" applyProtection="0"/>
    <xf numFmtId="180" fontId="5" fillId="0" borderId="0" applyFont="0" applyFill="0" applyBorder="0" applyProtection="0"/>
    <xf numFmtId="180" fontId="5" fillId="0" borderId="0" applyFont="0" applyFill="0" applyBorder="0" applyProtection="0"/>
    <xf numFmtId="194" fontId="5" fillId="0" borderId="0" applyFont="0" applyFill="0" applyBorder="0" applyAlignment="0" applyProtection="0"/>
    <xf numFmtId="165" fontId="7" fillId="0" borderId="0" applyFont="0" applyFill="0" applyBorder="0" applyAlignment="0" applyProtection="0"/>
    <xf numFmtId="176" fontId="5" fillId="0" borderId="0" applyFont="0" applyFill="0" applyBorder="0" applyAlignment="0" applyProtection="0">
      <alignment vertical="center"/>
    </xf>
    <xf numFmtId="194" fontId="5" fillId="0" borderId="0" applyFont="0" applyFill="0" applyBorder="0" applyAlignment="0" applyProtection="0"/>
    <xf numFmtId="194"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94"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19"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19"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20"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3" fontId="121" fillId="0" borderId="0" applyFont="0" applyFill="0" applyBorder="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44" fontId="5" fillId="0" borderId="0" applyFont="0" applyFill="0" applyBorder="0" applyAlignment="0" applyProtection="0"/>
    <xf numFmtId="179" fontId="5" fillId="0" borderId="0" applyFont="0" applyFill="0" applyBorder="0" applyAlignment="0" applyProtection="0"/>
    <xf numFmtId="195" fontId="121" fillId="0" borderId="0" applyFont="0" applyFill="0" applyBorder="0" applyAlignment="0" applyProtection="0"/>
    <xf numFmtId="0" fontId="121" fillId="0" borderId="0" applyFont="0" applyFill="0" applyBorder="0" applyAlignment="0" applyProtection="0"/>
    <xf numFmtId="14" fontId="6" fillId="0" borderId="0" applyFill="0" applyBorder="0">
      <alignment horizontal="left"/>
    </xf>
    <xf numFmtId="0" fontId="23" fillId="15" borderId="3" applyNumberFormat="0" applyAlignment="0" applyProtection="0"/>
    <xf numFmtId="192" fontId="31" fillId="39" borderId="0" applyNumberFormat="0" applyBorder="0" applyAlignment="0" applyProtection="0"/>
    <xf numFmtId="192" fontId="31" fillId="40" borderId="0" applyNumberFormat="0" applyBorder="0" applyAlignment="0" applyProtection="0"/>
    <xf numFmtId="192" fontId="31" fillId="41" borderId="0" applyNumberFormat="0" applyBorder="0" applyAlignment="0" applyProtection="0"/>
    <xf numFmtId="0" fontId="30" fillId="0" borderId="0" applyNumberFormat="0" applyFill="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23" fillId="15" borderId="3" applyNumberFormat="0" applyAlignment="0" applyProtection="0"/>
    <xf numFmtId="192" fontId="23" fillId="7" borderId="3" applyNumberFormat="0" applyAlignment="0" applyProtection="0"/>
    <xf numFmtId="0" fontId="31" fillId="0" borderId="29" applyNumberFormat="0" applyFill="0" applyAlignment="0" applyProtection="0"/>
    <xf numFmtId="0" fontId="22" fillId="0" borderId="0" applyNumberFormat="0" applyFill="0" applyBorder="0" applyAlignment="0" applyProtection="0"/>
    <xf numFmtId="196" fontId="3" fillId="0" borderId="0" applyFont="0" applyFill="0" applyBorder="0" applyAlignment="0" applyProtection="0"/>
    <xf numFmtId="192" fontId="22" fillId="0" borderId="0" applyNumberFormat="0" applyFill="0" applyBorder="0" applyAlignment="0" applyProtection="0"/>
    <xf numFmtId="2" fontId="121" fillId="0" borderId="0" applyFont="0" applyFill="0" applyBorder="0" applyAlignment="0" applyProtection="0"/>
    <xf numFmtId="3" fontId="122" fillId="0" borderId="0" applyFont="0" applyFill="0" applyBorder="0" applyAlignment="0" applyProtection="0"/>
    <xf numFmtId="192" fontId="20" fillId="79" borderId="0" applyNumberFormat="0" applyBorder="0" applyAlignment="0" applyProtection="0"/>
    <xf numFmtId="38" fontId="6" fillId="42" borderId="0" applyNumberFormat="0" applyBorder="0" applyAlignment="0" applyProtection="0"/>
    <xf numFmtId="38" fontId="6" fillId="42" borderId="0" applyNumberFormat="0" applyBorder="0" applyAlignment="0" applyProtection="0"/>
    <xf numFmtId="0" fontId="20" fillId="6"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0" fontId="30" fillId="0" borderId="41" applyNumberFormat="0" applyFill="0" applyAlignment="0" applyProtection="0"/>
    <xf numFmtId="192" fontId="30" fillId="0" borderId="42"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192" fontId="30" fillId="0" borderId="0" applyNumberFormat="0" applyFill="0" applyBorder="0" applyAlignment="0" applyProtection="0"/>
    <xf numFmtId="192" fontId="123" fillId="0" borderId="0" applyNumberFormat="0" applyFill="0" applyBorder="0" applyAlignment="0" applyProtection="0">
      <alignment vertical="top"/>
      <protection locked="0"/>
    </xf>
    <xf numFmtId="0" fontId="21" fillId="5" borderId="0" applyNumberFormat="0" applyBorder="0" applyAlignment="0" applyProtection="0"/>
    <xf numFmtId="10" fontId="6" fillId="44" borderId="6" applyNumberFormat="0" applyBorder="0" applyAlignment="0" applyProtection="0"/>
    <xf numFmtId="10" fontId="6" fillId="44" borderId="6" applyNumberFormat="0" applyBorder="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124" fillId="36"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21" fillId="3" borderId="0" applyNumberFormat="0" applyBorder="0" applyAlignment="0" applyProtection="0"/>
    <xf numFmtId="0" fontId="6" fillId="0" borderId="0" applyNumberFormat="0" applyFill="0" applyBorder="0">
      <alignment horizontal="left"/>
    </xf>
    <xf numFmtId="192" fontId="125" fillId="0" borderId="43" applyNumberFormat="0" applyFill="0" applyAlignment="0" applyProtection="0"/>
    <xf numFmtId="192" fontId="26" fillId="36" borderId="0" applyNumberFormat="0" applyBorder="0" applyAlignment="0" applyProtection="0"/>
    <xf numFmtId="192" fontId="26" fillId="15" borderId="0" applyNumberFormat="0" applyBorder="0" applyAlignment="0" applyProtection="0"/>
    <xf numFmtId="197" fontId="5" fillId="0" borderId="0" applyFont="0" applyFill="0" applyBorder="0" applyAlignment="0" applyProtection="0"/>
    <xf numFmtId="197" fontId="5" fillId="0" borderId="0" applyFont="0" applyFill="0" applyBorder="0" applyAlignment="0" applyProtection="0"/>
    <xf numFmtId="19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192" fontId="5" fillId="0" borderId="0"/>
    <xf numFmtId="0" fontId="1" fillId="0" borderId="0"/>
    <xf numFmtId="192" fontId="5" fillId="0" borderId="0"/>
    <xf numFmtId="192" fontId="5" fillId="0" borderId="0"/>
    <xf numFmtId="192" fontId="5" fillId="0" borderId="0"/>
    <xf numFmtId="192"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182" fontId="41" fillId="0" borderId="0"/>
    <xf numFmtId="0" fontId="5" fillId="0" borderId="0"/>
    <xf numFmtId="182" fontId="41"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192" fontId="3"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182" fontId="41" fillId="0" borderId="0"/>
    <xf numFmtId="182" fontId="41"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0" fontId="1" fillId="0" borderId="0"/>
    <xf numFmtId="0" fontId="1" fillId="0" borderId="0"/>
    <xf numFmtId="0" fontId="1" fillId="0" borderId="0"/>
    <xf numFmtId="192" fontId="120" fillId="0" borderId="0"/>
    <xf numFmtId="0" fontId="1" fillId="0" borderId="0"/>
    <xf numFmtId="182" fontId="41" fillId="0" borderId="0"/>
    <xf numFmtId="192" fontId="3" fillId="0" borderId="0"/>
    <xf numFmtId="0" fontId="1" fillId="0" borderId="0"/>
    <xf numFmtId="0" fontId="126" fillId="0" borderId="0"/>
    <xf numFmtId="0" fontId="3" fillId="0" borderId="0"/>
    <xf numFmtId="0" fontId="3" fillId="0" borderId="0"/>
    <xf numFmtId="192" fontId="5" fillId="0" borderId="0"/>
    <xf numFmtId="0" fontId="1" fillId="0" borderId="0"/>
    <xf numFmtId="192" fontId="5" fillId="0" borderId="0"/>
    <xf numFmtId="192"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5" fillId="0" borderId="0"/>
    <xf numFmtId="192" fontId="5" fillId="0" borderId="0"/>
    <xf numFmtId="192" fontId="5" fillId="0" borderId="0"/>
    <xf numFmtId="182" fontId="41"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3" fillId="0" borderId="0"/>
    <xf numFmtId="0" fontId="5" fillId="0" borderId="0"/>
    <xf numFmtId="192" fontId="3"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7" fillId="0" borderId="0"/>
    <xf numFmtId="0" fontId="7"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127" fillId="0" borderId="0"/>
    <xf numFmtId="0" fontId="5" fillId="0" borderId="0"/>
    <xf numFmtId="192" fontId="120" fillId="0" borderId="0"/>
    <xf numFmtId="0" fontId="5" fillId="0" borderId="0"/>
    <xf numFmtId="192"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1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192" fontId="32" fillId="78" borderId="19"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0" fontId="32" fillId="37" borderId="19" applyNumberFormat="0" applyAlignment="0" applyProtection="0"/>
    <xf numFmtId="0"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0"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0"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0"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0"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0"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0"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0"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0" fontId="5" fillId="37" borderId="6" applyNumberFormat="0">
      <protection locked="0"/>
    </xf>
    <xf numFmtId="192" fontId="5" fillId="37" borderId="6" applyNumberFormat="0">
      <protection locked="0"/>
    </xf>
    <xf numFmtId="192" fontId="5" fillId="37" borderId="6" applyNumberFormat="0">
      <protection locked="0"/>
    </xf>
    <xf numFmtId="192" fontId="5" fillId="37" borderId="6" applyNumberFormat="0">
      <protection locked="0"/>
    </xf>
    <xf numFmtId="4" fontId="34" fillId="48" borderId="20" applyNumberFormat="0" applyProtection="0">
      <alignment horizontal="right" vertical="center"/>
    </xf>
    <xf numFmtId="192" fontId="20" fillId="4" borderId="0" applyNumberFormat="0" applyBorder="0" applyAlignment="0" applyProtection="0"/>
    <xf numFmtId="0" fontId="21" fillId="5" borderId="0" applyNumberFormat="0" applyBorder="0" applyAlignment="0" applyProtection="0"/>
    <xf numFmtId="0" fontId="128" fillId="0" borderId="0" applyNumberFormat="0" applyFill="0" applyBorder="0" applyAlignment="0" applyProtection="0"/>
    <xf numFmtId="192" fontId="128" fillId="0" borderId="0" applyNumberFormat="0" applyFill="0" applyBorder="0" applyAlignment="0" applyProtection="0"/>
    <xf numFmtId="0" fontId="129" fillId="42" borderId="0" applyBorder="0" applyProtection="0"/>
    <xf numFmtId="192" fontId="32" fillId="21" borderId="19" applyNumberFormat="0" applyAlignment="0" applyProtection="0"/>
    <xf numFmtId="0" fontId="5" fillId="0" borderId="0"/>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192" fontId="22" fillId="0" borderId="0" applyNumberFormat="0" applyFill="0" applyBorder="0" applyAlignment="0" applyProtection="0"/>
    <xf numFmtId="0" fontId="33" fillId="0" borderId="0" applyNumberFormat="0" applyFill="0" applyBorder="0" applyAlignment="0" applyProtection="0"/>
    <xf numFmtId="0" fontId="22" fillId="0" borderId="0" applyNumberFormat="0" applyFill="0" applyBorder="0" applyAlignment="0" applyProtection="0"/>
    <xf numFmtId="192" fontId="27" fillId="0" borderId="0" applyNumberFormat="0" applyFill="0" applyBorder="0" applyAlignment="0" applyProtection="0"/>
    <xf numFmtId="192" fontId="78" fillId="0" borderId="0" applyNumberFormat="0" applyFill="0" applyBorder="0" applyAlignment="0" applyProtection="0"/>
    <xf numFmtId="192" fontId="79" fillId="0" borderId="26" applyNumberFormat="0" applyFill="0" applyAlignment="0" applyProtection="0"/>
    <xf numFmtId="192" fontId="80" fillId="0" borderId="12" applyNumberFormat="0" applyFill="0" applyAlignment="0" applyProtection="0"/>
    <xf numFmtId="192" fontId="81" fillId="0" borderId="44" applyNumberFormat="0" applyFill="0" applyAlignment="0" applyProtection="0"/>
    <xf numFmtId="192" fontId="81" fillId="0" borderId="0" applyNumberFormat="0" applyFill="0" applyBorder="0" applyAlignment="0" applyProtection="0"/>
    <xf numFmtId="192" fontId="78"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5" fillId="0" borderId="45" applyFill="0" applyProtection="0"/>
    <xf numFmtId="0" fontId="5" fillId="0" borderId="45" applyFill="0" applyProtection="0"/>
    <xf numFmtId="192" fontId="5" fillId="0" borderId="45" applyFill="0" applyProtection="0"/>
    <xf numFmtId="192" fontId="31" fillId="0" borderId="46" applyNumberFormat="0" applyFill="0" applyAlignment="0" applyProtection="0"/>
    <xf numFmtId="0" fontId="1" fillId="0" borderId="0"/>
    <xf numFmtId="192" fontId="122" fillId="0" borderId="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30" fillId="0" borderId="0" applyNumberFormat="0" applyFill="0" applyBorder="0" applyAlignment="0" applyProtection="0"/>
    <xf numFmtId="192" fontId="24" fillId="38" borderId="5" applyNumberFormat="0" applyAlignment="0" applyProtection="0"/>
    <xf numFmtId="0" fontId="33" fillId="0" borderId="18" applyNumberFormat="0" applyFill="0" applyAlignment="0" applyProtection="0"/>
    <xf numFmtId="0" fontId="33" fillId="0" borderId="0" applyNumberFormat="0" applyFill="0" applyBorder="0" applyAlignment="0" applyProtection="0"/>
    <xf numFmtId="192" fontId="33" fillId="0" borderId="0" applyNumberFormat="0" applyFill="0" applyBorder="0" applyAlignment="0" applyProtection="0"/>
    <xf numFmtId="0" fontId="24" fillId="38" borderId="5" applyNumberFormat="0" applyAlignment="0" applyProtection="0"/>
    <xf numFmtId="176" fontId="130" fillId="0" borderId="0" applyFont="0" applyFill="0" applyBorder="0" applyAlignment="0" applyProtection="0"/>
    <xf numFmtId="0" fontId="5" fillId="12" borderId="7" applyNumberFormat="0" applyFont="0" applyAlignment="0" applyProtection="0"/>
    <xf numFmtId="165" fontId="1" fillId="0" borderId="0" applyFont="0" applyFill="0" applyBorder="0" applyAlignment="0" applyProtection="0"/>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8">
      <alignment vertical="center"/>
    </xf>
    <xf numFmtId="199" fontId="132" fillId="81" borderId="49"/>
    <xf numFmtId="0" fontId="132" fillId="0" borderId="9"/>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3" fillId="7"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33" fillId="2" borderId="0" applyNumberFormat="0" applyBorder="0" applyAlignment="0" applyProtection="0">
      <alignment vertical="center"/>
    </xf>
    <xf numFmtId="0" fontId="133" fillId="3" borderId="0" applyNumberFormat="0" applyBorder="0" applyAlignment="0" applyProtection="0">
      <alignment vertical="center"/>
    </xf>
    <xf numFmtId="0" fontId="133" fillId="4" borderId="0" applyNumberFormat="0" applyBorder="0" applyAlignment="0" applyProtection="0">
      <alignment vertical="center"/>
    </xf>
    <xf numFmtId="0" fontId="133" fillId="5" borderId="0" applyNumberFormat="0" applyBorder="0" applyAlignment="0" applyProtection="0">
      <alignment vertical="center"/>
    </xf>
    <xf numFmtId="0" fontId="133" fillId="6" borderId="0" applyNumberFormat="0" applyBorder="0" applyAlignment="0" applyProtection="0">
      <alignment vertical="center"/>
    </xf>
    <xf numFmtId="0" fontId="133" fillId="7" borderId="0" applyNumberFormat="0" applyBorder="0" applyAlignment="0" applyProtection="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3" fillId="9" borderId="0" applyNumberFormat="0" applyBorder="0" applyAlignment="0" applyProtection="0"/>
    <xf numFmtId="0" fontId="3" fillId="15" borderId="0" applyNumberFormat="0" applyBorder="0" applyAlignment="0" applyProtection="0"/>
    <xf numFmtId="0" fontId="133" fillId="9" borderId="0" applyNumberFormat="0" applyBorder="0" applyAlignment="0" applyProtection="0">
      <alignment vertical="center"/>
    </xf>
    <xf numFmtId="0" fontId="133" fillId="11" borderId="0" applyNumberFormat="0" applyBorder="0" applyAlignment="0" applyProtection="0">
      <alignment vertical="center"/>
    </xf>
    <xf numFmtId="0" fontId="133" fillId="13" borderId="0" applyNumberFormat="0" applyBorder="0" applyAlignment="0" applyProtection="0">
      <alignment vertical="center"/>
    </xf>
    <xf numFmtId="0" fontId="133" fillId="5" borderId="0" applyNumberFormat="0" applyBorder="0" applyAlignment="0" applyProtection="0">
      <alignment vertical="center"/>
    </xf>
    <xf numFmtId="0" fontId="133" fillId="9" borderId="0" applyNumberFormat="0" applyBorder="0" applyAlignment="0" applyProtection="0">
      <alignment vertical="center"/>
    </xf>
    <xf numFmtId="0" fontId="133" fillId="14" borderId="0" applyNumberFormat="0" applyBorder="0" applyAlignment="0" applyProtection="0">
      <alignment vertical="center"/>
    </xf>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34" fillId="16" borderId="0" applyNumberFormat="0" applyBorder="0" applyAlignment="0" applyProtection="0">
      <alignment vertical="center"/>
    </xf>
    <xf numFmtId="0" fontId="134" fillId="11" borderId="0" applyNumberFormat="0" applyBorder="0" applyAlignment="0" applyProtection="0">
      <alignment vertical="center"/>
    </xf>
    <xf numFmtId="0" fontId="134" fillId="13" borderId="0" applyNumberFormat="0" applyBorder="0" applyAlignment="0" applyProtection="0">
      <alignment vertical="center"/>
    </xf>
    <xf numFmtId="0" fontId="134" fillId="17" borderId="0" applyNumberFormat="0" applyBorder="0" applyAlignment="0" applyProtection="0">
      <alignment vertical="center"/>
    </xf>
    <xf numFmtId="0" fontId="134" fillId="18" borderId="0" applyNumberFormat="0" applyBorder="0" applyAlignment="0" applyProtection="0">
      <alignment vertical="center"/>
    </xf>
    <xf numFmtId="0" fontId="134" fillId="19" borderId="0" applyNumberFormat="0" applyBorder="0" applyAlignment="0" applyProtection="0">
      <alignment vertical="center"/>
    </xf>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2" fillId="37" borderId="19" applyNumberFormat="0" applyAlignment="0" applyProtection="0"/>
    <xf numFmtId="0" fontId="19" fillId="37" borderId="3" applyNumberFormat="0" applyAlignment="0" applyProtection="0"/>
    <xf numFmtId="0" fontId="20" fillId="4" borderId="0" applyNumberFormat="0" applyBorder="0" applyAlignment="0" applyProtection="0"/>
    <xf numFmtId="0" fontId="24" fillId="38" borderId="5" applyNumberFormat="0" applyAlignment="0" applyProtection="0"/>
    <xf numFmtId="0" fontId="25" fillId="0" borderId="4" applyNumberFormat="0" applyFill="0" applyAlignment="0" applyProtection="0"/>
    <xf numFmtId="200" fontId="5" fillId="50" borderId="0" applyBorder="0" applyProtection="0"/>
    <xf numFmtId="164" fontId="5" fillId="0" borderId="0" applyFont="0" applyFill="0" applyBorder="0" applyAlignment="0" applyProtection="0"/>
    <xf numFmtId="0" fontId="23" fillId="15" borderId="3" applyNumberFormat="0" applyAlignment="0" applyProtection="0"/>
    <xf numFmtId="0" fontId="18" fillId="83"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1" fillId="0" borderId="51" applyNumberFormat="0" applyFill="0" applyAlignment="0" applyProtection="0"/>
    <xf numFmtId="0" fontId="22" fillId="0" borderId="0" applyNumberFormat="0" applyFill="0" applyBorder="0" applyAlignment="0" applyProtection="0"/>
    <xf numFmtId="0" fontId="20" fillId="4" borderId="0" applyNumberFormat="0" applyBorder="0" applyAlignment="0" applyProtection="0"/>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21" fillId="3" borderId="0" applyNumberFormat="0" applyBorder="0" applyAlignment="0" applyProtection="0"/>
    <xf numFmtId="0" fontId="23" fillId="15" borderId="3"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201"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96" fontId="5" fillId="0" borderId="0" applyFont="0" applyFill="0" applyBorder="0" applyAlignment="0" applyProtection="0"/>
    <xf numFmtId="0" fontId="26" fillId="15" borderId="0" applyNumberFormat="0" applyBorder="0" applyAlignment="0" applyProtection="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0" fillId="0" borderId="0" applyFont="0" applyFill="0" applyBorder="0" applyAlignment="0" applyProtection="0"/>
    <xf numFmtId="9" fontId="5" fillId="0" borderId="0" applyFont="0" applyFill="0" applyBorder="0" applyAlignment="0" applyProtection="0"/>
    <xf numFmtId="0" fontId="32" fillId="21" borderId="19" applyNumberFormat="0" applyAlignment="0" applyProtection="0"/>
    <xf numFmtId="0" fontId="21" fillId="3" borderId="0" applyNumberFormat="0" applyBorder="0" applyAlignment="0" applyProtection="0"/>
    <xf numFmtId="202" fontId="5" fillId="0" borderId="0" applyFont="0" applyFill="0" applyBorder="0" applyAlignment="0" applyProtection="0"/>
    <xf numFmtId="165" fontId="5" fillId="0" borderId="0" applyFont="0" applyFill="0" applyBorder="0" applyAlignment="0" applyProtection="0"/>
    <xf numFmtId="0" fontId="5" fillId="0" borderId="0"/>
    <xf numFmtId="0" fontId="100" fillId="0" borderId="0"/>
    <xf numFmtId="0" fontId="33" fillId="0" borderId="0" applyNumberFormat="0" applyFill="0" applyBorder="0" applyAlignment="0" applyProtection="0"/>
    <xf numFmtId="0" fontId="81" fillId="0" borderId="0" applyNumberFormat="0" applyFill="0" applyBorder="0" applyAlignment="0" applyProtection="0"/>
    <xf numFmtId="0" fontId="28" fillId="0" borderId="52" applyNumberFormat="0" applyFill="0" applyAlignment="0" applyProtection="0"/>
    <xf numFmtId="0" fontId="29" fillId="0" borderId="12" applyNumberFormat="0" applyFill="0" applyAlignment="0" applyProtection="0"/>
    <xf numFmtId="0" fontId="30" fillId="0" borderId="53" applyNumberFormat="0" applyFill="0" applyAlignment="0" applyProtection="0"/>
    <xf numFmtId="0" fontId="30" fillId="0" borderId="0" applyNumberFormat="0" applyFill="0" applyBorder="0" applyAlignment="0" applyProtection="0"/>
    <xf numFmtId="0" fontId="27" fillId="0" borderId="0" applyNumberFormat="0" applyFill="0" applyBorder="0" applyAlignment="0" applyProtection="0"/>
    <xf numFmtId="0" fontId="25" fillId="0" borderId="4" applyNumberFormat="0" applyFill="0" applyAlignment="0" applyProtection="0"/>
    <xf numFmtId="165" fontId="5" fillId="0" borderId="0" applyFont="0" applyFill="0" applyBorder="0" applyAlignment="0" applyProtection="0"/>
    <xf numFmtId="165" fontId="5" fillId="0" borderId="0" applyFon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41" fontId="47" fillId="0" borderId="0" applyFont="0" applyFill="0" applyBorder="0" applyAlignment="0" applyProtection="0"/>
    <xf numFmtId="165" fontId="47" fillId="0" borderId="0" applyFont="0" applyFill="0" applyBorder="0" applyAlignment="0" applyProtection="0"/>
    <xf numFmtId="199" fontId="136" fillId="0" borderId="54">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14"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9" fillId="21" borderId="3" applyNumberFormat="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79" fillId="0" borderId="26" applyNumberFormat="0" applyFill="0" applyAlignment="0" applyProtection="0"/>
    <xf numFmtId="0" fontId="23" fillId="15" borderId="3" applyNumberFormat="0" applyAlignment="0" applyProtection="0"/>
    <xf numFmtId="0" fontId="5" fillId="0" borderId="0"/>
    <xf numFmtId="0" fontId="100" fillId="0" borderId="0"/>
    <xf numFmtId="0" fontId="5" fillId="0" borderId="0"/>
    <xf numFmtId="0" fontId="3" fillId="12" borderId="7" applyNumberFormat="0" applyFont="0" applyAlignment="0" applyProtection="0"/>
    <xf numFmtId="0" fontId="5"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31" fillId="0" borderId="55" applyNumberFormat="0" applyFill="0" applyAlignment="0" applyProtection="0"/>
    <xf numFmtId="0" fontId="5" fillId="0" borderId="0"/>
    <xf numFmtId="192" fontId="3" fillId="8" borderId="0" applyNumberFormat="0" applyBorder="0" applyAlignment="0" applyProtection="0"/>
    <xf numFmtId="192" fontId="3" fillId="7" borderId="0" applyNumberFormat="0" applyBorder="0" applyAlignment="0" applyProtection="0"/>
    <xf numFmtId="192" fontId="3" fillId="12" borderId="0" applyNumberFormat="0" applyBorder="0" applyAlignment="0" applyProtection="0"/>
    <xf numFmtId="192" fontId="3" fillId="8" borderId="0" applyNumberFormat="0" applyBorder="0" applyAlignment="0" applyProtection="0"/>
    <xf numFmtId="192" fontId="3" fillId="11" borderId="0" applyNumberFormat="0" applyBorder="0" applyAlignment="0" applyProtection="0"/>
    <xf numFmtId="192" fontId="3" fillId="15" borderId="0" applyNumberFormat="0" applyBorder="0" applyAlignment="0" applyProtection="0"/>
    <xf numFmtId="192" fontId="3" fillId="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18"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17" fillId="28" borderId="0" applyNumberFormat="0" applyBorder="0" applyAlignment="0" applyProtection="0"/>
    <xf numFmtId="193" fontId="12" fillId="0" borderId="0" applyFill="0" applyBorder="0" applyAlignment="0"/>
    <xf numFmtId="192" fontId="118" fillId="78" borderId="3" applyNumberFormat="0" applyAlignment="0" applyProtection="0"/>
    <xf numFmtId="192" fontId="24" fillId="29" borderId="5"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79" fontId="5" fillId="0" borderId="0" applyFont="0" applyFill="0" applyBorder="0" applyAlignment="0" applyProtection="0"/>
    <xf numFmtId="192" fontId="20" fillId="79"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192" fontId="30" fillId="0" borderId="42" applyNumberFormat="0" applyFill="0" applyAlignment="0" applyProtection="0"/>
    <xf numFmtId="192" fontId="124" fillId="36" borderId="3" applyNumberFormat="0" applyAlignment="0" applyProtection="0"/>
    <xf numFmtId="192" fontId="125" fillId="0" borderId="43" applyNumberFormat="0" applyFill="0" applyAlignment="0" applyProtection="0"/>
    <xf numFmtId="192" fontId="26" fillId="36" borderId="0" applyNumberFormat="0" applyBorder="0" applyAlignment="0" applyProtection="0"/>
    <xf numFmtId="198" fontId="5" fillId="0" borderId="0"/>
    <xf numFmtId="192" fontId="5" fillId="0" borderId="0"/>
    <xf numFmtId="192" fontId="5" fillId="0" borderId="0"/>
    <xf numFmtId="192" fontId="5" fillId="0" borderId="0"/>
    <xf numFmtId="192" fontId="5" fillId="0" borderId="0"/>
    <xf numFmtId="192" fontId="3" fillId="0" borderId="0"/>
    <xf numFmtId="192" fontId="5" fillId="0" borderId="0"/>
    <xf numFmtId="192" fontId="120" fillId="0" borderId="0"/>
    <xf numFmtId="192" fontId="3" fillId="0" borderId="0"/>
    <xf numFmtId="192" fontId="5" fillId="0" borderId="0"/>
    <xf numFmtId="192" fontId="5" fillId="0" borderId="0"/>
    <xf numFmtId="192" fontId="5" fillId="0" borderId="0"/>
    <xf numFmtId="192" fontId="5" fillId="0" borderId="0"/>
    <xf numFmtId="192" fontId="5" fillId="0" borderId="0"/>
    <xf numFmtId="0" fontId="100" fillId="0" borderId="0"/>
    <xf numFmtId="192" fontId="5" fillId="0" borderId="0"/>
    <xf numFmtId="192" fontId="5" fillId="0" borderId="0"/>
    <xf numFmtId="192" fontId="5" fillId="0" borderId="0"/>
    <xf numFmtId="192" fontId="3" fillId="0" borderId="0"/>
    <xf numFmtId="192" fontId="3"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127" fillId="0" borderId="0"/>
    <xf numFmtId="192" fontId="120" fillId="0" borderId="0"/>
    <xf numFmtId="192" fontId="1" fillId="0" borderId="0"/>
    <xf numFmtId="192" fontId="120" fillId="0" borderId="0"/>
    <xf numFmtId="192" fontId="3" fillId="0" borderId="0"/>
    <xf numFmtId="192" fontId="5" fillId="0" borderId="0"/>
    <xf numFmtId="192" fontId="5" fillId="0" borderId="0"/>
    <xf numFmtId="0" fontId="5" fillId="12" borderId="7" applyNumberFormat="0" applyFont="0" applyAlignment="0" applyProtection="0"/>
    <xf numFmtId="192" fontId="32" fillId="78" borderId="19" applyNumberFormat="0" applyAlignment="0" applyProtection="0"/>
    <xf numFmtId="0" fontId="128" fillId="0" borderId="0" applyNumberFormat="0" applyFill="0" applyBorder="0" applyAlignment="0" applyProtection="0"/>
    <xf numFmtId="192" fontId="31" fillId="0" borderId="46" applyNumberFormat="0" applyFill="0" applyAlignment="0" applyProtection="0"/>
    <xf numFmtId="176" fontId="5" fillId="0" borderId="0" applyFont="0" applyFill="0" applyBorder="0" applyAlignment="0" applyProtection="0"/>
    <xf numFmtId="203" fontId="137" fillId="0" borderId="56" applyNumberFormat="0" applyProtection="0">
      <alignment horizontal="right" vertical="center"/>
    </xf>
    <xf numFmtId="203" fontId="138" fillId="0" borderId="57" applyNumberFormat="0" applyProtection="0">
      <alignment horizontal="right" vertical="center"/>
    </xf>
    <xf numFmtId="0" fontId="138" fillId="84" borderId="58" applyNumberFormat="0" applyAlignment="0" applyProtection="0">
      <alignment horizontal="left" vertical="center" indent="1"/>
    </xf>
    <xf numFmtId="0" fontId="139" fillId="85" borderId="58" applyNumberFormat="0" applyAlignment="0" applyProtection="0">
      <alignment horizontal="left" vertical="center" indent="1"/>
    </xf>
    <xf numFmtId="203" fontId="137" fillId="86" borderId="58" applyNumberFormat="0" applyAlignment="0" applyProtection="0">
      <alignment horizontal="left" vertical="center" indent="1"/>
    </xf>
    <xf numFmtId="0" fontId="138" fillId="84" borderId="57" applyNumberFormat="0" applyAlignment="0" applyProtection="0">
      <alignment horizontal="left" vertical="center" indent="1"/>
    </xf>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0" fillId="37"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0" fillId="3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0" fillId="7"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0"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0" fillId="12"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0" fillId="12"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37"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0"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0" fillId="6"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0"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0"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0"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0" fillId="11"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0" fillId="15"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0" fillId="15"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2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0" fillId="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0" fillId="7"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40" fontId="44" fillId="0" borderId="0" applyFont="0" applyFill="0" applyBorder="0" applyAlignment="0" applyProtection="0"/>
    <xf numFmtId="0" fontId="8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5" fillId="0" borderId="59"/>
    <xf numFmtId="0" fontId="5" fillId="0" borderId="59"/>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92" fontId="123" fillId="0" borderId="0" applyNumberFormat="0" applyFill="0" applyBorder="0" applyAlignment="0" applyProtection="0">
      <alignment vertical="top"/>
      <protection locked="0"/>
    </xf>
    <xf numFmtId="0" fontId="3" fillId="0" borderId="0"/>
    <xf numFmtId="165" fontId="1" fillId="0" borderId="0" applyFont="0" applyFill="0" applyBorder="0" applyAlignment="0" applyProtection="0"/>
  </cellStyleXfs>
  <cellXfs count="533">
    <xf numFmtId="0" fontId="0" fillId="0" borderId="0" xfId="0"/>
    <xf numFmtId="0" fontId="5" fillId="0" borderId="0" xfId="0" applyFont="1" applyBorder="1"/>
    <xf numFmtId="0" fontId="0" fillId="52" borderId="0" xfId="0" applyFill="1"/>
    <xf numFmtId="0" fontId="5" fillId="52" borderId="0" xfId="0" applyFont="1" applyFill="1"/>
    <xf numFmtId="0" fontId="5" fillId="0" borderId="0" xfId="0" applyFont="1" applyFill="1" applyBorder="1"/>
    <xf numFmtId="0" fontId="10" fillId="52" borderId="0" xfId="0" applyFont="1" applyFill="1"/>
    <xf numFmtId="0" fontId="5" fillId="0" borderId="0" xfId="427" applyFont="1" applyFill="1" applyBorder="1"/>
    <xf numFmtId="0" fontId="5" fillId="0" borderId="0" xfId="431" applyNumberFormat="1" applyFont="1" applyFill="1" applyBorder="1"/>
    <xf numFmtId="0" fontId="9" fillId="0" borderId="0" xfId="435" applyFont="1" applyFill="1" applyBorder="1"/>
    <xf numFmtId="0" fontId="5" fillId="52" borderId="0" xfId="0" applyFont="1" applyFill="1" applyBorder="1"/>
    <xf numFmtId="0" fontId="5" fillId="52" borderId="0" xfId="0" applyNumberFormat="1" applyFont="1" applyFill="1" applyBorder="1"/>
    <xf numFmtId="0" fontId="5" fillId="52" borderId="23" xfId="0" applyFont="1" applyFill="1" applyBorder="1"/>
    <xf numFmtId="0" fontId="11" fillId="52" borderId="0" xfId="0" applyFont="1" applyFill="1" applyBorder="1"/>
    <xf numFmtId="0" fontId="11" fillId="0" borderId="0" xfId="0" applyFont="1" applyFill="1" applyBorder="1"/>
    <xf numFmtId="0" fontId="13" fillId="0" borderId="0" xfId="0" applyFont="1" applyFill="1" applyBorder="1"/>
    <xf numFmtId="0" fontId="11" fillId="52" borderId="23" xfId="0" applyNumberFormat="1" applyFont="1" applyFill="1" applyBorder="1"/>
    <xf numFmtId="0" fontId="11" fillId="52" borderId="23" xfId="0" applyFont="1" applyFill="1" applyBorder="1"/>
    <xf numFmtId="3" fontId="5" fillId="0" borderId="0" xfId="0" applyNumberFormat="1" applyFont="1" applyFill="1" applyBorder="1"/>
    <xf numFmtId="0" fontId="5" fillId="52" borderId="0" xfId="397" applyFont="1" applyFill="1" applyBorder="1" applyAlignment="1">
      <alignment vertical="top" wrapText="1"/>
    </xf>
    <xf numFmtId="3" fontId="5" fillId="52" borderId="0" xfId="0" applyNumberFormat="1" applyFont="1" applyFill="1" applyBorder="1" applyAlignment="1">
      <alignment vertical="top" wrapText="1"/>
    </xf>
    <xf numFmtId="0" fontId="5" fillId="52" borderId="23" xfId="397" applyFont="1" applyFill="1" applyBorder="1" applyAlignment="1">
      <alignment vertical="top" wrapText="1"/>
    </xf>
    <xf numFmtId="3" fontId="5" fillId="52" borderId="23" xfId="0" applyNumberFormat="1" applyFont="1" applyFill="1" applyBorder="1" applyAlignment="1">
      <alignment vertical="top" wrapText="1"/>
    </xf>
    <xf numFmtId="0" fontId="11" fillId="52" borderId="0" xfId="397" applyFont="1" applyFill="1" applyBorder="1" applyAlignment="1">
      <alignment vertical="top" wrapText="1"/>
    </xf>
    <xf numFmtId="3" fontId="11" fillId="52" borderId="0" xfId="0" applyNumberFormat="1" applyFont="1" applyFill="1" applyBorder="1" applyAlignment="1">
      <alignment vertical="top" wrapText="1"/>
    </xf>
    <xf numFmtId="0" fontId="11" fillId="52" borderId="9" xfId="397" applyFont="1" applyFill="1" applyBorder="1" applyAlignment="1">
      <alignment vertical="top" wrapText="1"/>
    </xf>
    <xf numFmtId="3" fontId="11" fillId="52" borderId="9" xfId="0" applyNumberFormat="1" applyFont="1" applyFill="1" applyBorder="1" applyAlignment="1">
      <alignment vertical="top" wrapText="1"/>
    </xf>
    <xf numFmtId="3" fontId="13" fillId="52" borderId="0" xfId="0" applyNumberFormat="1" applyFont="1" applyFill="1" applyBorder="1" applyAlignment="1">
      <alignment vertical="top" wrapText="1"/>
    </xf>
    <xf numFmtId="0" fontId="11" fillId="52" borderId="0" xfId="0" applyNumberFormat="1" applyFont="1" applyFill="1" applyBorder="1"/>
    <xf numFmtId="3" fontId="5" fillId="52" borderId="0" xfId="0" applyNumberFormat="1" applyFont="1" applyFill="1" applyBorder="1" applyAlignment="1">
      <alignment horizontal="right"/>
    </xf>
    <xf numFmtId="167" fontId="5" fillId="52" borderId="0" xfId="459" applyNumberFormat="1" applyFont="1" applyFill="1" applyBorder="1"/>
    <xf numFmtId="3" fontId="5" fillId="52" borderId="0" xfId="0" applyNumberFormat="1" applyFont="1" applyFill="1" applyBorder="1"/>
    <xf numFmtId="3" fontId="13" fillId="52" borderId="0" xfId="0" applyNumberFormat="1" applyFont="1" applyFill="1" applyBorder="1"/>
    <xf numFmtId="167" fontId="5" fillId="52" borderId="0" xfId="459" applyNumberFormat="1" applyFont="1" applyFill="1" applyBorder="1" applyAlignment="1">
      <alignment horizontal="right"/>
    </xf>
    <xf numFmtId="3" fontId="11" fillId="52" borderId="0" xfId="0" applyNumberFormat="1" applyFont="1" applyFill="1" applyBorder="1" applyAlignment="1">
      <alignment horizontal="right"/>
    </xf>
    <xf numFmtId="0" fontId="5" fillId="0" borderId="0" xfId="0" applyFont="1" applyFill="1" applyBorder="1" applyAlignment="1">
      <alignment horizontal="right"/>
    </xf>
    <xf numFmtId="0" fontId="5" fillId="52" borderId="0" xfId="0" applyFont="1" applyFill="1" applyBorder="1" applyAlignment="1">
      <alignment horizontal="right"/>
    </xf>
    <xf numFmtId="0" fontId="11" fillId="52" borderId="0" xfId="431" applyFont="1" applyFill="1" applyBorder="1" applyAlignment="1">
      <alignment horizontal="right"/>
    </xf>
    <xf numFmtId="0" fontId="11" fillId="0" borderId="0" xfId="431" applyFont="1" applyFill="1" applyBorder="1" applyAlignment="1">
      <alignment horizontal="right"/>
    </xf>
    <xf numFmtId="0" fontId="11" fillId="0" borderId="0" xfId="0" applyFont="1" applyFill="1" applyBorder="1" applyAlignment="1">
      <alignment horizontal="right"/>
    </xf>
    <xf numFmtId="0" fontId="5" fillId="0" borderId="0" xfId="431" applyFont="1"/>
    <xf numFmtId="0" fontId="13" fillId="52" borderId="0" xfId="431" applyFont="1" applyFill="1" applyAlignment="1">
      <alignment vertical="top" wrapText="1"/>
    </xf>
    <xf numFmtId="0" fontId="15" fillId="0" borderId="0" xfId="0" applyFont="1" applyFill="1" applyBorder="1"/>
    <xf numFmtId="0" fontId="5" fillId="0" borderId="0" xfId="431" applyFont="1" applyFill="1" applyBorder="1" applyAlignment="1">
      <alignment horizontal="right"/>
    </xf>
    <xf numFmtId="3" fontId="5" fillId="0" borderId="0" xfId="431" applyNumberFormat="1" applyFont="1" applyFill="1" applyBorder="1"/>
    <xf numFmtId="3" fontId="11" fillId="0" borderId="0" xfId="431" applyNumberFormat="1" applyFont="1" applyFill="1" applyBorder="1"/>
    <xf numFmtId="0" fontId="15" fillId="0" borderId="0" xfId="431" applyFont="1" applyFill="1" applyBorder="1"/>
    <xf numFmtId="0" fontId="13" fillId="0" borderId="0" xfId="431" applyFont="1" applyFill="1" applyBorder="1"/>
    <xf numFmtId="3" fontId="15" fillId="0" borderId="0" xfId="431" applyNumberFormat="1" applyFont="1" applyFill="1" applyBorder="1"/>
    <xf numFmtId="3" fontId="13" fillId="0" borderId="0" xfId="431" applyNumberFormat="1" applyFont="1" applyFill="1" applyBorder="1"/>
    <xf numFmtId="167" fontId="13" fillId="0" borderId="0" xfId="459" applyNumberFormat="1" applyFont="1" applyFill="1" applyBorder="1" applyAlignment="1">
      <alignment horizontal="right"/>
    </xf>
    <xf numFmtId="167" fontId="15" fillId="0" borderId="0" xfId="459" applyNumberFormat="1" applyFont="1" applyFill="1" applyBorder="1"/>
    <xf numFmtId="167" fontId="13" fillId="0" borderId="0" xfId="459" applyNumberFormat="1" applyFont="1" applyFill="1" applyBorder="1"/>
    <xf numFmtId="0" fontId="11" fillId="0" borderId="0" xfId="431" applyFont="1" applyFill="1" applyBorder="1"/>
    <xf numFmtId="3" fontId="5" fillId="0" borderId="0" xfId="431" applyNumberFormat="1" applyFont="1" applyFill="1" applyBorder="1" applyAlignment="1">
      <alignment horizontal="right"/>
    </xf>
    <xf numFmtId="0" fontId="5" fillId="0" borderId="0" xfId="431" applyFont="1" applyFill="1" applyBorder="1"/>
    <xf numFmtId="0" fontId="5" fillId="0" borderId="0" xfId="427" applyFont="1" applyFill="1" applyBorder="1" applyAlignment="1">
      <alignment horizontal="right"/>
    </xf>
    <xf numFmtId="0" fontId="11" fillId="0" borderId="0" xfId="427" applyFont="1" applyFill="1" applyBorder="1"/>
    <xf numFmtId="0" fontId="5" fillId="0" borderId="0" xfId="427" applyNumberFormat="1" applyFont="1" applyFill="1" applyBorder="1"/>
    <xf numFmtId="0" fontId="11" fillId="52" borderId="0" xfId="0" applyFont="1" applyFill="1" applyBorder="1" applyAlignment="1">
      <alignment horizontal="right"/>
    </xf>
    <xf numFmtId="2" fontId="5" fillId="52" borderId="0" xfId="0" applyNumberFormat="1" applyFont="1" applyFill="1" applyBorder="1" applyAlignment="1">
      <alignment horizontal="right" vertical="top" wrapText="1"/>
    </xf>
    <xf numFmtId="3" fontId="13" fillId="0" borderId="0" xfId="0" applyNumberFormat="1" applyFont="1" applyFill="1" applyBorder="1"/>
    <xf numFmtId="0" fontId="15" fillId="52" borderId="0" xfId="0" applyFont="1" applyFill="1" applyBorder="1"/>
    <xf numFmtId="167" fontId="15" fillId="52" borderId="0" xfId="459" applyNumberFormat="1" applyFont="1" applyFill="1" applyBorder="1" applyAlignment="1">
      <alignment horizontal="right"/>
    </xf>
    <xf numFmtId="0" fontId="5" fillId="52" borderId="0" xfId="0" applyFont="1" applyFill="1" applyBorder="1" applyAlignment="1">
      <alignment vertical="top" wrapText="1"/>
    </xf>
    <xf numFmtId="2" fontId="5" fillId="52" borderId="0" xfId="433" applyNumberFormat="1" applyFont="1" applyFill="1"/>
    <xf numFmtId="2" fontId="5" fillId="52" borderId="0" xfId="0" applyNumberFormat="1" applyFont="1" applyFill="1" applyAlignment="1">
      <alignment horizontal="right"/>
    </xf>
    <xf numFmtId="167" fontId="5" fillId="52" borderId="0" xfId="459" applyNumberFormat="1" applyFont="1" applyFill="1" applyAlignment="1">
      <alignment horizontal="right"/>
    </xf>
    <xf numFmtId="3" fontId="5" fillId="0" borderId="0" xfId="0" applyNumberFormat="1" applyFont="1" applyFill="1" applyBorder="1" applyAlignment="1">
      <alignment horizontal="right"/>
    </xf>
    <xf numFmtId="169" fontId="5" fillId="52" borderId="0" xfId="0" applyNumberFormat="1" applyFont="1" applyFill="1" applyBorder="1" applyAlignment="1">
      <alignment horizontal="right"/>
    </xf>
    <xf numFmtId="169" fontId="5" fillId="52" borderId="23" xfId="0" applyNumberFormat="1" applyFont="1" applyFill="1" applyBorder="1" applyAlignment="1">
      <alignment horizontal="right"/>
    </xf>
    <xf numFmtId="0" fontId="100" fillId="0" borderId="0" xfId="431" applyNumberFormat="1" applyFont="1" applyFill="1" applyBorder="1"/>
    <xf numFmtId="0" fontId="100" fillId="0" borderId="0" xfId="0" applyFont="1" applyFill="1" applyBorder="1"/>
    <xf numFmtId="0" fontId="11" fillId="52" borderId="24" xfId="0" applyNumberFormat="1" applyFont="1" applyFill="1" applyBorder="1"/>
    <xf numFmtId="0" fontId="13" fillId="52" borderId="0" xfId="0" applyNumberFormat="1" applyFont="1" applyFill="1" applyBorder="1"/>
    <xf numFmtId="0" fontId="11" fillId="52" borderId="0" xfId="437" applyFont="1" applyFill="1" applyBorder="1" applyAlignment="1">
      <alignment vertical="top" wrapText="1"/>
    </xf>
    <xf numFmtId="0" fontId="5" fillId="52" borderId="0" xfId="437" applyFont="1" applyFill="1" applyBorder="1" applyAlignment="1">
      <alignment vertical="top" wrapText="1"/>
    </xf>
    <xf numFmtId="0" fontId="13" fillId="52" borderId="0" xfId="437" applyFont="1" applyFill="1" applyBorder="1" applyAlignment="1">
      <alignment vertical="top" wrapText="1"/>
    </xf>
    <xf numFmtId="0" fontId="101" fillId="0" borderId="0" xfId="0" applyFont="1" applyFill="1" applyBorder="1" applyAlignment="1">
      <alignment horizontal="right"/>
    </xf>
    <xf numFmtId="0" fontId="11" fillId="52" borderId="23" xfId="0" applyFont="1" applyFill="1" applyBorder="1" applyAlignment="1">
      <alignment horizontal="right"/>
    </xf>
    <xf numFmtId="0" fontId="101" fillId="0" borderId="0" xfId="431" applyFont="1" applyFill="1" applyBorder="1" applyAlignment="1">
      <alignment horizontal="right"/>
    </xf>
    <xf numFmtId="0" fontId="101" fillId="0" borderId="0" xfId="431" applyNumberFormat="1" applyFont="1" applyFill="1" applyBorder="1" applyAlignment="1">
      <alignment horizontal="right"/>
    </xf>
    <xf numFmtId="0" fontId="5" fillId="0" borderId="0" xfId="431" applyFont="1" applyBorder="1"/>
    <xf numFmtId="0" fontId="5" fillId="52" borderId="30" xfId="0" applyFont="1" applyFill="1" applyBorder="1" applyAlignment="1">
      <alignment vertical="center"/>
    </xf>
    <xf numFmtId="0" fontId="5" fillId="52" borderId="31" xfId="0" applyFont="1" applyFill="1" applyBorder="1" applyAlignment="1">
      <alignment vertical="center"/>
    </xf>
    <xf numFmtId="0" fontId="11" fillId="52" borderId="30" xfId="0" applyFont="1" applyFill="1" applyBorder="1" applyAlignment="1">
      <alignment vertical="center"/>
    </xf>
    <xf numFmtId="3" fontId="100" fillId="52" borderId="0" xfId="0" applyNumberFormat="1" applyFont="1" applyFill="1" applyBorder="1" applyAlignment="1">
      <alignment horizontal="right" vertical="center"/>
    </xf>
    <xf numFmtId="167" fontId="100" fillId="52" borderId="0" xfId="459" applyNumberFormat="1" applyFont="1" applyFill="1" applyBorder="1" applyAlignment="1">
      <alignment horizontal="right" vertical="center"/>
    </xf>
    <xf numFmtId="167" fontId="100" fillId="52" borderId="0" xfId="459" quotePrefix="1" applyNumberFormat="1" applyFont="1" applyFill="1" applyBorder="1" applyAlignment="1">
      <alignment horizontal="right" vertical="center"/>
    </xf>
    <xf numFmtId="9" fontId="5" fillId="52" borderId="0" xfId="459" applyFont="1" applyFill="1" applyBorder="1" applyAlignment="1">
      <alignment vertical="center"/>
    </xf>
    <xf numFmtId="0" fontId="13" fillId="52" borderId="0" xfId="397" applyFont="1" applyFill="1" applyBorder="1" applyAlignment="1">
      <alignment vertical="top" wrapText="1"/>
    </xf>
    <xf numFmtId="0" fontId="5" fillId="52" borderId="24" xfId="0" applyFont="1" applyFill="1" applyBorder="1"/>
    <xf numFmtId="0" fontId="5" fillId="52" borderId="0" xfId="0" applyFont="1" applyFill="1" applyBorder="1" applyAlignment="1"/>
    <xf numFmtId="0" fontId="11" fillId="52" borderId="24" xfId="0" applyFont="1" applyFill="1" applyBorder="1"/>
    <xf numFmtId="3" fontId="11" fillId="52" borderId="24" xfId="0" applyNumberFormat="1" applyFont="1" applyFill="1" applyBorder="1"/>
    <xf numFmtId="3" fontId="11" fillId="52" borderId="24" xfId="0" applyNumberFormat="1" applyFont="1" applyFill="1" applyBorder="1" applyAlignment="1">
      <alignment horizontal="right"/>
    </xf>
    <xf numFmtId="0" fontId="11" fillId="52" borderId="23" xfId="437" applyFont="1" applyFill="1" applyBorder="1" applyAlignment="1">
      <alignment vertical="top" wrapText="1"/>
    </xf>
    <xf numFmtId="0" fontId="11" fillId="52" borderId="30" xfId="0" applyNumberFormat="1" applyFont="1" applyFill="1" applyBorder="1" applyAlignment="1">
      <alignment vertical="center"/>
    </xf>
    <xf numFmtId="0" fontId="5" fillId="52" borderId="30" xfId="0" applyNumberFormat="1" applyFont="1" applyFill="1" applyBorder="1" applyAlignment="1">
      <alignment vertical="center"/>
    </xf>
    <xf numFmtId="0" fontId="5" fillId="52" borderId="31" xfId="0" applyNumberFormat="1" applyFont="1" applyFill="1" applyBorder="1" applyAlignment="1">
      <alignment vertical="center"/>
    </xf>
    <xf numFmtId="0" fontId="13" fillId="52" borderId="30" xfId="0" applyNumberFormat="1" applyFont="1" applyFill="1" applyBorder="1" applyAlignment="1">
      <alignment vertical="center"/>
    </xf>
    <xf numFmtId="0" fontId="11" fillId="52" borderId="31" xfId="0" applyNumberFormat="1" applyFont="1" applyFill="1" applyBorder="1" applyAlignment="1">
      <alignment vertical="center"/>
    </xf>
    <xf numFmtId="0" fontId="11" fillId="52" borderId="31" xfId="0" applyFont="1" applyFill="1" applyBorder="1" applyAlignment="1">
      <alignment vertical="center"/>
    </xf>
    <xf numFmtId="0" fontId="0" fillId="52" borderId="0" xfId="0" applyFill="1" applyBorder="1"/>
    <xf numFmtId="0" fontId="5" fillId="53" borderId="31" xfId="0" applyFont="1" applyFill="1" applyBorder="1" applyAlignment="1">
      <alignment horizontal="left" vertical="center"/>
    </xf>
    <xf numFmtId="0" fontId="102" fillId="54" borderId="0" xfId="0" applyFont="1" applyFill="1"/>
    <xf numFmtId="0" fontId="11" fillId="53" borderId="0" xfId="0" applyFont="1" applyFill="1"/>
    <xf numFmtId="0" fontId="0" fillId="53" borderId="0" xfId="0" applyFill="1"/>
    <xf numFmtId="0" fontId="5" fillId="53" borderId="0" xfId="0" applyFont="1" applyFill="1"/>
    <xf numFmtId="0" fontId="103" fillId="52" borderId="0" xfId="338" applyFont="1" applyFill="1" applyAlignment="1" applyProtection="1"/>
    <xf numFmtId="0" fontId="102" fillId="54" borderId="0" xfId="0" applyFont="1" applyFill="1" applyBorder="1"/>
    <xf numFmtId="0" fontId="11" fillId="53" borderId="0" xfId="0" applyFont="1" applyFill="1" applyBorder="1" applyAlignment="1">
      <alignment horizontal="left"/>
    </xf>
    <xf numFmtId="0" fontId="100" fillId="53" borderId="0" xfId="0" applyFont="1" applyFill="1" applyBorder="1" applyAlignment="1">
      <alignment horizontal="left"/>
    </xf>
    <xf numFmtId="0" fontId="101" fillId="53" borderId="0" xfId="0" applyFont="1" applyFill="1" applyBorder="1" applyAlignment="1">
      <alignment horizontal="right"/>
    </xf>
    <xf numFmtId="0" fontId="101" fillId="53" borderId="0" xfId="431" applyNumberFormat="1" applyFont="1" applyFill="1" applyBorder="1"/>
    <xf numFmtId="0" fontId="101" fillId="53" borderId="0" xfId="431" applyFont="1" applyFill="1" applyBorder="1" applyAlignment="1">
      <alignment horizontal="right"/>
    </xf>
    <xf numFmtId="0" fontId="100" fillId="53" borderId="0" xfId="431" applyFont="1" applyFill="1" applyBorder="1" applyAlignment="1">
      <alignment horizontal="left"/>
    </xf>
    <xf numFmtId="0" fontId="11" fillId="53" borderId="0" xfId="0" applyNumberFormat="1" applyFont="1" applyFill="1" applyBorder="1"/>
    <xf numFmtId="0" fontId="5" fillId="53" borderId="0" xfId="433" applyFont="1" applyFill="1" applyBorder="1" applyAlignment="1">
      <alignment horizontal="right"/>
    </xf>
    <xf numFmtId="0" fontId="5" fillId="53" borderId="0" xfId="0" applyFont="1" applyFill="1" applyBorder="1" applyAlignment="1">
      <alignment horizontal="left"/>
    </xf>
    <xf numFmtId="0" fontId="11" fillId="53" borderId="23" xfId="0" applyFont="1" applyFill="1" applyBorder="1" applyAlignment="1">
      <alignment vertical="top" wrapText="1"/>
    </xf>
    <xf numFmtId="0" fontId="102" fillId="54" borderId="0" xfId="0" applyNumberFormat="1" applyFont="1" applyFill="1" applyBorder="1"/>
    <xf numFmtId="0" fontId="99" fillId="54" borderId="0" xfId="0" applyNumberFormat="1" applyFont="1" applyFill="1" applyBorder="1" applyAlignment="1">
      <alignment horizontal="right"/>
    </xf>
    <xf numFmtId="0" fontId="102" fillId="54" borderId="0" xfId="431" applyNumberFormat="1" applyFont="1" applyFill="1" applyBorder="1" applyAlignment="1">
      <alignment horizontal="right"/>
    </xf>
    <xf numFmtId="0" fontId="102" fillId="54" borderId="0" xfId="0" applyFont="1" applyFill="1" applyBorder="1" applyAlignment="1">
      <alignment vertical="center"/>
    </xf>
    <xf numFmtId="0" fontId="5" fillId="0" borderId="0" xfId="0" applyNumberFormat="1" applyFont="1" applyFill="1" applyBorder="1"/>
    <xf numFmtId="0" fontId="5" fillId="0" borderId="0" xfId="0" applyNumberFormat="1" applyFont="1" applyBorder="1" applyAlignment="1">
      <alignment horizontal="right"/>
    </xf>
    <xf numFmtId="0" fontId="5" fillId="53" borderId="0" xfId="0" applyNumberFormat="1" applyFont="1" applyFill="1" applyBorder="1"/>
    <xf numFmtId="0" fontId="11" fillId="53" borderId="23" xfId="0" applyFont="1" applyFill="1" applyBorder="1" applyAlignment="1">
      <alignment horizontal="right"/>
    </xf>
    <xf numFmtId="0" fontId="5" fillId="52" borderId="0" xfId="445" applyNumberFormat="1" applyFont="1" applyFill="1" applyBorder="1"/>
    <xf numFmtId="0" fontId="11" fillId="52" borderId="0" xfId="445" applyNumberFormat="1" applyFont="1" applyFill="1" applyBorder="1"/>
    <xf numFmtId="3" fontId="5" fillId="52" borderId="0" xfId="443" applyNumberFormat="1" applyFont="1" applyFill="1" applyBorder="1" applyAlignment="1">
      <alignment horizontal="right"/>
    </xf>
    <xf numFmtId="3" fontId="5" fillId="52" borderId="0" xfId="445" applyNumberFormat="1" applyFont="1" applyFill="1" applyBorder="1" applyAlignment="1">
      <alignment horizontal="right"/>
    </xf>
    <xf numFmtId="3" fontId="5" fillId="52" borderId="0" xfId="445" applyNumberFormat="1" applyFont="1" applyFill="1" applyBorder="1"/>
    <xf numFmtId="3" fontId="5" fillId="52" borderId="23" xfId="445" applyNumberFormat="1" applyFont="1" applyFill="1" applyBorder="1"/>
    <xf numFmtId="3" fontId="11" fillId="52" borderId="0" xfId="445" applyNumberFormat="1" applyFont="1" applyFill="1" applyBorder="1"/>
    <xf numFmtId="3" fontId="13" fillId="52" borderId="0" xfId="445" applyNumberFormat="1" applyFont="1" applyFill="1" applyBorder="1"/>
    <xf numFmtId="0" fontId="5" fillId="52" borderId="0" xfId="0" quotePrefix="1" applyNumberFormat="1" applyFont="1" applyFill="1" applyBorder="1" applyAlignment="1">
      <alignment horizontal="right"/>
    </xf>
    <xf numFmtId="3" fontId="11" fillId="52" borderId="9" xfId="445" applyNumberFormat="1" applyFont="1" applyFill="1" applyBorder="1"/>
    <xf numFmtId="0" fontId="5" fillId="53" borderId="0" xfId="0" applyFont="1" applyFill="1" applyBorder="1" applyAlignment="1">
      <alignment horizontal="left" vertical="center"/>
    </xf>
    <xf numFmtId="0" fontId="102" fillId="53" borderId="0" xfId="0" applyFont="1" applyFill="1" applyBorder="1"/>
    <xf numFmtId="0" fontId="99" fillId="53" borderId="0" xfId="0" applyFont="1" applyFill="1" applyBorder="1"/>
    <xf numFmtId="0" fontId="11" fillId="53" borderId="0" xfId="443" applyNumberFormat="1" applyFont="1" applyFill="1" applyBorder="1" applyAlignment="1"/>
    <xf numFmtId="0" fontId="5" fillId="53" borderId="23" xfId="445" applyNumberFormat="1" applyFont="1" applyFill="1" applyBorder="1"/>
    <xf numFmtId="0" fontId="5" fillId="52" borderId="23" xfId="445" applyNumberFormat="1" applyFont="1" applyFill="1" applyBorder="1"/>
    <xf numFmtId="0" fontId="13" fillId="52" borderId="0" xfId="445" applyNumberFormat="1" applyFont="1" applyFill="1" applyBorder="1"/>
    <xf numFmtId="0" fontId="11" fillId="52" borderId="9" xfId="445" applyNumberFormat="1" applyFont="1" applyFill="1" applyBorder="1"/>
    <xf numFmtId="0" fontId="5" fillId="0" borderId="0" xfId="445" applyNumberFormat="1" applyFont="1" applyBorder="1"/>
    <xf numFmtId="0" fontId="11" fillId="0" borderId="0" xfId="445" applyNumberFormat="1" applyFont="1" applyBorder="1"/>
    <xf numFmtId="0" fontId="0" fillId="0" borderId="0" xfId="0" applyBorder="1"/>
    <xf numFmtId="0" fontId="13" fillId="52" borderId="0" xfId="433" applyFont="1" applyFill="1" applyBorder="1" applyAlignment="1">
      <alignment horizontal="left"/>
    </xf>
    <xf numFmtId="170" fontId="5" fillId="50" borderId="0" xfId="0" applyNumberFormat="1" applyFont="1" applyFill="1" applyBorder="1" applyAlignment="1" applyProtection="1">
      <alignment horizontal="right"/>
      <protection locked="0"/>
    </xf>
    <xf numFmtId="3" fontId="5" fillId="52" borderId="24" xfId="0" applyNumberFormat="1" applyFont="1" applyFill="1" applyBorder="1" applyAlignment="1">
      <alignment horizontal="right"/>
    </xf>
    <xf numFmtId="0" fontId="11" fillId="54" borderId="0" xfId="0" applyFont="1" applyFill="1" applyBorder="1"/>
    <xf numFmtId="0" fontId="102" fillId="0" borderId="0" xfId="0" applyFont="1" applyFill="1" applyBorder="1"/>
    <xf numFmtId="0" fontId="0" fillId="0" borderId="0" xfId="0" applyBorder="1" applyAlignment="1">
      <alignment horizontal="right"/>
    </xf>
    <xf numFmtId="0" fontId="101" fillId="0" borderId="0" xfId="0" applyFont="1" applyFill="1" applyBorder="1"/>
    <xf numFmtId="0" fontId="102" fillId="0" borderId="0" xfId="431" applyNumberFormat="1" applyFont="1" applyFill="1" applyBorder="1" applyAlignment="1">
      <alignment horizontal="right"/>
    </xf>
    <xf numFmtId="0" fontId="102" fillId="0" borderId="0" xfId="431" applyFont="1" applyFill="1"/>
    <xf numFmtId="0" fontId="5" fillId="0" borderId="0" xfId="397" applyFont="1"/>
    <xf numFmtId="0" fontId="5" fillId="0" borderId="30" xfId="397" applyFont="1" applyBorder="1"/>
    <xf numFmtId="0" fontId="11" fillId="0" borderId="0" xfId="397" applyFont="1"/>
    <xf numFmtId="0" fontId="5" fillId="0" borderId="0" xfId="397" applyFont="1" applyFill="1" applyBorder="1"/>
    <xf numFmtId="0" fontId="11" fillId="0" borderId="0" xfId="397" applyFont="1" applyFill="1" applyBorder="1"/>
    <xf numFmtId="0" fontId="102" fillId="54" borderId="30" xfId="397" applyFont="1" applyFill="1" applyBorder="1"/>
    <xf numFmtId="0" fontId="102" fillId="54" borderId="30" xfId="397" applyNumberFormat="1" applyFont="1" applyFill="1" applyBorder="1"/>
    <xf numFmtId="0" fontId="11" fillId="53" borderId="30" xfId="397" applyFont="1" applyFill="1" applyBorder="1" applyAlignment="1">
      <alignment horizontal="left"/>
    </xf>
    <xf numFmtId="0" fontId="11" fillId="53" borderId="31" xfId="397" applyFont="1" applyFill="1" applyBorder="1" applyAlignment="1">
      <alignment horizontal="left"/>
    </xf>
    <xf numFmtId="0" fontId="102" fillId="54" borderId="30" xfId="0" applyNumberFormat="1" applyFont="1" applyFill="1" applyBorder="1"/>
    <xf numFmtId="0" fontId="11" fillId="53" borderId="30" xfId="0" applyFont="1" applyFill="1" applyBorder="1" applyAlignment="1">
      <alignment horizontal="left"/>
    </xf>
    <xf numFmtId="0" fontId="5" fillId="52" borderId="30" xfId="437" applyFont="1" applyFill="1" applyBorder="1" applyAlignment="1">
      <alignment vertical="top" wrapText="1"/>
    </xf>
    <xf numFmtId="0" fontId="11" fillId="53" borderId="0" xfId="0" applyFont="1" applyFill="1" applyBorder="1" applyAlignment="1">
      <alignment horizontal="right"/>
    </xf>
    <xf numFmtId="0" fontId="102" fillId="54" borderId="0" xfId="0" applyNumberFormat="1" applyFont="1" applyFill="1" applyBorder="1" applyAlignment="1">
      <alignment horizontal="right"/>
    </xf>
    <xf numFmtId="0" fontId="11" fillId="53" borderId="17" xfId="0" applyFont="1" applyFill="1" applyBorder="1" applyAlignment="1">
      <alignment horizontal="right"/>
    </xf>
    <xf numFmtId="0" fontId="5" fillId="52" borderId="0" xfId="397" applyFont="1" applyFill="1" applyBorder="1"/>
    <xf numFmtId="0" fontId="102" fillId="54" borderId="17" xfId="397" applyFont="1" applyFill="1" applyBorder="1"/>
    <xf numFmtId="0" fontId="11" fillId="53" borderId="17" xfId="397" applyFont="1" applyFill="1" applyBorder="1" applyAlignment="1">
      <alignment horizontal="right"/>
    </xf>
    <xf numFmtId="0" fontId="11" fillId="53" borderId="15" xfId="397" applyFont="1" applyFill="1" applyBorder="1" applyAlignment="1">
      <alignment horizontal="right"/>
    </xf>
    <xf numFmtId="171" fontId="5" fillId="52" borderId="17" xfId="248" applyNumberFormat="1" applyFont="1" applyFill="1" applyBorder="1"/>
    <xf numFmtId="171" fontId="11" fillId="52" borderId="15" xfId="248" applyNumberFormat="1" applyFont="1" applyFill="1" applyBorder="1"/>
    <xf numFmtId="0" fontId="5" fillId="0" borderId="17" xfId="397" applyFont="1" applyBorder="1"/>
    <xf numFmtId="0" fontId="11" fillId="52" borderId="30" xfId="397" applyFont="1" applyFill="1" applyBorder="1" applyAlignment="1" applyProtection="1">
      <alignment vertical="top" wrapText="1"/>
      <protection locked="0"/>
    </xf>
    <xf numFmtId="3" fontId="11" fillId="52" borderId="17" xfId="397" applyNumberFormat="1" applyFont="1" applyFill="1" applyBorder="1" applyAlignment="1" applyProtection="1">
      <alignment horizontal="right" vertical="top" wrapText="1"/>
      <protection locked="0"/>
    </xf>
    <xf numFmtId="0" fontId="5" fillId="52" borderId="30"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top" wrapText="1"/>
      <protection locked="0"/>
    </xf>
    <xf numFmtId="0" fontId="5" fillId="52" borderId="32" xfId="397" applyFont="1" applyFill="1" applyBorder="1" applyAlignment="1" applyProtection="1">
      <alignment vertical="top" wrapText="1"/>
      <protection locked="0"/>
    </xf>
    <xf numFmtId="3" fontId="5" fillId="52" borderId="25" xfId="397" applyNumberFormat="1" applyFont="1" applyFill="1" applyBorder="1" applyAlignment="1" applyProtection="1">
      <alignment horizontal="right" vertical="top" wrapText="1"/>
      <protection locked="0"/>
    </xf>
    <xf numFmtId="0" fontId="11" fillId="52" borderId="32"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center" wrapText="1"/>
      <protection locked="0"/>
    </xf>
    <xf numFmtId="3" fontId="5" fillId="52" borderId="17" xfId="397" applyNumberFormat="1" applyFont="1" applyFill="1" applyBorder="1" applyProtection="1">
      <protection locked="0"/>
    </xf>
    <xf numFmtId="0" fontId="5" fillId="52" borderId="31" xfId="397" applyFont="1" applyFill="1" applyBorder="1" applyAlignment="1" applyProtection="1">
      <alignment vertical="top"/>
      <protection locked="0"/>
    </xf>
    <xf numFmtId="3" fontId="5" fillId="52" borderId="15" xfId="397" applyNumberFormat="1" applyFont="1" applyFill="1" applyBorder="1" applyAlignment="1" applyProtection="1">
      <alignment horizontal="right" vertical="top"/>
      <protection locked="0"/>
    </xf>
    <xf numFmtId="0" fontId="13" fillId="52" borderId="30" xfId="397" applyFont="1" applyFill="1" applyBorder="1" applyAlignment="1" applyProtection="1">
      <alignment vertical="top" wrapText="1"/>
      <protection locked="0"/>
    </xf>
    <xf numFmtId="3" fontId="13" fillId="52" borderId="17" xfId="397" applyNumberFormat="1" applyFont="1" applyFill="1" applyBorder="1" applyAlignment="1" applyProtection="1">
      <alignment horizontal="right" vertical="top" wrapText="1"/>
      <protection locked="0"/>
    </xf>
    <xf numFmtId="0" fontId="13" fillId="52" borderId="32" xfId="397" applyFont="1" applyFill="1" applyBorder="1" applyAlignment="1" applyProtection="1">
      <alignment vertical="top" wrapText="1"/>
      <protection locked="0"/>
    </xf>
    <xf numFmtId="0" fontId="11" fillId="52" borderId="31" xfId="397" applyFont="1" applyFill="1" applyBorder="1" applyAlignment="1" applyProtection="1">
      <alignment vertical="top"/>
      <protection locked="0"/>
    </xf>
    <xf numFmtId="0" fontId="5" fillId="52" borderId="30" xfId="397" quotePrefix="1"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wrapText="1"/>
      <protection locked="0"/>
    </xf>
    <xf numFmtId="0" fontId="5" fillId="52" borderId="0" xfId="0" applyFont="1" applyFill="1" applyBorder="1"/>
    <xf numFmtId="0" fontId="11" fillId="52" borderId="0" xfId="0" applyFont="1" applyFill="1" applyBorder="1"/>
    <xf numFmtId="0" fontId="5" fillId="52" borderId="0" xfId="0" applyFont="1" applyFill="1" applyBorder="1" applyAlignment="1">
      <alignment vertical="center"/>
    </xf>
    <xf numFmtId="0" fontId="100" fillId="52" borderId="0" xfId="0" applyFont="1" applyFill="1" applyBorder="1" applyAlignment="1">
      <alignment vertical="center"/>
    </xf>
    <xf numFmtId="3" fontId="100" fillId="52" borderId="0" xfId="0" applyNumberFormat="1" applyFont="1" applyFill="1" applyBorder="1" applyAlignment="1">
      <alignment vertical="center"/>
    </xf>
    <xf numFmtId="3" fontId="100" fillId="52" borderId="0" xfId="0" quotePrefix="1" applyNumberFormat="1" applyFont="1" applyFill="1" applyBorder="1" applyAlignment="1">
      <alignment horizontal="right" vertical="center"/>
    </xf>
    <xf numFmtId="0" fontId="5" fillId="52" borderId="23" xfId="0" applyFont="1" applyFill="1" applyBorder="1" applyAlignment="1">
      <alignment vertical="center"/>
    </xf>
    <xf numFmtId="3" fontId="100" fillId="52" borderId="23" xfId="0" applyNumberFormat="1" applyFont="1" applyFill="1" applyBorder="1" applyAlignment="1">
      <alignment vertical="center"/>
    </xf>
    <xf numFmtId="3" fontId="101" fillId="52" borderId="0" xfId="0" applyNumberFormat="1" applyFont="1" applyFill="1" applyBorder="1" applyAlignment="1">
      <alignment vertical="center"/>
    </xf>
    <xf numFmtId="167" fontId="100" fillId="52" borderId="0" xfId="459" applyNumberFormat="1" applyFont="1" applyFill="1" applyBorder="1" applyAlignment="1">
      <alignment vertical="center"/>
    </xf>
    <xf numFmtId="0" fontId="99" fillId="54" borderId="0" xfId="0" applyFont="1" applyFill="1" applyBorder="1"/>
    <xf numFmtId="0" fontId="99" fillId="54" borderId="0" xfId="0" applyFont="1" applyFill="1" applyBorder="1" applyAlignment="1">
      <alignment vertical="center"/>
    </xf>
    <xf numFmtId="0" fontId="101" fillId="53" borderId="0" xfId="0" applyFont="1" applyFill="1" applyBorder="1" applyAlignment="1">
      <alignment horizontal="right" vertical="center"/>
    </xf>
    <xf numFmtId="0" fontId="101" fillId="53" borderId="23" xfId="0" applyFont="1" applyFill="1" applyBorder="1" applyAlignment="1">
      <alignment horizontal="right" vertical="center"/>
    </xf>
    <xf numFmtId="3" fontId="13" fillId="52" borderId="0" xfId="0" applyNumberFormat="1" applyFont="1" applyFill="1" applyBorder="1" applyAlignment="1">
      <alignment vertical="center"/>
    </xf>
    <xf numFmtId="167" fontId="5" fillId="52" borderId="0" xfId="459" applyNumberFormat="1" applyFont="1" applyFill="1" applyBorder="1" applyAlignment="1">
      <alignment vertical="center"/>
    </xf>
    <xf numFmtId="0" fontId="104" fillId="52" borderId="23" xfId="0" applyFont="1" applyFill="1" applyBorder="1" applyAlignment="1">
      <alignment vertical="center"/>
    </xf>
    <xf numFmtId="3" fontId="5" fillId="52" borderId="0" xfId="0" applyNumberFormat="1" applyFont="1" applyFill="1" applyBorder="1" applyAlignment="1">
      <alignment vertical="center"/>
    </xf>
    <xf numFmtId="3" fontId="11" fillId="52" borderId="0" xfId="0" applyNumberFormat="1" applyFont="1" applyFill="1" applyBorder="1" applyAlignment="1">
      <alignment vertical="center"/>
    </xf>
    <xf numFmtId="167" fontId="5" fillId="52" borderId="23" xfId="459" applyNumberFormat="1" applyFont="1" applyFill="1" applyBorder="1" applyAlignment="1">
      <alignment vertical="center"/>
    </xf>
    <xf numFmtId="3" fontId="5" fillId="52" borderId="0" xfId="0" applyNumberFormat="1" applyFont="1" applyFill="1" applyBorder="1" applyAlignment="1">
      <alignment horizontal="right" vertical="center"/>
    </xf>
    <xf numFmtId="3" fontId="5" fillId="52" borderId="0" xfId="0" quotePrefix="1" applyNumberFormat="1" applyFont="1" applyFill="1" applyBorder="1" applyAlignment="1">
      <alignment horizontal="right" vertical="center"/>
    </xf>
    <xf numFmtId="3" fontId="5" fillId="52" borderId="23" xfId="0" applyNumberFormat="1" applyFont="1" applyFill="1" applyBorder="1" applyAlignment="1">
      <alignment vertical="center"/>
    </xf>
    <xf numFmtId="3" fontId="11" fillId="52" borderId="23" xfId="0" applyNumberFormat="1" applyFont="1" applyFill="1" applyBorder="1" applyAlignment="1">
      <alignment vertical="center"/>
    </xf>
    <xf numFmtId="167" fontId="5" fillId="52" borderId="0" xfId="459" applyNumberFormat="1" applyFont="1" applyFill="1" applyBorder="1" applyAlignment="1">
      <alignment horizontal="right" vertical="center"/>
    </xf>
    <xf numFmtId="167" fontId="5" fillId="52" borderId="0" xfId="459" quotePrefix="1" applyNumberFormat="1" applyFont="1" applyFill="1" applyBorder="1" applyAlignment="1">
      <alignment horizontal="right" vertical="center"/>
    </xf>
    <xf numFmtId="167" fontId="5" fillId="52" borderId="23" xfId="459" applyNumberFormat="1" applyFont="1" applyFill="1" applyBorder="1" applyAlignment="1">
      <alignment horizontal="right" vertical="center"/>
    </xf>
    <xf numFmtId="0" fontId="5" fillId="52" borderId="23" xfId="0" quotePrefix="1" applyFont="1" applyFill="1" applyBorder="1" applyAlignment="1">
      <alignment vertical="center"/>
    </xf>
    <xf numFmtId="0" fontId="11" fillId="53" borderId="0" xfId="397" applyFont="1" applyFill="1" applyBorder="1" applyAlignment="1">
      <alignment horizontal="right"/>
    </xf>
    <xf numFmtId="172" fontId="5" fillId="52" borderId="0" xfId="397" applyNumberFormat="1" applyFont="1" applyFill="1" applyBorder="1" applyAlignment="1">
      <alignment horizontal="right" vertical="top" wrapText="1"/>
    </xf>
    <xf numFmtId="3" fontId="11" fillId="52" borderId="0" xfId="397" applyNumberFormat="1" applyFont="1" applyFill="1" applyBorder="1" applyAlignment="1">
      <alignment horizontal="right" vertical="top" wrapText="1"/>
    </xf>
    <xf numFmtId="171" fontId="11" fillId="52" borderId="23" xfId="248" applyNumberFormat="1" applyFont="1" applyFill="1" applyBorder="1"/>
    <xf numFmtId="171" fontId="5" fillId="52" borderId="0" xfId="248" applyNumberFormat="1" applyFont="1" applyFill="1" applyBorder="1"/>
    <xf numFmtId="3" fontId="13" fillId="52" borderId="9" xfId="397" applyNumberFormat="1" applyFont="1" applyFill="1" applyBorder="1" applyAlignment="1">
      <alignment horizontal="right" vertical="top" wrapText="1"/>
    </xf>
    <xf numFmtId="0" fontId="13" fillId="52" borderId="0" xfId="397" applyFont="1" applyFill="1" applyBorder="1" applyAlignment="1">
      <alignment horizontal="right" vertical="top" wrapText="1"/>
    </xf>
    <xf numFmtId="0" fontId="5" fillId="52" borderId="23" xfId="397" applyFont="1" applyFill="1" applyBorder="1" applyAlignment="1">
      <alignment horizontal="right" vertical="top"/>
    </xf>
    <xf numFmtId="3" fontId="11" fillId="52" borderId="9" xfId="397" applyNumberFormat="1" applyFont="1" applyFill="1" applyBorder="1" applyAlignment="1">
      <alignment horizontal="right" vertical="top" wrapText="1"/>
    </xf>
    <xf numFmtId="0" fontId="102" fillId="54" borderId="0" xfId="397" applyFont="1" applyFill="1" applyBorder="1"/>
    <xf numFmtId="3" fontId="5" fillId="52" borderId="0" xfId="397" applyNumberFormat="1" applyFont="1" applyFill="1" applyBorder="1" applyAlignment="1">
      <alignment horizontal="right" vertical="top" wrapText="1"/>
    </xf>
    <xf numFmtId="3" fontId="5" fillId="52" borderId="9" xfId="397" applyNumberFormat="1" applyFont="1" applyFill="1" applyBorder="1" applyAlignment="1">
      <alignment horizontal="right" vertical="top" wrapText="1"/>
    </xf>
    <xf numFmtId="0" fontId="11" fillId="52" borderId="0" xfId="397" applyFont="1" applyFill="1" applyBorder="1" applyAlignment="1">
      <alignment horizontal="right" vertical="top" wrapText="1"/>
    </xf>
    <xf numFmtId="0" fontId="11" fillId="53" borderId="23" xfId="397" applyFont="1" applyFill="1" applyBorder="1" applyAlignment="1">
      <alignment horizontal="right"/>
    </xf>
    <xf numFmtId="3" fontId="11" fillId="52" borderId="25" xfId="397" applyNumberFormat="1" applyFont="1" applyFill="1" applyBorder="1" applyAlignment="1" applyProtection="1">
      <alignment horizontal="right" vertical="top" wrapText="1"/>
      <protection locked="0"/>
    </xf>
    <xf numFmtId="3" fontId="5" fillId="52" borderId="0" xfId="439" applyNumberFormat="1" applyFont="1" applyFill="1" applyBorder="1" applyAlignment="1" applyProtection="1">
      <alignment horizontal="right" vertical="top" wrapText="1"/>
      <protection locked="0"/>
    </xf>
    <xf numFmtId="3" fontId="13" fillId="52" borderId="25"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lignment horizontal="right" wrapText="1"/>
    </xf>
    <xf numFmtId="167" fontId="11" fillId="52" borderId="23" xfId="459" applyNumberFormat="1" applyFont="1" applyFill="1" applyBorder="1"/>
    <xf numFmtId="3" fontId="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5" fillId="0" borderId="17" xfId="397" applyFont="1" applyFill="1" applyBorder="1"/>
    <xf numFmtId="3" fontId="5" fillId="0" borderId="0" xfId="439" applyNumberFormat="1" applyFont="1" applyFill="1" applyBorder="1" applyAlignment="1" applyProtection="1">
      <alignment horizontal="right" vertical="top" wrapText="1"/>
      <protection locked="0"/>
    </xf>
    <xf numFmtId="3" fontId="5" fillId="0" borderId="17" xfId="439" applyNumberFormat="1" applyFont="1" applyFill="1" applyBorder="1" applyAlignment="1" applyProtection="1">
      <alignment horizontal="right" vertical="top" wrapText="1"/>
      <protection locked="0"/>
    </xf>
    <xf numFmtId="3" fontId="5" fillId="52" borderId="23" xfId="0" applyNumberFormat="1" applyFont="1" applyFill="1" applyBorder="1" applyAlignment="1">
      <alignment horizontal="right"/>
    </xf>
    <xf numFmtId="10" fontId="5" fillId="0" borderId="0" xfId="459" applyNumberFormat="1" applyFont="1" applyFill="1" applyBorder="1"/>
    <xf numFmtId="166" fontId="5" fillId="52" borderId="0" xfId="0" applyNumberFormat="1" applyFont="1" applyFill="1" applyBorder="1" applyAlignment="1">
      <alignment horizontal="right"/>
    </xf>
    <xf numFmtId="0" fontId="11" fillId="0" borderId="0" xfId="0" applyFont="1" applyBorder="1"/>
    <xf numFmtId="0" fontId="5" fillId="0" borderId="0" xfId="0" applyNumberFormat="1" applyFont="1" applyBorder="1"/>
    <xf numFmtId="0" fontId="16" fillId="52" borderId="0" xfId="397" applyFont="1" applyFill="1" applyBorder="1" applyAlignment="1" applyProtection="1">
      <alignment vertical="top" wrapText="1"/>
      <protection locked="0"/>
    </xf>
    <xf numFmtId="3" fontId="5" fillId="52" borderId="0" xfId="392" applyNumberFormat="1" applyFont="1" applyFill="1" applyBorder="1" applyAlignment="1">
      <alignment vertical="top" wrapText="1"/>
    </xf>
    <xf numFmtId="3" fontId="5" fillId="52" borderId="23" xfId="392" applyNumberFormat="1" applyFont="1" applyFill="1" applyBorder="1" applyAlignment="1">
      <alignment vertical="top" wrapText="1"/>
    </xf>
    <xf numFmtId="3" fontId="15" fillId="52" borderId="9" xfId="0" applyNumberFormat="1" applyFont="1" applyFill="1" applyBorder="1" applyAlignment="1">
      <alignment vertical="top" wrapText="1"/>
    </xf>
    <xf numFmtId="3" fontId="5" fillId="52" borderId="17" xfId="397" applyNumberFormat="1" applyFont="1" applyFill="1" applyBorder="1" applyAlignment="1">
      <alignment horizontal="right" vertical="top" wrapText="1"/>
    </xf>
    <xf numFmtId="167" fontId="5" fillId="52" borderId="24" xfId="459" applyNumberFormat="1" applyFont="1" applyFill="1" applyBorder="1" applyAlignment="1"/>
    <xf numFmtId="9" fontId="5" fillId="0" borderId="0" xfId="459" applyFont="1" applyFill="1" applyBorder="1"/>
    <xf numFmtId="2" fontId="5" fillId="0" borderId="0" xfId="0" applyNumberFormat="1" applyFont="1" applyFill="1" applyBorder="1"/>
    <xf numFmtId="0" fontId="5" fillId="0" borderId="0" xfId="397" applyFont="1" applyBorder="1"/>
    <xf numFmtId="170" fontId="5" fillId="52" borderId="0" xfId="0" applyNumberFormat="1" applyFont="1" applyFill="1" applyBorder="1" applyAlignment="1" applyProtection="1">
      <alignment horizontal="right"/>
      <protection locked="0"/>
    </xf>
    <xf numFmtId="0" fontId="11" fillId="0" borderId="0" xfId="0" applyFont="1"/>
    <xf numFmtId="0" fontId="105"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05" fillId="52" borderId="0" xfId="0" applyFont="1" applyFill="1" applyAlignment="1">
      <alignment vertical="top"/>
    </xf>
    <xf numFmtId="0" fontId="105" fillId="52" borderId="0" xfId="0" applyFont="1" applyFill="1" applyAlignment="1">
      <alignment vertical="top" wrapText="1"/>
    </xf>
    <xf numFmtId="0" fontId="107" fillId="52" borderId="0" xfId="0" applyFont="1" applyFill="1"/>
    <xf numFmtId="3" fontId="100" fillId="0" borderId="0" xfId="0" applyNumberFormat="1" applyFont="1" applyFill="1" applyBorder="1" applyAlignment="1">
      <alignment vertical="center"/>
    </xf>
    <xf numFmtId="3" fontId="5" fillId="0" borderId="0" xfId="0" applyNumberFormat="1" applyFont="1" applyFill="1" applyBorder="1" applyAlignment="1">
      <alignment horizontal="right" vertical="top" wrapText="1"/>
    </xf>
    <xf numFmtId="3" fontId="5" fillId="0" borderId="0" xfId="0" applyNumberFormat="1" applyFont="1" applyFill="1" applyBorder="1" applyAlignment="1">
      <alignment vertical="top" wrapText="1"/>
    </xf>
    <xf numFmtId="167" fontId="5" fillId="0" borderId="0" xfId="459" applyNumberFormat="1" applyFont="1" applyFill="1" applyBorder="1" applyAlignment="1">
      <alignment horizontal="right"/>
    </xf>
    <xf numFmtId="0" fontId="13" fillId="52" borderId="23" xfId="0" applyFont="1" applyFill="1" applyBorder="1" applyAlignment="1">
      <alignment horizontal="right"/>
    </xf>
    <xf numFmtId="167" fontId="11" fillId="52" borderId="0" xfId="459" applyNumberFormat="1" applyFont="1" applyFill="1" applyBorder="1" applyAlignment="1">
      <alignment vertical="center"/>
    </xf>
    <xf numFmtId="0" fontId="9" fillId="52" borderId="0" xfId="0" applyNumberFormat="1" applyFont="1" applyFill="1" applyBorder="1" applyAlignment="1">
      <alignment horizontal="left"/>
    </xf>
    <xf numFmtId="0" fontId="105" fillId="52" borderId="0" xfId="0" applyFont="1" applyFill="1" applyAlignment="1">
      <alignment wrapText="1"/>
    </xf>
    <xf numFmtId="0" fontId="5" fillId="52" borderId="0" xfId="0" applyFont="1" applyFill="1" applyAlignment="1">
      <alignment horizontal="left" indent="1"/>
    </xf>
    <xf numFmtId="191" fontId="5" fillId="52" borderId="0" xfId="0" applyNumberFormat="1" applyFont="1" applyFill="1" applyBorder="1" applyAlignment="1">
      <alignment vertical="center"/>
    </xf>
    <xf numFmtId="0" fontId="6" fillId="0" borderId="0" xfId="397" applyFont="1" applyFill="1" applyBorder="1" applyAlignment="1">
      <alignment horizontal="left"/>
    </xf>
    <xf numFmtId="3" fontId="13" fillId="0" borderId="0" xfId="0" applyNumberFormat="1" applyFont="1" applyFill="1" applyBorder="1" applyAlignment="1">
      <alignment vertical="top" wrapText="1"/>
    </xf>
    <xf numFmtId="3" fontId="13" fillId="0" borderId="24" xfId="0" applyNumberFormat="1" applyFont="1" applyFill="1" applyBorder="1" applyAlignment="1">
      <alignment vertical="top" wrapText="1"/>
    </xf>
    <xf numFmtId="1" fontId="5" fillId="52" borderId="0" xfId="248" applyNumberFormat="1" applyFont="1" applyFill="1" applyBorder="1" applyAlignment="1">
      <alignment horizontal="right" vertical="top" wrapText="1"/>
    </xf>
    <xf numFmtId="3" fontId="5" fillId="0" borderId="0" xfId="397" applyNumberFormat="1" applyFont="1" applyFill="1" applyBorder="1" applyAlignment="1">
      <alignment horizontal="right" vertical="top" wrapText="1"/>
    </xf>
    <xf numFmtId="0" fontId="100" fillId="0" borderId="0" xfId="0" applyFont="1" applyFill="1" applyBorder="1" applyAlignment="1">
      <alignment vertical="center"/>
    </xf>
    <xf numFmtId="3" fontId="101" fillId="0" borderId="0" xfId="0" applyNumberFormat="1" applyFont="1" applyFill="1" applyBorder="1" applyAlignment="1">
      <alignment vertical="center"/>
    </xf>
    <xf numFmtId="3" fontId="100" fillId="0" borderId="0" xfId="0" applyNumberFormat="1" applyFont="1" applyFill="1" applyBorder="1" applyAlignment="1">
      <alignment horizontal="right" vertical="center"/>
    </xf>
    <xf numFmtId="3" fontId="100" fillId="0" borderId="23" xfId="0" applyNumberFormat="1" applyFont="1" applyFill="1" applyBorder="1" applyAlignment="1">
      <alignment vertical="center"/>
    </xf>
    <xf numFmtId="167" fontId="100" fillId="0" borderId="0" xfId="459" applyNumberFormat="1" applyFont="1" applyFill="1" applyBorder="1" applyAlignment="1">
      <alignment horizontal="right" vertical="center"/>
    </xf>
    <xf numFmtId="0" fontId="6" fillId="52" borderId="30" xfId="397" applyFont="1" applyFill="1" applyBorder="1" applyAlignment="1" applyProtection="1">
      <alignment vertical="top"/>
      <protection locked="0"/>
    </xf>
    <xf numFmtId="3" fontId="5" fillId="0" borderId="0" xfId="248" applyNumberFormat="1" applyFont="1" applyFill="1" applyBorder="1" applyAlignment="1">
      <alignment horizontal="right" vertical="top" wrapText="1"/>
    </xf>
    <xf numFmtId="3" fontId="5" fillId="52" borderId="0" xfId="0" quotePrefix="1" applyNumberFormat="1" applyFont="1" applyFill="1" applyBorder="1" applyAlignment="1">
      <alignment vertical="top" wrapText="1"/>
    </xf>
    <xf numFmtId="10" fontId="11" fillId="52" borderId="23" xfId="459" applyNumberFormat="1" applyFont="1" applyFill="1" applyBorder="1" applyAlignment="1">
      <alignment vertical="center"/>
    </xf>
    <xf numFmtId="0" fontId="11" fillId="0" borderId="0" xfId="397" applyFont="1" applyFill="1" applyBorder="1" applyAlignment="1">
      <alignment horizontal="right" vertical="top" wrapText="1"/>
    </xf>
    <xf numFmtId="3" fontId="5" fillId="0" borderId="0" xfId="397" applyNumberFormat="1" applyFont="1" applyFill="1" applyBorder="1" applyAlignment="1">
      <alignment horizontal="right" wrapText="1"/>
    </xf>
    <xf numFmtId="3" fontId="11" fillId="0" borderId="0" xfId="397" applyNumberFormat="1" applyFont="1" applyFill="1" applyBorder="1" applyAlignment="1">
      <alignment horizontal="right" vertical="top" wrapText="1"/>
    </xf>
    <xf numFmtId="172" fontId="5" fillId="0" borderId="0" xfId="397" applyNumberFormat="1" applyFont="1" applyFill="1" applyBorder="1" applyAlignment="1">
      <alignment horizontal="right" vertical="top" wrapText="1"/>
    </xf>
    <xf numFmtId="1" fontId="5" fillId="52" borderId="0" xfId="0" applyNumberFormat="1" applyFont="1" applyFill="1" applyAlignment="1">
      <alignment horizontal="right"/>
    </xf>
    <xf numFmtId="0" fontId="105" fillId="54" borderId="0" xfId="0" applyFont="1" applyFill="1" applyBorder="1"/>
    <xf numFmtId="0" fontId="5" fillId="52" borderId="30" xfId="0" applyNumberFormat="1" applyFont="1" applyFill="1" applyBorder="1" applyAlignment="1">
      <alignment horizontal="left" vertical="center" indent="1"/>
    </xf>
    <xf numFmtId="0" fontId="100" fillId="52" borderId="23" xfId="0" quotePrefix="1" applyFont="1" applyFill="1" applyBorder="1" applyAlignment="1">
      <alignment vertical="center"/>
    </xf>
    <xf numFmtId="2" fontId="5" fillId="0" borderId="0" xfId="0" applyNumberFormat="1" applyFont="1" applyFill="1" applyBorder="1" applyAlignment="1">
      <alignment horizontal="right"/>
    </xf>
    <xf numFmtId="0" fontId="102" fillId="54" borderId="33" xfId="0" applyFont="1" applyFill="1" applyBorder="1"/>
    <xf numFmtId="0" fontId="102" fillId="54" borderId="24" xfId="0" applyFont="1" applyFill="1" applyBorder="1"/>
    <xf numFmtId="0" fontId="102" fillId="54" borderId="34" xfId="0" applyFont="1" applyFill="1" applyBorder="1"/>
    <xf numFmtId="0" fontId="11" fillId="53" borderId="30" xfId="0" applyFont="1" applyFill="1" applyBorder="1" applyAlignment="1">
      <alignment horizontal="right"/>
    </xf>
    <xf numFmtId="3" fontId="5" fillId="52" borderId="17" xfId="0" applyNumberFormat="1" applyFont="1" applyFill="1" applyBorder="1" applyAlignment="1">
      <alignment vertical="top" wrapText="1"/>
    </xf>
    <xf numFmtId="3" fontId="100" fillId="52" borderId="30" xfId="0" quotePrefix="1" applyNumberFormat="1" applyFont="1" applyFill="1" applyBorder="1" applyAlignment="1">
      <alignment vertical="top" wrapText="1"/>
    </xf>
    <xf numFmtId="3" fontId="100" fillId="52" borderId="30" xfId="0" applyNumberFormat="1" applyFont="1" applyFill="1" applyBorder="1" applyAlignment="1">
      <alignment vertical="top" wrapText="1"/>
    </xf>
    <xf numFmtId="3" fontId="5" fillId="52" borderId="15" xfId="0" applyNumberFormat="1" applyFont="1" applyFill="1" applyBorder="1" applyAlignment="1">
      <alignment vertical="top" wrapText="1"/>
    </xf>
    <xf numFmtId="3" fontId="100" fillId="52" borderId="31" xfId="0" applyNumberFormat="1" applyFont="1" applyFill="1" applyBorder="1" applyAlignment="1">
      <alignment vertical="top" wrapText="1"/>
    </xf>
    <xf numFmtId="3" fontId="11" fillId="52" borderId="17" xfId="0" applyNumberFormat="1" applyFont="1" applyFill="1" applyBorder="1" applyAlignment="1">
      <alignment vertical="top" wrapText="1"/>
    </xf>
    <xf numFmtId="3" fontId="101" fillId="52" borderId="30" xfId="0" applyNumberFormat="1" applyFont="1" applyFill="1" applyBorder="1" applyAlignment="1">
      <alignment vertical="top" wrapText="1"/>
    </xf>
    <xf numFmtId="3" fontId="11" fillId="52" borderId="25" xfId="0" applyNumberFormat="1" applyFont="1" applyFill="1" applyBorder="1" applyAlignment="1">
      <alignment vertical="top" wrapText="1"/>
    </xf>
    <xf numFmtId="3" fontId="101" fillId="52" borderId="32" xfId="0" applyNumberFormat="1" applyFont="1" applyFill="1" applyBorder="1" applyAlignment="1">
      <alignment vertical="top" wrapText="1"/>
    </xf>
    <xf numFmtId="3" fontId="108" fillId="52" borderId="30" xfId="0" applyNumberFormat="1" applyFont="1" applyFill="1" applyBorder="1" applyAlignment="1">
      <alignment vertical="top" wrapText="1"/>
    </xf>
    <xf numFmtId="3" fontId="5" fillId="52" borderId="17" xfId="392" applyNumberFormat="1" applyFont="1" applyFill="1" applyBorder="1" applyAlignment="1">
      <alignment vertical="top" wrapText="1"/>
    </xf>
    <xf numFmtId="3" fontId="100" fillId="52" borderId="30" xfId="392" applyNumberFormat="1" applyFont="1" applyFill="1" applyBorder="1" applyAlignment="1">
      <alignment vertical="top" wrapText="1"/>
    </xf>
    <xf numFmtId="3" fontId="5" fillId="52" borderId="15" xfId="392" applyNumberFormat="1" applyFont="1" applyFill="1" applyBorder="1" applyAlignment="1">
      <alignment vertical="top" wrapText="1"/>
    </xf>
    <xf numFmtId="3" fontId="100" fillId="52" borderId="31" xfId="392" applyNumberFormat="1" applyFont="1" applyFill="1" applyBorder="1" applyAlignment="1">
      <alignment vertical="top" wrapText="1"/>
    </xf>
    <xf numFmtId="3" fontId="13" fillId="52" borderId="17" xfId="0" applyNumberFormat="1" applyFont="1" applyFill="1" applyBorder="1" applyAlignment="1">
      <alignment vertical="top" wrapText="1"/>
    </xf>
    <xf numFmtId="3" fontId="109" fillId="52" borderId="30" xfId="0" applyNumberFormat="1" applyFont="1" applyFill="1" applyBorder="1" applyAlignment="1">
      <alignment vertical="top" wrapText="1"/>
    </xf>
    <xf numFmtId="3" fontId="106" fillId="52" borderId="30" xfId="0" applyNumberFormat="1" applyFont="1" applyFill="1" applyBorder="1" applyAlignment="1">
      <alignment vertical="top" wrapText="1"/>
    </xf>
    <xf numFmtId="3" fontId="15" fillId="52" borderId="25" xfId="0" applyNumberFormat="1" applyFont="1" applyFill="1" applyBorder="1" applyAlignment="1">
      <alignment vertical="top" wrapText="1"/>
    </xf>
    <xf numFmtId="3" fontId="110" fillId="52" borderId="32" xfId="0" applyNumberFormat="1" applyFont="1" applyFill="1" applyBorder="1" applyAlignment="1">
      <alignment vertical="top" wrapText="1"/>
    </xf>
    <xf numFmtId="3" fontId="106" fillId="0" borderId="30" xfId="0" applyNumberFormat="1" applyFont="1" applyFill="1" applyBorder="1" applyAlignment="1">
      <alignment vertical="top" wrapText="1"/>
    </xf>
    <xf numFmtId="0" fontId="104" fillId="54" borderId="0" xfId="0" applyFont="1" applyFill="1" applyBorder="1" applyAlignment="1">
      <alignment vertical="center"/>
    </xf>
    <xf numFmtId="0" fontId="102" fillId="54" borderId="30" xfId="385" applyNumberFormat="1" applyFont="1" applyFill="1" applyBorder="1" applyAlignment="1"/>
    <xf numFmtId="165" fontId="102" fillId="54" borderId="0" xfId="248" applyNumberFormat="1" applyFont="1" applyFill="1" applyBorder="1" applyAlignment="1">
      <alignment horizontal="left"/>
    </xf>
    <xf numFmtId="0" fontId="7" fillId="0" borderId="0" xfId="385" applyFont="1" applyFill="1" applyBorder="1"/>
    <xf numFmtId="0" fontId="11" fillId="57" borderId="31" xfId="385" applyFont="1" applyFill="1" applyBorder="1" applyAlignment="1">
      <alignment horizontal="left"/>
    </xf>
    <xf numFmtId="1" fontId="11" fillId="57" borderId="23" xfId="385" applyNumberFormat="1" applyFont="1" applyFill="1" applyBorder="1" applyAlignment="1">
      <alignment horizontal="right"/>
    </xf>
    <xf numFmtId="0" fontId="8" fillId="0" borderId="0" xfId="385" applyFont="1" applyFill="1" applyBorder="1" applyAlignment="1">
      <alignment horizontal="right"/>
    </xf>
    <xf numFmtId="0" fontId="13" fillId="50" borderId="30" xfId="397" applyFont="1" applyFill="1" applyBorder="1" applyAlignment="1">
      <alignment wrapText="1"/>
    </xf>
    <xf numFmtId="3" fontId="5" fillId="50" borderId="0" xfId="248" applyNumberFormat="1" applyFont="1" applyFill="1" applyBorder="1" applyAlignment="1">
      <alignment horizontal="right"/>
    </xf>
    <xf numFmtId="0" fontId="5" fillId="50" borderId="30" xfId="397" applyFont="1" applyFill="1" applyBorder="1" applyAlignment="1">
      <alignment wrapText="1"/>
    </xf>
    <xf numFmtId="3" fontId="5" fillId="52" borderId="0" xfId="248" applyNumberFormat="1" applyFont="1" applyFill="1" applyBorder="1" applyAlignment="1">
      <alignment horizontal="right"/>
    </xf>
    <xf numFmtId="0" fontId="7" fillId="0" borderId="0" xfId="385" applyFont="1" applyFill="1" applyBorder="1" applyAlignment="1">
      <alignment horizontal="right"/>
    </xf>
    <xf numFmtId="3" fontId="11" fillId="52" borderId="0" xfId="248" applyNumberFormat="1" applyFont="1" applyFill="1" applyBorder="1" applyAlignment="1">
      <alignment horizontal="right"/>
    </xf>
    <xf numFmtId="166" fontId="5" fillId="52" borderId="0" xfId="248" applyNumberFormat="1" applyFont="1" applyFill="1" applyBorder="1" applyAlignment="1">
      <alignment horizontal="right"/>
    </xf>
    <xf numFmtId="0" fontId="5" fillId="50" borderId="30" xfId="397" applyFont="1" applyFill="1" applyBorder="1" applyAlignment="1">
      <alignment horizontal="left" wrapText="1"/>
    </xf>
    <xf numFmtId="169" fontId="5" fillId="52" borderId="0" xfId="248" applyNumberFormat="1" applyFont="1" applyFill="1" applyBorder="1" applyAlignment="1">
      <alignment horizontal="right"/>
    </xf>
    <xf numFmtId="1" fontId="5" fillId="52" borderId="0" xfId="248" applyNumberFormat="1" applyFont="1" applyFill="1" applyBorder="1" applyAlignment="1">
      <alignment horizontal="right"/>
    </xf>
    <xf numFmtId="3" fontId="5" fillId="52" borderId="23" xfId="248" applyNumberFormat="1" applyFont="1" applyFill="1" applyBorder="1" applyAlignment="1">
      <alignment horizontal="right"/>
    </xf>
    <xf numFmtId="0" fontId="16" fillId="52" borderId="0" xfId="385" applyFont="1" applyFill="1" applyBorder="1" applyAlignment="1"/>
    <xf numFmtId="0" fontId="5" fillId="0" borderId="0" xfId="385" applyFont="1" applyFill="1" applyBorder="1" applyAlignment="1">
      <alignment horizontal="right"/>
    </xf>
    <xf numFmtId="0" fontId="87" fillId="0" borderId="0" xfId="385" applyFont="1" applyFill="1" applyBorder="1"/>
    <xf numFmtId="3" fontId="7" fillId="0" borderId="0" xfId="385" applyNumberFormat="1" applyFont="1" applyFill="1" applyBorder="1"/>
    <xf numFmtId="3" fontId="8" fillId="0" borderId="0" xfId="385" applyNumberFormat="1" applyFont="1" applyFill="1" applyBorder="1"/>
    <xf numFmtId="0" fontId="8" fillId="0" borderId="0" xfId="385" applyFont="1" applyFill="1" applyBorder="1"/>
    <xf numFmtId="0" fontId="8" fillId="0" borderId="0" xfId="385" applyFont="1" applyFill="1" applyBorder="1" applyAlignment="1"/>
    <xf numFmtId="0" fontId="7" fillId="0" borderId="0" xfId="385" applyFont="1" applyFill="1" applyBorder="1" applyAlignment="1"/>
    <xf numFmtId="3" fontId="11" fillId="0" borderId="0" xfId="0" applyNumberFormat="1" applyFont="1" applyFill="1" applyBorder="1" applyAlignment="1">
      <alignment vertical="center"/>
    </xf>
    <xf numFmtId="3" fontId="11" fillId="0" borderId="0" xfId="0" applyNumberFormat="1" applyFont="1" applyFill="1" applyBorder="1" applyAlignment="1">
      <alignment horizontal="right" vertical="center"/>
    </xf>
    <xf numFmtId="0" fontId="5" fillId="0" borderId="0" xfId="0" applyFont="1" applyFill="1" applyBorder="1" applyAlignment="1">
      <alignment vertical="center"/>
    </xf>
    <xf numFmtId="3" fontId="11" fillId="0" borderId="23" xfId="0" applyNumberFormat="1" applyFont="1" applyFill="1" applyBorder="1" applyAlignment="1">
      <alignment vertical="center"/>
    </xf>
    <xf numFmtId="167" fontId="5" fillId="0" borderId="0" xfId="459" applyNumberFormat="1" applyFont="1" applyFill="1" applyBorder="1" applyAlignment="1">
      <alignment horizontal="right" vertical="center"/>
    </xf>
    <xf numFmtId="3" fontId="13" fillId="0" borderId="17" xfId="0" applyNumberFormat="1" applyFont="1" applyFill="1" applyBorder="1" applyAlignment="1">
      <alignment vertical="top" wrapText="1"/>
    </xf>
    <xf numFmtId="3" fontId="109" fillId="0" borderId="30" xfId="0" applyNumberFormat="1" applyFont="1" applyFill="1" applyBorder="1" applyAlignment="1">
      <alignment vertical="top" wrapText="1"/>
    </xf>
    <xf numFmtId="3" fontId="15" fillId="0" borderId="25" xfId="0" applyNumberFormat="1" applyFont="1" applyFill="1" applyBorder="1" applyAlignment="1">
      <alignment vertical="top" wrapText="1"/>
    </xf>
    <xf numFmtId="3" fontId="15" fillId="0" borderId="9" xfId="0" applyNumberFormat="1" applyFont="1" applyFill="1" applyBorder="1" applyAlignment="1">
      <alignment vertical="top" wrapText="1"/>
    </xf>
    <xf numFmtId="3" fontId="110" fillId="0" borderId="32" xfId="0" applyNumberFormat="1" applyFont="1" applyFill="1" applyBorder="1" applyAlignment="1">
      <alignment vertical="top" wrapText="1"/>
    </xf>
    <xf numFmtId="170" fontId="5" fillId="0" borderId="0" xfId="0" applyNumberFormat="1" applyFont="1" applyFill="1" applyBorder="1" applyAlignment="1" applyProtection="1">
      <alignment horizontal="right"/>
      <protection locked="0"/>
    </xf>
    <xf numFmtId="170" fontId="5" fillId="0" borderId="17" xfId="0" applyNumberFormat="1" applyFont="1" applyFill="1" applyBorder="1" applyAlignment="1" applyProtection="1">
      <alignment horizontal="right"/>
      <protection locked="0"/>
    </xf>
    <xf numFmtId="170" fontId="5" fillId="0" borderId="23" xfId="0" applyNumberFormat="1" applyFont="1" applyFill="1" applyBorder="1" applyAlignment="1" applyProtection="1">
      <alignment horizontal="right"/>
      <protection locked="0"/>
    </xf>
    <xf numFmtId="3" fontId="16" fillId="52" borderId="0" xfId="444" applyNumberFormat="1" applyFill="1" applyAlignment="1">
      <alignment horizontal="right"/>
    </xf>
    <xf numFmtId="172" fontId="5" fillId="0" borderId="17" xfId="397" applyNumberFormat="1" applyFont="1" applyFill="1" applyBorder="1" applyAlignment="1">
      <alignment horizontal="right" vertical="top" wrapText="1"/>
    </xf>
    <xf numFmtId="3" fontId="11" fillId="0" borderId="9" xfId="397" applyNumberFormat="1" applyFont="1" applyFill="1" applyBorder="1" applyAlignment="1" applyProtection="1">
      <alignment horizontal="right" vertical="top" wrapText="1"/>
      <protection locked="0"/>
    </xf>
    <xf numFmtId="166" fontId="5" fillId="0" borderId="0" xfId="0" applyNumberFormat="1" applyFont="1" applyFill="1" applyBorder="1" applyAlignment="1"/>
    <xf numFmtId="2" fontId="5" fillId="0" borderId="0" xfId="0" applyNumberFormat="1" applyFont="1" applyFill="1" applyBorder="1" applyAlignment="1">
      <alignment horizontal="right" vertical="top" wrapText="1"/>
    </xf>
    <xf numFmtId="0" fontId="105" fillId="52" borderId="0" xfId="0" applyFont="1" applyFill="1" applyBorder="1" applyAlignment="1">
      <alignment horizontal="right"/>
    </xf>
    <xf numFmtId="3" fontId="11" fillId="52" borderId="0" xfId="0" applyNumberFormat="1" applyFont="1" applyFill="1" applyBorder="1"/>
    <xf numFmtId="0" fontId="5" fillId="52" borderId="0" xfId="445" applyNumberFormat="1" applyFont="1" applyFill="1" applyBorder="1" applyAlignment="1">
      <alignment horizontal="left"/>
    </xf>
    <xf numFmtId="0" fontId="5" fillId="52" borderId="23" xfId="445" applyNumberFormat="1" applyFont="1" applyFill="1" applyBorder="1" applyAlignment="1">
      <alignment horizontal="left"/>
    </xf>
    <xf numFmtId="3" fontId="5" fillId="0" borderId="0" xfId="459" applyNumberFormat="1" applyFont="1" applyFill="1" applyBorder="1" applyAlignment="1">
      <alignment horizontal="right"/>
    </xf>
    <xf numFmtId="4" fontId="5" fillId="0" borderId="0" xfId="248" applyNumberFormat="1" applyFont="1" applyFill="1" applyBorder="1" applyAlignment="1">
      <alignment horizontal="right"/>
    </xf>
    <xf numFmtId="0" fontId="103" fillId="52" borderId="36" xfId="338" applyFont="1" applyFill="1" applyBorder="1" applyAlignment="1" applyProtection="1">
      <alignment horizontal="left" vertical="top" wrapText="1" indent="1"/>
    </xf>
    <xf numFmtId="0" fontId="111" fillId="0" borderId="0" xfId="0" applyFont="1"/>
    <xf numFmtId="0" fontId="11" fillId="0" borderId="36" xfId="0" applyFont="1" applyBorder="1" applyAlignment="1">
      <alignment wrapText="1"/>
    </xf>
    <xf numFmtId="0" fontId="100" fillId="0" borderId="23" xfId="0" quotePrefix="1" applyFont="1" applyFill="1" applyBorder="1" applyAlignment="1">
      <alignment vertical="center"/>
    </xf>
    <xf numFmtId="0" fontId="5" fillId="0" borderId="23" xfId="0" quotePrefix="1" applyFont="1" applyFill="1" applyBorder="1" applyAlignment="1">
      <alignment vertical="center"/>
    </xf>
    <xf numFmtId="0" fontId="112" fillId="52" borderId="36" xfId="338" applyFont="1" applyFill="1" applyBorder="1" applyAlignment="1" applyProtection="1">
      <alignment horizontal="left" vertical="top" wrapText="1" indent="1"/>
    </xf>
    <xf numFmtId="0" fontId="103" fillId="52" borderId="0" xfId="338" applyFont="1" applyFill="1" applyAlignment="1" applyProtection="1">
      <alignment horizontal="left" indent="2"/>
    </xf>
    <xf numFmtId="3" fontId="5" fillId="0" borderId="0" xfId="445" applyNumberFormat="1" applyFont="1" applyFill="1" applyBorder="1"/>
    <xf numFmtId="3" fontId="13" fillId="0" borderId="33" xfId="0" applyNumberFormat="1" applyFont="1" applyFill="1" applyBorder="1" applyAlignment="1">
      <alignment vertical="top" wrapText="1"/>
    </xf>
    <xf numFmtId="3" fontId="13" fillId="0" borderId="30" xfId="0" applyNumberFormat="1" applyFont="1" applyFill="1" applyBorder="1" applyAlignment="1">
      <alignment vertical="top" wrapText="1"/>
    </xf>
    <xf numFmtId="172" fontId="5" fillId="52" borderId="17" xfId="397" applyNumberFormat="1" applyFont="1" applyFill="1" applyBorder="1" applyAlignment="1">
      <alignment horizontal="right" vertical="top" wrapText="1"/>
    </xf>
    <xf numFmtId="3" fontId="0" fillId="52" borderId="17" xfId="0" applyNumberFormat="1" applyFill="1" applyBorder="1" applyAlignment="1">
      <alignment horizontal="right"/>
    </xf>
    <xf numFmtId="3" fontId="5" fillId="0" borderId="17" xfId="397" applyNumberFormat="1" applyFont="1" applyFill="1" applyBorder="1" applyAlignment="1">
      <alignment horizontal="right" vertical="top" wrapText="1"/>
    </xf>
    <xf numFmtId="3" fontId="11" fillId="0" borderId="25" xfId="397" applyNumberFormat="1" applyFont="1" applyFill="1" applyBorder="1" applyAlignment="1" applyProtection="1">
      <alignment horizontal="right" vertical="top" wrapText="1"/>
      <protection locked="0"/>
    </xf>
    <xf numFmtId="3" fontId="100" fillId="52" borderId="0" xfId="0" quotePrefix="1" applyNumberFormat="1" applyFont="1" applyFill="1" applyBorder="1" applyAlignment="1">
      <alignment vertical="top" wrapText="1"/>
    </xf>
    <xf numFmtId="3" fontId="100" fillId="52" borderId="0" xfId="0" applyNumberFormat="1" applyFont="1" applyFill="1" applyBorder="1" applyAlignment="1">
      <alignment vertical="top" wrapText="1"/>
    </xf>
    <xf numFmtId="3" fontId="100" fillId="52" borderId="23" xfId="0" applyNumberFormat="1" applyFont="1" applyFill="1" applyBorder="1" applyAlignment="1">
      <alignment vertical="top" wrapText="1"/>
    </xf>
    <xf numFmtId="3" fontId="101" fillId="52" borderId="0" xfId="0" applyNumberFormat="1" applyFont="1" applyFill="1" applyBorder="1" applyAlignment="1">
      <alignment vertical="top" wrapText="1"/>
    </xf>
    <xf numFmtId="3" fontId="101" fillId="52" borderId="9" xfId="0" applyNumberFormat="1" applyFont="1" applyFill="1" applyBorder="1" applyAlignment="1">
      <alignment vertical="top" wrapText="1"/>
    </xf>
    <xf numFmtId="3" fontId="108" fillId="52" borderId="0" xfId="0" applyNumberFormat="1" applyFont="1" applyFill="1" applyBorder="1" applyAlignment="1">
      <alignment vertical="top" wrapText="1"/>
    </xf>
    <xf numFmtId="3" fontId="100" fillId="52" borderId="0" xfId="392" applyNumberFormat="1" applyFont="1" applyFill="1" applyBorder="1" applyAlignment="1">
      <alignment vertical="top" wrapText="1"/>
    </xf>
    <xf numFmtId="3" fontId="100" fillId="52" borderId="23" xfId="392" applyNumberFormat="1" applyFont="1" applyFill="1" applyBorder="1" applyAlignment="1">
      <alignment vertical="top" wrapText="1"/>
    </xf>
    <xf numFmtId="0" fontId="85" fillId="0" borderId="0" xfId="0" applyFont="1" applyFill="1" applyAlignment="1"/>
    <xf numFmtId="0" fontId="85" fillId="0" borderId="0" xfId="0" applyFont="1" applyFill="1" applyBorder="1"/>
    <xf numFmtId="0" fontId="105" fillId="0" borderId="0" xfId="0" applyFont="1"/>
    <xf numFmtId="0" fontId="105" fillId="52" borderId="0" xfId="0" applyFont="1" applyFill="1" applyAlignment="1">
      <alignment horizontal="left" vertical="top" indent="1"/>
    </xf>
    <xf numFmtId="0" fontId="5" fillId="52" borderId="0" xfId="0" applyFont="1" applyFill="1" applyAlignment="1">
      <alignment horizontal="left" vertical="top" indent="1"/>
    </xf>
    <xf numFmtId="0" fontId="101" fillId="53" borderId="0" xfId="426" applyFont="1" applyFill="1" applyBorder="1" applyAlignment="1">
      <alignment horizontal="right" vertical="center"/>
    </xf>
    <xf numFmtId="0" fontId="5" fillId="53" borderId="0" xfId="426" applyFont="1" applyFill="1" applyBorder="1" applyAlignment="1">
      <alignment horizontal="left"/>
    </xf>
    <xf numFmtId="0" fontId="102" fillId="54" borderId="0" xfId="426" applyNumberFormat="1" applyFont="1" applyFill="1" applyBorder="1"/>
    <xf numFmtId="0" fontId="5" fillId="0" borderId="0" xfId="426" applyBorder="1"/>
    <xf numFmtId="0" fontId="102" fillId="54" borderId="0" xfId="426" applyNumberFormat="1" applyFont="1" applyFill="1" applyBorder="1" applyAlignment="1">
      <alignment horizontal="right"/>
    </xf>
    <xf numFmtId="0" fontId="11" fillId="0" borderId="0" xfId="426" applyFont="1" applyBorder="1"/>
    <xf numFmtId="0" fontId="5" fillId="0" borderId="0" xfId="426" applyFont="1" applyBorder="1" applyAlignment="1"/>
    <xf numFmtId="3" fontId="5" fillId="0" borderId="0" xfId="426" applyNumberFormat="1" applyBorder="1"/>
    <xf numFmtId="167" fontId="11" fillId="0" borderId="0" xfId="459" applyNumberFormat="1" applyFont="1" applyBorder="1"/>
    <xf numFmtId="9" fontId="11" fillId="0" borderId="0" xfId="459" applyNumberFormat="1" applyFont="1" applyBorder="1"/>
    <xf numFmtId="0" fontId="11" fillId="53" borderId="0" xfId="426" applyFont="1" applyFill="1" applyBorder="1" applyAlignment="1">
      <alignment vertical="top" wrapText="1"/>
    </xf>
    <xf numFmtId="3" fontId="5" fillId="0" borderId="0" xfId="426" applyNumberFormat="1" applyFill="1" applyBorder="1"/>
    <xf numFmtId="167" fontId="11" fillId="0" borderId="0" xfId="459" applyNumberFormat="1" applyFont="1" applyFill="1" applyBorder="1"/>
    <xf numFmtId="3" fontId="11" fillId="0" borderId="0" xfId="426" applyNumberFormat="1" applyFont="1" applyBorder="1"/>
    <xf numFmtId="190" fontId="5" fillId="0" borderId="0" xfId="426" applyNumberFormat="1" applyBorder="1"/>
    <xf numFmtId="167" fontId="5" fillId="0" borderId="0" xfId="459" applyNumberFormat="1" applyFont="1" applyBorder="1"/>
    <xf numFmtId="0" fontId="5" fillId="0" borderId="0" xfId="426" applyFont="1" applyBorder="1"/>
    <xf numFmtId="0" fontId="5" fillId="0" borderId="0" xfId="426" applyFont="1" applyFill="1" applyBorder="1"/>
    <xf numFmtId="0" fontId="102" fillId="54" borderId="0" xfId="412" applyNumberFormat="1" applyFont="1" applyFill="1" applyBorder="1"/>
    <xf numFmtId="0" fontId="5" fillId="0" borderId="0" xfId="426" applyBorder="1" applyAlignment="1">
      <alignment horizontal="left"/>
    </xf>
    <xf numFmtId="0" fontId="5" fillId="0" borderId="0" xfId="426" applyBorder="1" applyAlignment="1">
      <alignment horizontal="left" indent="1"/>
    </xf>
    <xf numFmtId="0" fontId="5" fillId="0" borderId="0" xfId="426" applyFont="1" applyBorder="1" applyAlignment="1">
      <alignment horizontal="left" indent="1"/>
    </xf>
    <xf numFmtId="0" fontId="5" fillId="0" borderId="0" xfId="426" applyFont="1" applyBorder="1" applyAlignment="1">
      <alignment horizontal="left"/>
    </xf>
    <xf numFmtId="0" fontId="11" fillId="0" borderId="0" xfId="426" applyFont="1" applyBorder="1" applyAlignment="1">
      <alignment horizontal="left"/>
    </xf>
    <xf numFmtId="3" fontId="9" fillId="0" borderId="0" xfId="426" applyNumberFormat="1" applyFont="1" applyBorder="1"/>
    <xf numFmtId="0" fontId="5" fillId="0" borderId="0" xfId="426" applyFont="1" applyFill="1" applyBorder="1" applyAlignment="1">
      <alignment horizontal="left"/>
    </xf>
    <xf numFmtId="3" fontId="0" fillId="0" borderId="0" xfId="0" applyNumberFormat="1"/>
    <xf numFmtId="169" fontId="11" fillId="0" borderId="0" xfId="426" applyNumberFormat="1" applyFont="1" applyFill="1" applyBorder="1"/>
    <xf numFmtId="3" fontId="5" fillId="0" borderId="0" xfId="426" applyNumberFormat="1" applyFont="1" applyFill="1" applyBorder="1"/>
    <xf numFmtId="0" fontId="5" fillId="0" borderId="0" xfId="426" applyFont="1" applyFill="1" applyBorder="1" applyAlignment="1">
      <alignment horizontal="left" indent="1"/>
    </xf>
    <xf numFmtId="0" fontId="13" fillId="0" borderId="30" xfId="0" applyFont="1" applyFill="1" applyBorder="1" applyAlignment="1">
      <alignment vertical="center"/>
    </xf>
    <xf numFmtId="0" fontId="13" fillId="52" borderId="30" xfId="0" applyFont="1" applyFill="1" applyBorder="1" applyAlignment="1">
      <alignment vertical="center"/>
    </xf>
    <xf numFmtId="0" fontId="94" fillId="0" borderId="0" xfId="397" applyFont="1" applyFill="1" applyBorder="1" applyAlignment="1">
      <alignment horizontal="left"/>
    </xf>
    <xf numFmtId="0" fontId="13" fillId="0" borderId="0" xfId="397" applyFont="1" applyFill="1" applyBorder="1" applyAlignment="1">
      <alignment horizontal="left"/>
    </xf>
    <xf numFmtId="0" fontId="13" fillId="52" borderId="0" xfId="0" applyFont="1" applyFill="1" applyBorder="1"/>
    <xf numFmtId="0" fontId="12" fillId="0" borderId="0" xfId="431" applyFont="1" applyFill="1" applyBorder="1" applyAlignment="1">
      <alignment horizontal="left"/>
    </xf>
    <xf numFmtId="0" fontId="5" fillId="0" borderId="0" xfId="426" applyFill="1" applyBorder="1"/>
    <xf numFmtId="0" fontId="0" fillId="0" borderId="0" xfId="0" applyFill="1"/>
    <xf numFmtId="0" fontId="5" fillId="0" borderId="0" xfId="0" applyFont="1" applyFill="1"/>
    <xf numFmtId="172" fontId="16" fillId="58" borderId="0" xfId="0" applyNumberFormat="1" applyFont="1" applyFill="1" applyAlignment="1" applyProtection="1">
      <alignment horizontal="right" vertical="top" wrapText="1"/>
      <protection locked="0"/>
    </xf>
    <xf numFmtId="3" fontId="16" fillId="58" borderId="0" xfId="0" applyNumberFormat="1" applyFont="1" applyFill="1" applyBorder="1" applyAlignment="1" applyProtection="1">
      <alignment horizontal="right" vertical="top" wrapText="1"/>
      <protection locked="0"/>
    </xf>
    <xf numFmtId="165" fontId="16" fillId="58" borderId="0" xfId="248" applyFont="1" applyFill="1" applyBorder="1" applyAlignment="1" applyProtection="1">
      <alignment horizontal="right" vertical="top" wrapText="1"/>
      <protection locked="0"/>
    </xf>
    <xf numFmtId="3" fontId="5" fillId="0" borderId="30" xfId="397" applyNumberFormat="1" applyFont="1" applyFill="1" applyBorder="1" applyAlignment="1">
      <alignment horizontal="right" vertical="top" wrapText="1"/>
    </xf>
    <xf numFmtId="172" fontId="5" fillId="52" borderId="31" xfId="397" applyNumberFormat="1" applyFont="1" applyFill="1" applyBorder="1" applyAlignment="1">
      <alignment horizontal="right" vertical="top" wrapText="1"/>
    </xf>
    <xf numFmtId="3" fontId="5" fillId="0" borderId="30" xfId="431" applyNumberFormat="1" applyFont="1" applyBorder="1"/>
    <xf numFmtId="0" fontId="11" fillId="0" borderId="30" xfId="0" applyFont="1" applyFill="1" applyBorder="1" applyAlignment="1">
      <alignment horizontal="right"/>
    </xf>
    <xf numFmtId="0" fontId="102" fillId="54" borderId="30" xfId="431" applyNumberFormat="1" applyFont="1" applyFill="1" applyBorder="1" applyAlignment="1">
      <alignment horizontal="right"/>
    </xf>
    <xf numFmtId="0" fontId="101" fillId="53" borderId="30" xfId="431" applyFont="1" applyFill="1" applyBorder="1" applyAlignment="1">
      <alignment horizontal="right"/>
    </xf>
    <xf numFmtId="3" fontId="101" fillId="52" borderId="34" xfId="0" applyNumberFormat="1" applyFont="1" applyFill="1" applyBorder="1" applyAlignment="1">
      <alignment vertical="top" wrapText="1"/>
    </xf>
    <xf numFmtId="3" fontId="5" fillId="52" borderId="30" xfId="0" applyNumberFormat="1" applyFont="1" applyFill="1" applyBorder="1" applyAlignment="1">
      <alignment vertical="top" wrapText="1"/>
    </xf>
    <xf numFmtId="3" fontId="11" fillId="52" borderId="32" xfId="0" applyNumberFormat="1" applyFont="1" applyFill="1" applyBorder="1" applyAlignment="1">
      <alignment vertical="top" wrapText="1"/>
    </xf>
    <xf numFmtId="3" fontId="5" fillId="52" borderId="23" xfId="459" applyNumberFormat="1" applyFont="1" applyFill="1" applyBorder="1" applyAlignment="1">
      <alignment vertical="center"/>
    </xf>
    <xf numFmtId="3" fontId="5" fillId="0" borderId="23" xfId="0" applyNumberFormat="1" applyFont="1" applyFill="1" applyBorder="1" applyAlignment="1">
      <alignment vertical="center"/>
    </xf>
    <xf numFmtId="167" fontId="5" fillId="0" borderId="0" xfId="459" quotePrefix="1" applyNumberFormat="1" applyFont="1" applyFill="1" applyBorder="1" applyAlignment="1">
      <alignment horizontal="right" vertical="center"/>
    </xf>
    <xf numFmtId="167" fontId="5" fillId="0" borderId="23" xfId="459" applyNumberFormat="1" applyFont="1" applyFill="1" applyBorder="1" applyAlignment="1">
      <alignment horizontal="right" vertical="center"/>
    </xf>
    <xf numFmtId="167" fontId="11" fillId="0" borderId="0" xfId="459" applyNumberFormat="1" applyFont="1" applyFill="1" applyBorder="1" applyAlignment="1">
      <alignment vertical="center"/>
    </xf>
    <xf numFmtId="167" fontId="5" fillId="0" borderId="0" xfId="459" applyNumberFormat="1" applyFont="1" applyFill="1" applyBorder="1" applyAlignment="1">
      <alignment vertical="center"/>
    </xf>
    <xf numFmtId="3" fontId="5" fillId="0" borderId="23" xfId="459" applyNumberFormat="1" applyFont="1" applyFill="1" applyBorder="1" applyAlignment="1">
      <alignment vertical="center"/>
    </xf>
    <xf numFmtId="3" fontId="5" fillId="0" borderId="0" xfId="0" quotePrefix="1" applyNumberFormat="1" applyFont="1" applyFill="1" applyBorder="1" applyAlignment="1">
      <alignment horizontal="right" vertical="center"/>
    </xf>
    <xf numFmtId="191" fontId="5" fillId="0" borderId="0" xfId="0" applyNumberFormat="1" applyFont="1" applyFill="1" applyBorder="1" applyAlignment="1">
      <alignment vertical="center"/>
    </xf>
    <xf numFmtId="0" fontId="113" fillId="52" borderId="0" xfId="0" applyNumberFormat="1" applyFont="1" applyFill="1" applyBorder="1" applyAlignment="1">
      <alignment horizontal="left" vertical="top"/>
    </xf>
    <xf numFmtId="3" fontId="16" fillId="0" borderId="0" xfId="444" applyNumberFormat="1" applyFill="1" applyAlignment="1">
      <alignment horizontal="right"/>
    </xf>
    <xf numFmtId="0" fontId="0" fillId="0" borderId="0" xfId="0" applyFill="1" applyBorder="1"/>
    <xf numFmtId="9" fontId="5" fillId="52" borderId="0" xfId="459" applyFont="1" applyFill="1" applyBorder="1" applyAlignment="1">
      <alignment horizontal="right"/>
    </xf>
    <xf numFmtId="3" fontId="100" fillId="52" borderId="34" xfId="0" applyNumberFormat="1" applyFont="1" applyFill="1" applyBorder="1" applyAlignment="1">
      <alignment vertical="top" wrapText="1"/>
    </xf>
    <xf numFmtId="9" fontId="5" fillId="0" borderId="0" xfId="459" applyNumberFormat="1" applyFont="1" applyFill="1" applyBorder="1" applyAlignment="1">
      <alignment horizontal="right"/>
    </xf>
    <xf numFmtId="9" fontId="5" fillId="52" borderId="0" xfId="459" applyNumberFormat="1" applyFont="1" applyFill="1" applyBorder="1" applyAlignment="1">
      <alignment horizontal="right"/>
    </xf>
    <xf numFmtId="2" fontId="5" fillId="0" borderId="0" xfId="0" applyNumberFormat="1" applyFont="1" applyFill="1" applyAlignment="1">
      <alignment horizontal="right"/>
    </xf>
    <xf numFmtId="1" fontId="11" fillId="52" borderId="23" xfId="0" applyNumberFormat="1" applyFont="1" applyFill="1" applyBorder="1" applyAlignment="1">
      <alignment horizontal="right"/>
    </xf>
    <xf numFmtId="169" fontId="5" fillId="0" borderId="0" xfId="426" applyNumberFormat="1" applyFont="1" applyBorder="1"/>
    <xf numFmtId="0" fontId="102" fillId="54" borderId="0" xfId="0" applyFont="1" applyFill="1" applyBorder="1" applyAlignment="1">
      <alignment wrapText="1"/>
    </xf>
    <xf numFmtId="0" fontId="11" fillId="52" borderId="23" xfId="437" applyFont="1" applyFill="1" applyBorder="1" applyAlignment="1">
      <alignment horizontal="right" vertical="top" wrapText="1"/>
    </xf>
    <xf numFmtId="0" fontId="11" fillId="53" borderId="23" xfId="437" applyFont="1" applyFill="1" applyBorder="1" applyAlignment="1">
      <alignment horizontal="right" vertical="top" wrapText="1"/>
    </xf>
    <xf numFmtId="170" fontId="5" fillId="0" borderId="30" xfId="0" applyNumberFormat="1" applyFont="1" applyFill="1" applyBorder="1" applyAlignment="1" applyProtection="1">
      <alignment horizontal="right"/>
      <protection locked="0"/>
    </xf>
    <xf numFmtId="170" fontId="5" fillId="52" borderId="30" xfId="0" applyNumberFormat="1" applyFont="1" applyFill="1" applyBorder="1" applyAlignment="1" applyProtection="1">
      <alignment horizontal="right"/>
      <protection locked="0"/>
    </xf>
    <xf numFmtId="170" fontId="5" fillId="50" borderId="30" xfId="0" applyNumberFormat="1" applyFont="1" applyFill="1" applyBorder="1" applyAlignment="1" applyProtection="1">
      <alignment horizontal="right"/>
      <protection locked="0"/>
    </xf>
    <xf numFmtId="0" fontId="0" fillId="0" borderId="30" xfId="0" applyBorder="1"/>
    <xf numFmtId="0" fontId="99" fillId="54" borderId="30" xfId="0" applyNumberFormat="1" applyFont="1" applyFill="1" applyBorder="1" applyAlignment="1">
      <alignment horizontal="right"/>
    </xf>
    <xf numFmtId="0" fontId="102" fillId="54" borderId="30" xfId="0" applyNumberFormat="1" applyFont="1" applyFill="1" applyBorder="1" applyAlignment="1">
      <alignment horizontal="right"/>
    </xf>
    <xf numFmtId="170" fontId="5" fillId="0" borderId="31" xfId="0" applyNumberFormat="1" applyFont="1" applyFill="1" applyBorder="1" applyAlignment="1" applyProtection="1">
      <alignment horizontal="right"/>
      <protection locked="0"/>
    </xf>
    <xf numFmtId="3" fontId="9" fillId="52" borderId="0" xfId="0" applyNumberFormat="1" applyFont="1" applyFill="1" applyBorder="1" applyAlignment="1">
      <alignment horizontal="left"/>
    </xf>
    <xf numFmtId="2" fontId="9" fillId="52" borderId="0" xfId="0" applyNumberFormat="1" applyFont="1" applyFill="1" applyBorder="1" applyAlignment="1">
      <alignment horizontal="left" vertical="top" wrapText="1"/>
    </xf>
    <xf numFmtId="0" fontId="102" fillId="54" borderId="17" xfId="0" applyFont="1" applyFill="1" applyBorder="1"/>
    <xf numFmtId="3" fontId="106" fillId="0" borderId="0" xfId="0" applyNumberFormat="1" applyFont="1" applyFill="1" applyBorder="1" applyAlignment="1">
      <alignment vertical="top" wrapText="1"/>
    </xf>
    <xf numFmtId="3" fontId="110" fillId="0" borderId="9" xfId="0" applyNumberFormat="1" applyFont="1" applyFill="1" applyBorder="1" applyAlignment="1">
      <alignment vertical="top" wrapText="1"/>
    </xf>
    <xf numFmtId="3" fontId="106" fillId="52" borderId="0" xfId="0" applyNumberFormat="1" applyFont="1" applyFill="1" applyBorder="1" applyAlignment="1">
      <alignment vertical="top" wrapText="1"/>
    </xf>
    <xf numFmtId="0" fontId="5" fillId="50" borderId="31" xfId="397" applyFont="1" applyFill="1" applyBorder="1" applyAlignment="1">
      <alignment horizontal="left" wrapText="1"/>
    </xf>
    <xf numFmtId="0" fontId="16" fillId="52" borderId="0" xfId="385" applyFont="1" applyFill="1" applyBorder="1" applyAlignment="1">
      <alignment horizontal="left" vertical="center" wrapText="1"/>
    </xf>
    <xf numFmtId="0" fontId="5" fillId="50" borderId="0" xfId="397" applyFont="1" applyFill="1" applyBorder="1" applyAlignment="1">
      <alignment horizontal="left" wrapText="1"/>
    </xf>
    <xf numFmtId="165" fontId="102" fillId="54" borderId="30" xfId="248" applyNumberFormat="1" applyFont="1" applyFill="1" applyBorder="1" applyAlignment="1">
      <alignment horizontal="left"/>
    </xf>
    <xf numFmtId="1" fontId="11" fillId="57" borderId="31" xfId="385" applyNumberFormat="1" applyFont="1" applyFill="1" applyBorder="1" applyAlignment="1">
      <alignment horizontal="right"/>
    </xf>
    <xf numFmtId="3" fontId="5" fillId="50" borderId="30" xfId="248" applyNumberFormat="1" applyFont="1" applyFill="1" applyBorder="1" applyAlignment="1">
      <alignment horizontal="right"/>
    </xf>
    <xf numFmtId="3" fontId="5" fillId="52" borderId="30" xfId="248" applyNumberFormat="1" applyFont="1" applyFill="1" applyBorder="1" applyAlignment="1">
      <alignment horizontal="right"/>
    </xf>
    <xf numFmtId="0" fontId="8" fillId="0" borderId="30" xfId="385" applyFont="1" applyFill="1" applyBorder="1" applyAlignment="1">
      <alignment horizontal="right"/>
    </xf>
    <xf numFmtId="166" fontId="5" fillId="52" borderId="30" xfId="248" applyNumberFormat="1" applyFont="1" applyFill="1" applyBorder="1" applyAlignment="1">
      <alignment horizontal="right"/>
    </xf>
    <xf numFmtId="169" fontId="5" fillId="52" borderId="30" xfId="248" applyNumberFormat="1" applyFont="1" applyFill="1" applyBorder="1" applyAlignment="1">
      <alignment horizontal="right"/>
    </xf>
    <xf numFmtId="1" fontId="5" fillId="52" borderId="30" xfId="248" applyNumberFormat="1" applyFont="1" applyFill="1" applyBorder="1" applyAlignment="1">
      <alignment horizontal="right"/>
    </xf>
    <xf numFmtId="0" fontId="7" fillId="0" borderId="30" xfId="385" applyFont="1" applyFill="1" applyBorder="1" applyAlignment="1">
      <alignment horizontal="right"/>
    </xf>
    <xf numFmtId="3" fontId="5" fillId="52" borderId="31" xfId="248" applyNumberFormat="1" applyFont="1" applyFill="1" applyBorder="1" applyAlignment="1">
      <alignment horizontal="right"/>
    </xf>
    <xf numFmtId="172" fontId="5" fillId="52" borderId="15" xfId="397" applyNumberFormat="1" applyFont="1" applyFill="1" applyBorder="1" applyAlignment="1">
      <alignment horizontal="right" vertical="top" wrapText="1"/>
    </xf>
    <xf numFmtId="172" fontId="5" fillId="52" borderId="23" xfId="397" applyNumberFormat="1" applyFont="1" applyFill="1" applyBorder="1" applyAlignment="1">
      <alignment horizontal="right" vertical="top" wrapText="1"/>
    </xf>
    <xf numFmtId="3" fontId="5" fillId="52" borderId="9" xfId="397" applyNumberFormat="1" applyFont="1" applyFill="1" applyBorder="1" applyAlignment="1" applyProtection="1">
      <alignment horizontal="right" vertical="top" wrapText="1"/>
      <protection locked="0"/>
    </xf>
    <xf numFmtId="3" fontId="11" fillId="52" borderId="9" xfId="397" applyNumberFormat="1" applyFont="1" applyFill="1" applyBorder="1" applyAlignment="1" applyProtection="1">
      <alignment horizontal="right" vertical="top" wrapText="1"/>
      <protection locked="0"/>
    </xf>
    <xf numFmtId="3" fontId="5" fillId="0" borderId="0" xfId="0" applyNumberFormat="1" applyFont="1"/>
    <xf numFmtId="3" fontId="5" fillId="0" borderId="0" xfId="426" applyNumberFormat="1" applyFont="1" applyBorder="1"/>
    <xf numFmtId="3" fontId="0" fillId="0" borderId="0" xfId="0" applyNumberFormat="1" applyFill="1"/>
    <xf numFmtId="3" fontId="16" fillId="52" borderId="0" xfId="444" applyNumberFormat="1" applyFill="1" applyAlignment="1">
      <alignment horizontal="right"/>
    </xf>
    <xf numFmtId="3" fontId="5"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pplyProtection="1">
      <alignment horizontal="right" wrapText="1"/>
      <protection locked="0"/>
    </xf>
    <xf numFmtId="3" fontId="11"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Protection="1">
      <protection locked="0"/>
    </xf>
    <xf numFmtId="3" fontId="0" fillId="52" borderId="0" xfId="0" applyNumberFormat="1" applyFill="1" applyBorder="1" applyAlignment="1">
      <alignment horizontal="right"/>
    </xf>
    <xf numFmtId="3" fontId="5" fillId="52" borderId="23" xfId="397" applyNumberFormat="1" applyFont="1" applyFill="1" applyBorder="1" applyAlignment="1" applyProtection="1">
      <alignment horizontal="right" vertical="top"/>
      <protection locked="0"/>
    </xf>
    <xf numFmtId="3" fontId="13" fillId="52" borderId="0" xfId="397" applyNumberFormat="1" applyFont="1" applyFill="1" applyBorder="1" applyAlignment="1" applyProtection="1">
      <alignment horizontal="right" vertical="top" wrapText="1"/>
      <protection locked="0"/>
    </xf>
    <xf numFmtId="3" fontId="13" fillId="52" borderId="9" xfId="397" applyNumberFormat="1" applyFont="1" applyFill="1" applyBorder="1" applyAlignment="1" applyProtection="1">
      <alignment horizontal="right" vertical="top" wrapText="1"/>
      <protection locked="0"/>
    </xf>
    <xf numFmtId="0" fontId="107" fillId="52" borderId="0" xfId="0" applyFont="1" applyFill="1" applyAlignment="1">
      <alignment horizontal="left" wrapText="1"/>
    </xf>
    <xf numFmtId="0" fontId="105" fillId="52" borderId="0" xfId="0" applyFont="1" applyFill="1" applyAlignment="1">
      <alignment horizontal="center" vertical="top" wrapText="1"/>
    </xf>
    <xf numFmtId="0" fontId="11" fillId="52" borderId="36" xfId="0" applyFont="1" applyFill="1" applyBorder="1" applyAlignment="1">
      <alignment horizontal="left" wrapText="1"/>
    </xf>
    <xf numFmtId="0" fontId="11" fillId="52" borderId="36" xfId="0" applyFont="1" applyFill="1" applyBorder="1" applyAlignment="1">
      <alignment horizontal="left"/>
    </xf>
    <xf numFmtId="0" fontId="5" fillId="52" borderId="0" xfId="0" applyFont="1" applyFill="1" applyAlignment="1">
      <alignment horizontal="left" wrapText="1"/>
    </xf>
    <xf numFmtId="0" fontId="5" fillId="0" borderId="36" xfId="0" applyFont="1" applyBorder="1" applyAlignment="1">
      <alignment horizontal="left" vertical="top" wrapText="1" indent="1"/>
    </xf>
    <xf numFmtId="0" fontId="5" fillId="52" borderId="36" xfId="0" applyFont="1" applyFill="1" applyBorder="1" applyAlignment="1">
      <alignment horizontal="left" vertical="top" wrapText="1" indent="1"/>
    </xf>
    <xf numFmtId="0" fontId="0" fillId="52" borderId="36" xfId="0" applyFill="1" applyBorder="1" applyAlignment="1">
      <alignment horizontal="left" vertical="top" wrapText="1" indent="1"/>
    </xf>
    <xf numFmtId="0" fontId="5" fillId="52" borderId="36" xfId="0" applyFont="1" applyFill="1" applyBorder="1" applyAlignment="1">
      <alignment horizontal="left" vertical="center" wrapText="1" indent="1"/>
    </xf>
    <xf numFmtId="0" fontId="11" fillId="52" borderId="36" xfId="0" applyFont="1" applyFill="1" applyBorder="1" applyAlignment="1">
      <alignment horizontal="left" vertical="top"/>
    </xf>
    <xf numFmtId="0" fontId="102" fillId="54" borderId="17" xfId="0" applyFont="1" applyFill="1" applyBorder="1" applyAlignment="1">
      <alignment horizontal="center"/>
    </xf>
    <xf numFmtId="0" fontId="102" fillId="54" borderId="0" xfId="0" applyFont="1" applyFill="1" applyBorder="1" applyAlignment="1">
      <alignment horizontal="center"/>
    </xf>
    <xf numFmtId="0" fontId="102" fillId="54" borderId="30" xfId="0" applyFont="1" applyFill="1" applyBorder="1" applyAlignment="1">
      <alignment horizontal="center"/>
    </xf>
  </cellXfs>
  <cellStyles count="5867">
    <cellStyle name="_Bank Draft-May 08" xfId="1"/>
    <cellStyle name="_Book3" xfId="2"/>
    <cellStyle name="_Book4" xfId="3"/>
    <cellStyle name="_Column1" xfId="1939"/>
    <cellStyle name="_Column2" xfId="1940"/>
    <cellStyle name="_Column3" xfId="1941"/>
    <cellStyle name="_Column4" xfId="1942"/>
    <cellStyle name="_Column5" xfId="1943"/>
    <cellStyle name="_Column6" xfId="1944"/>
    <cellStyle name="_Column7" xfId="1945"/>
    <cellStyle name="_Data" xfId="1946"/>
    <cellStyle name="_Finance OH Allocation-B 2009-V1" xfId="4"/>
    <cellStyle name="_Header" xfId="1947"/>
    <cellStyle name="_Heading" xfId="5"/>
    <cellStyle name="_J029-BPI bank recon" xfId="747"/>
    <cellStyle name="_J029-BPI bank recon 2" xfId="748"/>
    <cellStyle name="_Jack-BI" xfId="6"/>
    <cellStyle name="_James-BI" xfId="7"/>
    <cellStyle name="_Leslie-BI" xfId="8"/>
    <cellStyle name="_Material Purchase-Jan 2009" xfId="9"/>
    <cellStyle name="_OH FYF information-Aug 08" xfId="10"/>
    <cellStyle name="_Operation report-Aug 08" xfId="11"/>
    <cellStyle name="_Overheads Format" xfId="12"/>
    <cellStyle name="_Overheads-Nov-2007" xfId="13"/>
    <cellStyle name="_Raymond-BI" xfId="14"/>
    <cellStyle name="_Row1" xfId="1948"/>
    <cellStyle name="_Row1_Data" xfId="1949"/>
    <cellStyle name="_Row1_Data Ext ES" xfId="1950"/>
    <cellStyle name="_Row2" xfId="1951"/>
    <cellStyle name="_Row3" xfId="1952"/>
    <cellStyle name="_Row4" xfId="1953"/>
    <cellStyle name="_Row5" xfId="1954"/>
    <cellStyle name="_Row6" xfId="1955"/>
    <cellStyle name="_Row7" xfId="1956"/>
    <cellStyle name="_Salary- B 2009-V1" xfId="15"/>
    <cellStyle name="_Sales-B 2009-V2" xfId="16"/>
    <cellStyle name="_TableHead" xfId="17"/>
    <cellStyle name="_TableSuperHead" xfId="18"/>
    <cellStyle name="_Total-BI" xfId="19"/>
    <cellStyle name="_Wendy-BI" xfId="20"/>
    <cellStyle name="_Yangmin-BI" xfId="21"/>
    <cellStyle name="20 % - Akzent1" xfId="749"/>
    <cellStyle name="20 % - Akzent1 2" xfId="1957"/>
    <cellStyle name="20 % - Akzent2" xfId="750"/>
    <cellStyle name="20 % - Akzent2 2" xfId="1958"/>
    <cellStyle name="20 % - Akzent3" xfId="751"/>
    <cellStyle name="20 % - Akzent3 2" xfId="1959"/>
    <cellStyle name="20 % - Akzent4" xfId="752"/>
    <cellStyle name="20 % - Akzent4 2" xfId="1960"/>
    <cellStyle name="20 % - Akzent5" xfId="753"/>
    <cellStyle name="20 % - Akzent5 2" xfId="1961"/>
    <cellStyle name="20 % - Akzent6" xfId="754"/>
    <cellStyle name="20 % - Akzent6 2" xfId="1962"/>
    <cellStyle name="20 % - Accent1" xfId="22"/>
    <cellStyle name="20 % - Accent1 2" xfId="23"/>
    <cellStyle name="20 % - Accent1 3" xfId="755"/>
    <cellStyle name="20 % - Accent2" xfId="24"/>
    <cellStyle name="20 % - Accent2 2" xfId="25"/>
    <cellStyle name="20 % - Accent2 3" xfId="756"/>
    <cellStyle name="20 % - Accent3" xfId="26"/>
    <cellStyle name="20 % - Accent3 2" xfId="27"/>
    <cellStyle name="20 % - Accent3 3" xfId="757"/>
    <cellStyle name="20 % - Accent4" xfId="28"/>
    <cellStyle name="20 % - Accent4 2" xfId="29"/>
    <cellStyle name="20 % - Accent4 3" xfId="758"/>
    <cellStyle name="20 % - Accent5" xfId="30"/>
    <cellStyle name="20 % - Accent5 2" xfId="31"/>
    <cellStyle name="20 % - Accent5 3" xfId="759"/>
    <cellStyle name="20 % - Accent6" xfId="32"/>
    <cellStyle name="20 % - Accent6 2" xfId="33"/>
    <cellStyle name="20 % - Accent6 3" xfId="760"/>
    <cellStyle name="20% - Accent1 10" xfId="761"/>
    <cellStyle name="20% - Accent1 11" xfId="2097"/>
    <cellStyle name="20% - Accent1 2" xfId="34"/>
    <cellStyle name="20% - Accent1 2 2" xfId="35"/>
    <cellStyle name="20% - Accent1 2 2 10" xfId="2266"/>
    <cellStyle name="20% - Accent1 2 2 11" xfId="2267"/>
    <cellStyle name="20% - Accent1 2 2 12" xfId="2268"/>
    <cellStyle name="20% - Accent1 2 2 13" xfId="2269"/>
    <cellStyle name="20% - Accent1 2 2 14" xfId="2270"/>
    <cellStyle name="20% - Accent1 2 2 15" xfId="2271"/>
    <cellStyle name="20% - Accent1 2 2 16" xfId="2272"/>
    <cellStyle name="20% - Accent1 2 2 17" xfId="2273"/>
    <cellStyle name="20% - Accent1 2 2 18" xfId="2274"/>
    <cellStyle name="20% - Accent1 2 2 19" xfId="2275"/>
    <cellStyle name="20% - Accent1 2 2 2" xfId="2276"/>
    <cellStyle name="20% - Accent1 2 2 20" xfId="2277"/>
    <cellStyle name="20% - Accent1 2 2 21" xfId="2278"/>
    <cellStyle name="20% - Accent1 2 2 22" xfId="2279"/>
    <cellStyle name="20% - Accent1 2 2 23" xfId="2280"/>
    <cellStyle name="20% - Accent1 2 2 24" xfId="2281"/>
    <cellStyle name="20% - Accent1 2 2 25" xfId="2282"/>
    <cellStyle name="20% - Accent1 2 2 26" xfId="2283"/>
    <cellStyle name="20% - Accent1 2 2 27" xfId="762"/>
    <cellStyle name="20% - Accent1 2 2 3" xfId="2284"/>
    <cellStyle name="20% - Accent1 2 2 4" xfId="2285"/>
    <cellStyle name="20% - Accent1 2 2 5" xfId="2286"/>
    <cellStyle name="20% - Accent1 2 2 6" xfId="2287"/>
    <cellStyle name="20% - Accent1 2 2 7" xfId="2288"/>
    <cellStyle name="20% - Accent1 2 2 8" xfId="2289"/>
    <cellStyle name="20% - Accent1 2 2 9" xfId="2290"/>
    <cellStyle name="20% - Accent1 2 2_09-30 Admin exp" xfId="2291"/>
    <cellStyle name="20% - Accent1 2_Acq input" xfId="2130"/>
    <cellStyle name="20% - Accent1 3" xfId="36"/>
    <cellStyle name="20% - Accent1 3 10" xfId="2292"/>
    <cellStyle name="20% - Accent1 3 11" xfId="2293"/>
    <cellStyle name="20% - Accent1 3 12" xfId="2294"/>
    <cellStyle name="20% - Accent1 3 13" xfId="2295"/>
    <cellStyle name="20% - Accent1 3 14" xfId="2296"/>
    <cellStyle name="20% - Accent1 3 15" xfId="2297"/>
    <cellStyle name="20% - Accent1 3 16" xfId="2298"/>
    <cellStyle name="20% - Accent1 3 17" xfId="2299"/>
    <cellStyle name="20% - Accent1 3 18" xfId="2300"/>
    <cellStyle name="20% - Accent1 3 19" xfId="2301"/>
    <cellStyle name="20% - Accent1 3 2" xfId="37"/>
    <cellStyle name="20% - Accent1 3 2 2" xfId="2302"/>
    <cellStyle name="20% - Accent1 3 20" xfId="2303"/>
    <cellStyle name="20% - Accent1 3 21" xfId="2304"/>
    <cellStyle name="20% - Accent1 3 22" xfId="2305"/>
    <cellStyle name="20% - Accent1 3 23" xfId="2306"/>
    <cellStyle name="20% - Accent1 3 24" xfId="2307"/>
    <cellStyle name="20% - Accent1 3 25" xfId="2308"/>
    <cellStyle name="20% - Accent1 3 26" xfId="2309"/>
    <cellStyle name="20% - Accent1 3 3" xfId="2310"/>
    <cellStyle name="20% - Accent1 3 4" xfId="2311"/>
    <cellStyle name="20% - Accent1 3 5" xfId="2312"/>
    <cellStyle name="20% - Accent1 3 6" xfId="2313"/>
    <cellStyle name="20% - Accent1 3 7" xfId="2314"/>
    <cellStyle name="20% - Accent1 3 8" xfId="2315"/>
    <cellStyle name="20% - Accent1 3 9" xfId="2316"/>
    <cellStyle name="20% - Accent1 3_Manual Consol" xfId="2317"/>
    <cellStyle name="20% - Accent1 4" xfId="38"/>
    <cellStyle name="20% - Accent1 4 2" xfId="39"/>
    <cellStyle name="20% - Accent1 5" xfId="40"/>
    <cellStyle name="20% - Accent1 5 2" xfId="41"/>
    <cellStyle name="20% - Accent1 5 2 2" xfId="764"/>
    <cellStyle name="20% - Accent1 5 3" xfId="763"/>
    <cellStyle name="20% - Accent1 5_CF" xfId="2318"/>
    <cellStyle name="20% - Accent1 6" xfId="765"/>
    <cellStyle name="20% - Accent1 6 2" xfId="766"/>
    <cellStyle name="20% - Accent1 6_CF" xfId="2319"/>
    <cellStyle name="20% - Accent1 7" xfId="767"/>
    <cellStyle name="20% - Accent1 8" xfId="768"/>
    <cellStyle name="20% - Accent1 9" xfId="769"/>
    <cellStyle name="20% - Accent2 10" xfId="770"/>
    <cellStyle name="20% - Accent2 11" xfId="2098"/>
    <cellStyle name="20% - Accent2 2" xfId="42"/>
    <cellStyle name="20% - Accent2 2 2" xfId="43"/>
    <cellStyle name="20% - Accent2 2 2 10" xfId="2320"/>
    <cellStyle name="20% - Accent2 2 2 11" xfId="2321"/>
    <cellStyle name="20% - Accent2 2 2 12" xfId="2322"/>
    <cellStyle name="20% - Accent2 2 2 13" xfId="2323"/>
    <cellStyle name="20% - Accent2 2 2 14" xfId="2324"/>
    <cellStyle name="20% - Accent2 2 2 15" xfId="2325"/>
    <cellStyle name="20% - Accent2 2 2 16" xfId="2326"/>
    <cellStyle name="20% - Accent2 2 2 17" xfId="2327"/>
    <cellStyle name="20% - Accent2 2 2 18" xfId="2328"/>
    <cellStyle name="20% - Accent2 2 2 19" xfId="2329"/>
    <cellStyle name="20% - Accent2 2 2 2" xfId="2330"/>
    <cellStyle name="20% - Accent2 2 2 20" xfId="2331"/>
    <cellStyle name="20% - Accent2 2 2 21" xfId="2332"/>
    <cellStyle name="20% - Accent2 2 2 22" xfId="2333"/>
    <cellStyle name="20% - Accent2 2 2 23" xfId="2334"/>
    <cellStyle name="20% - Accent2 2 2 24" xfId="2335"/>
    <cellStyle name="20% - Accent2 2 2 25" xfId="2336"/>
    <cellStyle name="20% - Accent2 2 2 26" xfId="2337"/>
    <cellStyle name="20% - Accent2 2 2 27" xfId="771"/>
    <cellStyle name="20% - Accent2 2 2 3" xfId="2338"/>
    <cellStyle name="20% - Accent2 2 2 4" xfId="2339"/>
    <cellStyle name="20% - Accent2 2 2 5" xfId="2340"/>
    <cellStyle name="20% - Accent2 2 2 6" xfId="2341"/>
    <cellStyle name="20% - Accent2 2 2 7" xfId="2342"/>
    <cellStyle name="20% - Accent2 2 2 8" xfId="2343"/>
    <cellStyle name="20% - Accent2 2 2 9" xfId="2344"/>
    <cellStyle name="20% - Accent2 2 2_Manual Consol" xfId="2345"/>
    <cellStyle name="20% - Accent2 2_Acq input" xfId="2131"/>
    <cellStyle name="20% - Accent2 3" xfId="44"/>
    <cellStyle name="20% - Accent2 3 10" xfId="2346"/>
    <cellStyle name="20% - Accent2 3 11" xfId="2347"/>
    <cellStyle name="20% - Accent2 3 12" xfId="2348"/>
    <cellStyle name="20% - Accent2 3 13" xfId="2349"/>
    <cellStyle name="20% - Accent2 3 14" xfId="2350"/>
    <cellStyle name="20% - Accent2 3 15" xfId="2351"/>
    <cellStyle name="20% - Accent2 3 16" xfId="2352"/>
    <cellStyle name="20% - Accent2 3 17" xfId="2353"/>
    <cellStyle name="20% - Accent2 3 18" xfId="2354"/>
    <cellStyle name="20% - Accent2 3 19" xfId="2355"/>
    <cellStyle name="20% - Accent2 3 2" xfId="45"/>
    <cellStyle name="20% - Accent2 3 2 2" xfId="2356"/>
    <cellStyle name="20% - Accent2 3 20" xfId="2357"/>
    <cellStyle name="20% - Accent2 3 21" xfId="2358"/>
    <cellStyle name="20% - Accent2 3 22" xfId="2359"/>
    <cellStyle name="20% - Accent2 3 23" xfId="2360"/>
    <cellStyle name="20% - Accent2 3 24" xfId="2361"/>
    <cellStyle name="20% - Accent2 3 25" xfId="2362"/>
    <cellStyle name="20% - Accent2 3 26" xfId="2363"/>
    <cellStyle name="20% - Accent2 3 3" xfId="2364"/>
    <cellStyle name="20% - Accent2 3 4" xfId="2365"/>
    <cellStyle name="20% - Accent2 3 5" xfId="2366"/>
    <cellStyle name="20% - Accent2 3 6" xfId="2367"/>
    <cellStyle name="20% - Accent2 3 7" xfId="2368"/>
    <cellStyle name="20% - Accent2 3 8" xfId="2369"/>
    <cellStyle name="20% - Accent2 3 9" xfId="2370"/>
    <cellStyle name="20% - Accent2 3_Manual Consol" xfId="2371"/>
    <cellStyle name="20% - Accent2 4" xfId="46"/>
    <cellStyle name="20% - Accent2 4 2" xfId="47"/>
    <cellStyle name="20% - Accent2 5" xfId="48"/>
    <cellStyle name="20% - Accent2 5 2" xfId="49"/>
    <cellStyle name="20% - Accent2 5 2 2" xfId="773"/>
    <cellStyle name="20% - Accent2 5 3" xfId="772"/>
    <cellStyle name="20% - Accent2 5_CF" xfId="2372"/>
    <cellStyle name="20% - Accent2 6" xfId="774"/>
    <cellStyle name="20% - Accent2 6 2" xfId="775"/>
    <cellStyle name="20% - Accent2 6_CF" xfId="2373"/>
    <cellStyle name="20% - Accent2 7" xfId="776"/>
    <cellStyle name="20% - Accent2 8" xfId="777"/>
    <cellStyle name="20% - Accent2 9" xfId="778"/>
    <cellStyle name="20% - Accent3 10" xfId="779"/>
    <cellStyle name="20% - Accent3 11" xfId="2099"/>
    <cellStyle name="20% - Accent3 2" xfId="50"/>
    <cellStyle name="20% - Accent3 2 2" xfId="51"/>
    <cellStyle name="20% - Accent3 2 2 10" xfId="2374"/>
    <cellStyle name="20% - Accent3 2 2 11" xfId="2375"/>
    <cellStyle name="20% - Accent3 2 2 12" xfId="2376"/>
    <cellStyle name="20% - Accent3 2 2 13" xfId="2377"/>
    <cellStyle name="20% - Accent3 2 2 14" xfId="2378"/>
    <cellStyle name="20% - Accent3 2 2 15" xfId="2379"/>
    <cellStyle name="20% - Accent3 2 2 16" xfId="2380"/>
    <cellStyle name="20% - Accent3 2 2 17" xfId="2381"/>
    <cellStyle name="20% - Accent3 2 2 18" xfId="2382"/>
    <cellStyle name="20% - Accent3 2 2 19" xfId="2383"/>
    <cellStyle name="20% - Accent3 2 2 2" xfId="2384"/>
    <cellStyle name="20% - Accent3 2 2 20" xfId="2385"/>
    <cellStyle name="20% - Accent3 2 2 21" xfId="2386"/>
    <cellStyle name="20% - Accent3 2 2 22" xfId="2387"/>
    <cellStyle name="20% - Accent3 2 2 23" xfId="2388"/>
    <cellStyle name="20% - Accent3 2 2 24" xfId="2389"/>
    <cellStyle name="20% - Accent3 2 2 25" xfId="2390"/>
    <cellStyle name="20% - Accent3 2 2 26" xfId="2391"/>
    <cellStyle name="20% - Accent3 2 2 27" xfId="780"/>
    <cellStyle name="20% - Accent3 2 2 3" xfId="2392"/>
    <cellStyle name="20% - Accent3 2 2 4" xfId="2393"/>
    <cellStyle name="20% - Accent3 2 2 5" xfId="2394"/>
    <cellStyle name="20% - Accent3 2 2 6" xfId="2395"/>
    <cellStyle name="20% - Accent3 2 2 7" xfId="2396"/>
    <cellStyle name="20% - Accent3 2 2 8" xfId="2397"/>
    <cellStyle name="20% - Accent3 2 2 9" xfId="2398"/>
    <cellStyle name="20% - Accent3 2 2_Manual Consol" xfId="2399"/>
    <cellStyle name="20% - Accent3 2_Acq input" xfId="2132"/>
    <cellStyle name="20% - Accent3 3" xfId="52"/>
    <cellStyle name="20% - Accent3 3 10" xfId="2400"/>
    <cellStyle name="20% - Accent3 3 11" xfId="2401"/>
    <cellStyle name="20% - Accent3 3 12" xfId="2402"/>
    <cellStyle name="20% - Accent3 3 13" xfId="2403"/>
    <cellStyle name="20% - Accent3 3 14" xfId="2404"/>
    <cellStyle name="20% - Accent3 3 15" xfId="2405"/>
    <cellStyle name="20% - Accent3 3 16" xfId="2406"/>
    <cellStyle name="20% - Accent3 3 17" xfId="2407"/>
    <cellStyle name="20% - Accent3 3 18" xfId="2408"/>
    <cellStyle name="20% - Accent3 3 19" xfId="2409"/>
    <cellStyle name="20% - Accent3 3 2" xfId="53"/>
    <cellStyle name="20% - Accent3 3 2 2" xfId="2410"/>
    <cellStyle name="20% - Accent3 3 20" xfId="2411"/>
    <cellStyle name="20% - Accent3 3 21" xfId="2412"/>
    <cellStyle name="20% - Accent3 3 22" xfId="2413"/>
    <cellStyle name="20% - Accent3 3 23" xfId="2414"/>
    <cellStyle name="20% - Accent3 3 24" xfId="2415"/>
    <cellStyle name="20% - Accent3 3 25" xfId="2416"/>
    <cellStyle name="20% - Accent3 3 26" xfId="2417"/>
    <cellStyle name="20% - Accent3 3 3" xfId="2418"/>
    <cellStyle name="20% - Accent3 3 4" xfId="2419"/>
    <cellStyle name="20% - Accent3 3 5" xfId="2420"/>
    <cellStyle name="20% - Accent3 3 6" xfId="2421"/>
    <cellStyle name="20% - Accent3 3 7" xfId="2422"/>
    <cellStyle name="20% - Accent3 3 8" xfId="2423"/>
    <cellStyle name="20% - Accent3 3 9" xfId="2424"/>
    <cellStyle name="20% - Accent3 3_Manual Consol" xfId="2425"/>
    <cellStyle name="20% - Accent3 4" xfId="54"/>
    <cellStyle name="20% - Accent3 4 2" xfId="55"/>
    <cellStyle name="20% - Accent3 5" xfId="56"/>
    <cellStyle name="20% - Accent3 5 2" xfId="57"/>
    <cellStyle name="20% - Accent3 5 2 2" xfId="782"/>
    <cellStyle name="20% - Accent3 5 3" xfId="781"/>
    <cellStyle name="20% - Accent3 5_CF" xfId="2426"/>
    <cellStyle name="20% - Accent3 6" xfId="783"/>
    <cellStyle name="20% - Accent3 6 2" xfId="784"/>
    <cellStyle name="20% - Accent3 6_CF" xfId="2427"/>
    <cellStyle name="20% - Accent3 7" xfId="785"/>
    <cellStyle name="20% - Accent3 8" xfId="786"/>
    <cellStyle name="20% - Accent3 9" xfId="787"/>
    <cellStyle name="20% - Accent4 10" xfId="788"/>
    <cellStyle name="20% - Accent4 11" xfId="2100"/>
    <cellStyle name="20% - Accent4 2" xfId="58"/>
    <cellStyle name="20% - Accent4 2 2" xfId="59"/>
    <cellStyle name="20% - Accent4 2 2 10" xfId="2428"/>
    <cellStyle name="20% - Accent4 2 2 11" xfId="2429"/>
    <cellStyle name="20% - Accent4 2 2 12" xfId="2430"/>
    <cellStyle name="20% - Accent4 2 2 13" xfId="2431"/>
    <cellStyle name="20% - Accent4 2 2 14" xfId="2432"/>
    <cellStyle name="20% - Accent4 2 2 15" xfId="2433"/>
    <cellStyle name="20% - Accent4 2 2 16" xfId="2434"/>
    <cellStyle name="20% - Accent4 2 2 17" xfId="2435"/>
    <cellStyle name="20% - Accent4 2 2 18" xfId="2436"/>
    <cellStyle name="20% - Accent4 2 2 19" xfId="2437"/>
    <cellStyle name="20% - Accent4 2 2 2" xfId="2438"/>
    <cellStyle name="20% - Accent4 2 2 20" xfId="2439"/>
    <cellStyle name="20% - Accent4 2 2 21" xfId="2440"/>
    <cellStyle name="20% - Accent4 2 2 22" xfId="2441"/>
    <cellStyle name="20% - Accent4 2 2 23" xfId="2442"/>
    <cellStyle name="20% - Accent4 2 2 24" xfId="2443"/>
    <cellStyle name="20% - Accent4 2 2 25" xfId="2444"/>
    <cellStyle name="20% - Accent4 2 2 26" xfId="2445"/>
    <cellStyle name="20% - Accent4 2 2 27" xfId="789"/>
    <cellStyle name="20% - Accent4 2 2 3" xfId="2446"/>
    <cellStyle name="20% - Accent4 2 2 4" xfId="2447"/>
    <cellStyle name="20% - Accent4 2 2 5" xfId="2448"/>
    <cellStyle name="20% - Accent4 2 2 6" xfId="2449"/>
    <cellStyle name="20% - Accent4 2 2 7" xfId="2450"/>
    <cellStyle name="20% - Accent4 2 2 8" xfId="2451"/>
    <cellStyle name="20% - Accent4 2 2 9" xfId="2452"/>
    <cellStyle name="20% - Accent4 2 2_Manual Consol" xfId="2453"/>
    <cellStyle name="20% - Accent4 2_SouthAfrica BEE" xfId="2454"/>
    <cellStyle name="20% - Accent4 3" xfId="60"/>
    <cellStyle name="20% - Accent4 3 10" xfId="2455"/>
    <cellStyle name="20% - Accent4 3 11" xfId="2456"/>
    <cellStyle name="20% - Accent4 3 12" xfId="2457"/>
    <cellStyle name="20% - Accent4 3 13" xfId="2458"/>
    <cellStyle name="20% - Accent4 3 14" xfId="2459"/>
    <cellStyle name="20% - Accent4 3 15" xfId="2460"/>
    <cellStyle name="20% - Accent4 3 16" xfId="2461"/>
    <cellStyle name="20% - Accent4 3 17" xfId="2462"/>
    <cellStyle name="20% - Accent4 3 18" xfId="2463"/>
    <cellStyle name="20% - Accent4 3 19" xfId="2464"/>
    <cellStyle name="20% - Accent4 3 2" xfId="61"/>
    <cellStyle name="20% - Accent4 3 2 2" xfId="2465"/>
    <cellStyle name="20% - Accent4 3 20" xfId="2466"/>
    <cellStyle name="20% - Accent4 3 21" xfId="2467"/>
    <cellStyle name="20% - Accent4 3 22" xfId="2468"/>
    <cellStyle name="20% - Accent4 3 23" xfId="2469"/>
    <cellStyle name="20% - Accent4 3 24" xfId="2470"/>
    <cellStyle name="20% - Accent4 3 25" xfId="2471"/>
    <cellStyle name="20% - Accent4 3 26" xfId="2472"/>
    <cellStyle name="20% - Accent4 3 3" xfId="2473"/>
    <cellStyle name="20% - Accent4 3 4" xfId="2474"/>
    <cellStyle name="20% - Accent4 3 5" xfId="2475"/>
    <cellStyle name="20% - Accent4 3 6" xfId="2476"/>
    <cellStyle name="20% - Accent4 3 7" xfId="2477"/>
    <cellStyle name="20% - Accent4 3 8" xfId="2478"/>
    <cellStyle name="20% - Accent4 3 9" xfId="2479"/>
    <cellStyle name="20% - Accent4 3_Manual Consol" xfId="2480"/>
    <cellStyle name="20% - Accent4 4" xfId="62"/>
    <cellStyle name="20% - Accent4 4 2" xfId="63"/>
    <cellStyle name="20% - Accent4 5" xfId="64"/>
    <cellStyle name="20% - Accent4 5 2" xfId="65"/>
    <cellStyle name="20% - Accent4 5 2 2" xfId="791"/>
    <cellStyle name="20% - Accent4 5 3" xfId="790"/>
    <cellStyle name="20% - Accent4 5_CF" xfId="2481"/>
    <cellStyle name="20% - Accent4 6" xfId="792"/>
    <cellStyle name="20% - Accent4 6 2" xfId="793"/>
    <cellStyle name="20% - Accent4 6_CF" xfId="2482"/>
    <cellStyle name="20% - Accent4 7" xfId="794"/>
    <cellStyle name="20% - Accent4 8" xfId="795"/>
    <cellStyle name="20% - Accent4 9" xfId="796"/>
    <cellStyle name="20% - Accent5 10" xfId="797"/>
    <cellStyle name="20% - Accent5 2" xfId="66"/>
    <cellStyle name="20% - Accent5 2 2" xfId="67"/>
    <cellStyle name="20% - Accent5 2 2 10" xfId="2483"/>
    <cellStyle name="20% - Accent5 2 2 11" xfId="2484"/>
    <cellStyle name="20% - Accent5 2 2 12" xfId="2485"/>
    <cellStyle name="20% - Accent5 2 2 13" xfId="2486"/>
    <cellStyle name="20% - Accent5 2 2 14" xfId="2487"/>
    <cellStyle name="20% - Accent5 2 2 15" xfId="2488"/>
    <cellStyle name="20% - Accent5 2 2 16" xfId="2489"/>
    <cellStyle name="20% - Accent5 2 2 17" xfId="2490"/>
    <cellStyle name="20% - Accent5 2 2 18" xfId="2491"/>
    <cellStyle name="20% - Accent5 2 2 19" xfId="2492"/>
    <cellStyle name="20% - Accent5 2 2 2" xfId="2493"/>
    <cellStyle name="20% - Accent5 2 2 20" xfId="2494"/>
    <cellStyle name="20% - Accent5 2 2 21" xfId="2495"/>
    <cellStyle name="20% - Accent5 2 2 22" xfId="2496"/>
    <cellStyle name="20% - Accent5 2 2 23" xfId="2497"/>
    <cellStyle name="20% - Accent5 2 2 24" xfId="2498"/>
    <cellStyle name="20% - Accent5 2 2 25" xfId="2499"/>
    <cellStyle name="20% - Accent5 2 2 26" xfId="2500"/>
    <cellStyle name="20% - Accent5 2 2 27" xfId="798"/>
    <cellStyle name="20% - Accent5 2 2 3" xfId="2501"/>
    <cellStyle name="20% - Accent5 2 2 4" xfId="2502"/>
    <cellStyle name="20% - Accent5 2 2 5" xfId="2503"/>
    <cellStyle name="20% - Accent5 2 2 6" xfId="2504"/>
    <cellStyle name="20% - Accent5 2 2 7" xfId="2505"/>
    <cellStyle name="20% - Accent5 2 2 8" xfId="2506"/>
    <cellStyle name="20% - Accent5 2 2 9" xfId="2507"/>
    <cellStyle name="20% - Accent5 2 2_Manual Consol" xfId="2508"/>
    <cellStyle name="20% - Accent5 3" xfId="68"/>
    <cellStyle name="20% - Accent5 3 10" xfId="2509"/>
    <cellStyle name="20% - Accent5 3 11" xfId="2510"/>
    <cellStyle name="20% - Accent5 3 12" xfId="2511"/>
    <cellStyle name="20% - Accent5 3 13" xfId="2512"/>
    <cellStyle name="20% - Accent5 3 14" xfId="2513"/>
    <cellStyle name="20% - Accent5 3 15" xfId="2514"/>
    <cellStyle name="20% - Accent5 3 16" xfId="2515"/>
    <cellStyle name="20% - Accent5 3 17" xfId="2516"/>
    <cellStyle name="20% - Accent5 3 18" xfId="2517"/>
    <cellStyle name="20% - Accent5 3 19" xfId="2518"/>
    <cellStyle name="20% - Accent5 3 2" xfId="69"/>
    <cellStyle name="20% - Accent5 3 20" xfId="2519"/>
    <cellStyle name="20% - Accent5 3 21" xfId="2520"/>
    <cellStyle name="20% - Accent5 3 22" xfId="2521"/>
    <cellStyle name="20% - Accent5 3 23" xfId="2522"/>
    <cellStyle name="20% - Accent5 3 24" xfId="2523"/>
    <cellStyle name="20% - Accent5 3 25" xfId="2524"/>
    <cellStyle name="20% - Accent5 3 26" xfId="2525"/>
    <cellStyle name="20% - Accent5 3 3" xfId="2526"/>
    <cellStyle name="20% - Accent5 3 4" xfId="2527"/>
    <cellStyle name="20% - Accent5 3 5" xfId="2528"/>
    <cellStyle name="20% - Accent5 3 6" xfId="2529"/>
    <cellStyle name="20% - Accent5 3 7" xfId="2530"/>
    <cellStyle name="20% - Accent5 3 8" xfId="2531"/>
    <cellStyle name="20% - Accent5 3 9" xfId="2532"/>
    <cellStyle name="20% - Accent5 3_Manual Consol" xfId="2533"/>
    <cellStyle name="20% - Accent5 4" xfId="70"/>
    <cellStyle name="20% - Accent5 4 2" xfId="71"/>
    <cellStyle name="20% - Accent5 5" xfId="72"/>
    <cellStyle name="20% - Accent5 5 2" xfId="73"/>
    <cellStyle name="20% - Accent5 5 2 2" xfId="800"/>
    <cellStyle name="20% - Accent5 5 3" xfId="799"/>
    <cellStyle name="20% - Accent5 5_CF" xfId="2534"/>
    <cellStyle name="20% - Accent5 6" xfId="801"/>
    <cellStyle name="20% - Accent5 6 2" xfId="802"/>
    <cellStyle name="20% - Accent5 6_CF" xfId="2535"/>
    <cellStyle name="20% - Accent5 7" xfId="803"/>
    <cellStyle name="20% - Accent5 8" xfId="804"/>
    <cellStyle name="20% - Accent5 9" xfId="805"/>
    <cellStyle name="20% - Accent6 10" xfId="806"/>
    <cellStyle name="20% - Accent6 2" xfId="74"/>
    <cellStyle name="20% - Accent6 2 2" xfId="75"/>
    <cellStyle name="20% - Accent6 2 2 10" xfId="2536"/>
    <cellStyle name="20% - Accent6 2 2 11" xfId="2537"/>
    <cellStyle name="20% - Accent6 2 2 12" xfId="2538"/>
    <cellStyle name="20% - Accent6 2 2 13" xfId="2539"/>
    <cellStyle name="20% - Accent6 2 2 14" xfId="2540"/>
    <cellStyle name="20% - Accent6 2 2 15" xfId="2541"/>
    <cellStyle name="20% - Accent6 2 2 16" xfId="2542"/>
    <cellStyle name="20% - Accent6 2 2 17" xfId="2543"/>
    <cellStyle name="20% - Accent6 2 2 18" xfId="2544"/>
    <cellStyle name="20% - Accent6 2 2 19" xfId="2545"/>
    <cellStyle name="20% - Accent6 2 2 2" xfId="2546"/>
    <cellStyle name="20% - Accent6 2 2 20" xfId="2547"/>
    <cellStyle name="20% - Accent6 2 2 21" xfId="2548"/>
    <cellStyle name="20% - Accent6 2 2 22" xfId="2549"/>
    <cellStyle name="20% - Accent6 2 2 23" xfId="2550"/>
    <cellStyle name="20% - Accent6 2 2 24" xfId="2551"/>
    <cellStyle name="20% - Accent6 2 2 25" xfId="2552"/>
    <cellStyle name="20% - Accent6 2 2 26" xfId="2553"/>
    <cellStyle name="20% - Accent6 2 2 27" xfId="807"/>
    <cellStyle name="20% - Accent6 2 2 3" xfId="2554"/>
    <cellStyle name="20% - Accent6 2 2 4" xfId="2555"/>
    <cellStyle name="20% - Accent6 2 2 5" xfId="2556"/>
    <cellStyle name="20% - Accent6 2 2 6" xfId="2557"/>
    <cellStyle name="20% - Accent6 2 2 7" xfId="2558"/>
    <cellStyle name="20% - Accent6 2 2 8" xfId="2559"/>
    <cellStyle name="20% - Accent6 2 2 9" xfId="2560"/>
    <cellStyle name="20% - Accent6 2 2_Manual Consol" xfId="2561"/>
    <cellStyle name="20% - Accent6 3" xfId="76"/>
    <cellStyle name="20% - Accent6 3 10" xfId="2562"/>
    <cellStyle name="20% - Accent6 3 11" xfId="2563"/>
    <cellStyle name="20% - Accent6 3 12" xfId="2564"/>
    <cellStyle name="20% - Accent6 3 13" xfId="2565"/>
    <cellStyle name="20% - Accent6 3 14" xfId="2566"/>
    <cellStyle name="20% - Accent6 3 15" xfId="2567"/>
    <cellStyle name="20% - Accent6 3 16" xfId="2568"/>
    <cellStyle name="20% - Accent6 3 17" xfId="2569"/>
    <cellStyle name="20% - Accent6 3 18" xfId="2570"/>
    <cellStyle name="20% - Accent6 3 19" xfId="2571"/>
    <cellStyle name="20% - Accent6 3 2" xfId="77"/>
    <cellStyle name="20% - Accent6 3 20" xfId="2572"/>
    <cellStyle name="20% - Accent6 3 21" xfId="2573"/>
    <cellStyle name="20% - Accent6 3 22" xfId="2574"/>
    <cellStyle name="20% - Accent6 3 23" xfId="2575"/>
    <cellStyle name="20% - Accent6 3 24" xfId="2576"/>
    <cellStyle name="20% - Accent6 3 25" xfId="2577"/>
    <cellStyle name="20% - Accent6 3 26" xfId="2578"/>
    <cellStyle name="20% - Accent6 3 3" xfId="2579"/>
    <cellStyle name="20% - Accent6 3 4" xfId="2580"/>
    <cellStyle name="20% - Accent6 3 5" xfId="2581"/>
    <cellStyle name="20% - Accent6 3 6" xfId="2582"/>
    <cellStyle name="20% - Accent6 3 7" xfId="2583"/>
    <cellStyle name="20% - Accent6 3 8" xfId="2584"/>
    <cellStyle name="20% - Accent6 3 9" xfId="2585"/>
    <cellStyle name="20% - Accent6 3_Manual Consol" xfId="2586"/>
    <cellStyle name="20% - Accent6 4" xfId="78"/>
    <cellStyle name="20% - Accent6 4 2" xfId="79"/>
    <cellStyle name="20% - Accent6 5" xfId="80"/>
    <cellStyle name="20% - Accent6 5 2" xfId="81"/>
    <cellStyle name="20% - Accent6 5 2 2" xfId="809"/>
    <cellStyle name="20% - Accent6 5 3" xfId="808"/>
    <cellStyle name="20% - Accent6 5_CF" xfId="2587"/>
    <cellStyle name="20% - Accent6 6" xfId="810"/>
    <cellStyle name="20% - Accent6 6 2" xfId="811"/>
    <cellStyle name="20% - Accent6 6_CF" xfId="2588"/>
    <cellStyle name="20% - Accent6 7" xfId="812"/>
    <cellStyle name="20% - Accent6 8" xfId="813"/>
    <cellStyle name="20% - Accent6 9" xfId="814"/>
    <cellStyle name="20% - Akzent1" xfId="1963"/>
    <cellStyle name="20% - Akzent2" xfId="1964"/>
    <cellStyle name="20% - Akzent3" xfId="1965"/>
    <cellStyle name="20% - Akzent4" xfId="1966"/>
    <cellStyle name="20% - Akzent5" xfId="1967"/>
    <cellStyle name="20% - Akzent6" xfId="1968"/>
    <cellStyle name="20% - Ênfase1" xfId="1969"/>
    <cellStyle name="20% - Ênfase2" xfId="1970"/>
    <cellStyle name="20% - Ênfase3" xfId="1971"/>
    <cellStyle name="20% - Ênfase4" xfId="1972"/>
    <cellStyle name="20% - Ênfase5" xfId="1973"/>
    <cellStyle name="20% - Ênfase6" xfId="1974"/>
    <cellStyle name="20% - Énfasis1" xfId="815"/>
    <cellStyle name="20% - Énfasis2" xfId="816"/>
    <cellStyle name="20% - Énfasis3" xfId="817"/>
    <cellStyle name="20% - Énfasis4" xfId="818"/>
    <cellStyle name="20% - Énfasis5" xfId="819"/>
    <cellStyle name="20% - Énfasis6" xfId="820"/>
    <cellStyle name="40 % - Akzent1" xfId="821"/>
    <cellStyle name="40 % - Akzent1 2" xfId="1975"/>
    <cellStyle name="40 % - Akzent2" xfId="822"/>
    <cellStyle name="40 % - Akzent2 2" xfId="1976"/>
    <cellStyle name="40 % - Akzent3" xfId="823"/>
    <cellStyle name="40 % - Akzent3 2" xfId="1977"/>
    <cellStyle name="40 % - Akzent4" xfId="824"/>
    <cellStyle name="40 % - Akzent4 2" xfId="1978"/>
    <cellStyle name="40 % - Akzent5" xfId="825"/>
    <cellStyle name="40 % - Akzent5 2" xfId="1979"/>
    <cellStyle name="40 % - Akzent6" xfId="826"/>
    <cellStyle name="40 % - Akzent6 2" xfId="1980"/>
    <cellStyle name="40 % - Accent1" xfId="82"/>
    <cellStyle name="40 % - Accent1 2" xfId="83"/>
    <cellStyle name="40 % - Accent1 3" xfId="827"/>
    <cellStyle name="40 % - Accent2" xfId="84"/>
    <cellStyle name="40 % - Accent2 2" xfId="85"/>
    <cellStyle name="40 % - Accent2 3" xfId="828"/>
    <cellStyle name="40 % - Accent3" xfId="86"/>
    <cellStyle name="40 % - Accent3 2" xfId="87"/>
    <cellStyle name="40 % - Accent3 3" xfId="829"/>
    <cellStyle name="40 % - Accent4" xfId="88"/>
    <cellStyle name="40 % - Accent4 2" xfId="89"/>
    <cellStyle name="40 % - Accent4 3" xfId="830"/>
    <cellStyle name="40 % - Accent5" xfId="90"/>
    <cellStyle name="40 % - Accent5 2" xfId="91"/>
    <cellStyle name="40 % - Accent5 3" xfId="831"/>
    <cellStyle name="40 % - Accent6" xfId="92"/>
    <cellStyle name="40 % - Accent6 2" xfId="93"/>
    <cellStyle name="40 % - Accent6 3" xfId="832"/>
    <cellStyle name="40% - Accent1 10" xfId="833"/>
    <cellStyle name="40% - Accent1 2" xfId="94"/>
    <cellStyle name="40% - Accent1 2 2" xfId="95"/>
    <cellStyle name="40% - Accent1 2 2 10" xfId="2589"/>
    <cellStyle name="40% - Accent1 2 2 11" xfId="2590"/>
    <cellStyle name="40% - Accent1 2 2 12" xfId="2591"/>
    <cellStyle name="40% - Accent1 2 2 13" xfId="2592"/>
    <cellStyle name="40% - Accent1 2 2 14" xfId="2593"/>
    <cellStyle name="40% - Accent1 2 2 15" xfId="2594"/>
    <cellStyle name="40% - Accent1 2 2 16" xfId="2595"/>
    <cellStyle name="40% - Accent1 2 2 17" xfId="2596"/>
    <cellStyle name="40% - Accent1 2 2 18" xfId="2597"/>
    <cellStyle name="40% - Accent1 2 2 19" xfId="2598"/>
    <cellStyle name="40% - Accent1 2 2 2" xfId="2599"/>
    <cellStyle name="40% - Accent1 2 2 20" xfId="2600"/>
    <cellStyle name="40% - Accent1 2 2 21" xfId="2601"/>
    <cellStyle name="40% - Accent1 2 2 22" xfId="2602"/>
    <cellStyle name="40% - Accent1 2 2 23" xfId="2603"/>
    <cellStyle name="40% - Accent1 2 2 24" xfId="2604"/>
    <cellStyle name="40% - Accent1 2 2 25" xfId="2605"/>
    <cellStyle name="40% - Accent1 2 2 26" xfId="2606"/>
    <cellStyle name="40% - Accent1 2 2 27" xfId="834"/>
    <cellStyle name="40% - Accent1 2 2 3" xfId="2607"/>
    <cellStyle name="40% - Accent1 2 2 4" xfId="2608"/>
    <cellStyle name="40% - Accent1 2 2 5" xfId="2609"/>
    <cellStyle name="40% - Accent1 2 2 6" xfId="2610"/>
    <cellStyle name="40% - Accent1 2 2 7" xfId="2611"/>
    <cellStyle name="40% - Accent1 2 2 8" xfId="2612"/>
    <cellStyle name="40% - Accent1 2 2 9" xfId="2613"/>
    <cellStyle name="40% - Accent1 2 2_Manual Consol" xfId="2614"/>
    <cellStyle name="40% - Accent1 2_Acq input" xfId="2133"/>
    <cellStyle name="40% - Accent1 3" xfId="96"/>
    <cellStyle name="40% - Accent1 3 10" xfId="2615"/>
    <cellStyle name="40% - Accent1 3 11" xfId="2616"/>
    <cellStyle name="40% - Accent1 3 12" xfId="2617"/>
    <cellStyle name="40% - Accent1 3 13" xfId="2618"/>
    <cellStyle name="40% - Accent1 3 14" xfId="2619"/>
    <cellStyle name="40% - Accent1 3 15" xfId="2620"/>
    <cellStyle name="40% - Accent1 3 16" xfId="2621"/>
    <cellStyle name="40% - Accent1 3 17" xfId="2622"/>
    <cellStyle name="40% - Accent1 3 18" xfId="2623"/>
    <cellStyle name="40% - Accent1 3 19" xfId="2624"/>
    <cellStyle name="40% - Accent1 3 2" xfId="97"/>
    <cellStyle name="40% - Accent1 3 2 2" xfId="2625"/>
    <cellStyle name="40% - Accent1 3 20" xfId="2626"/>
    <cellStyle name="40% - Accent1 3 21" xfId="2627"/>
    <cellStyle name="40% - Accent1 3 22" xfId="2628"/>
    <cellStyle name="40% - Accent1 3 23" xfId="2629"/>
    <cellStyle name="40% - Accent1 3 24" xfId="2630"/>
    <cellStyle name="40% - Accent1 3 25" xfId="2631"/>
    <cellStyle name="40% - Accent1 3 26" xfId="2632"/>
    <cellStyle name="40% - Accent1 3 3" xfId="2633"/>
    <cellStyle name="40% - Accent1 3 4" xfId="2634"/>
    <cellStyle name="40% - Accent1 3 5" xfId="2635"/>
    <cellStyle name="40% - Accent1 3 6" xfId="2636"/>
    <cellStyle name="40% - Accent1 3 7" xfId="2637"/>
    <cellStyle name="40% - Accent1 3 8" xfId="2638"/>
    <cellStyle name="40% - Accent1 3 9" xfId="2639"/>
    <cellStyle name="40% - Accent1 3_Manual Consol" xfId="2640"/>
    <cellStyle name="40% - Accent1 4" xfId="98"/>
    <cellStyle name="40% - Accent1 4 2" xfId="99"/>
    <cellStyle name="40% - Accent1 5" xfId="100"/>
    <cellStyle name="40% - Accent1 5 2" xfId="101"/>
    <cellStyle name="40% - Accent1 5 2 2" xfId="836"/>
    <cellStyle name="40% - Accent1 5 3" xfId="835"/>
    <cellStyle name="40% - Accent1 5_CF" xfId="2641"/>
    <cellStyle name="40% - Accent1 6" xfId="837"/>
    <cellStyle name="40% - Accent1 6 2" xfId="838"/>
    <cellStyle name="40% - Accent1 6_CF" xfId="2642"/>
    <cellStyle name="40% - Accent1 7" xfId="839"/>
    <cellStyle name="40% - Accent1 8" xfId="840"/>
    <cellStyle name="40% - Accent1 9" xfId="841"/>
    <cellStyle name="40% - Accent2 10" xfId="842"/>
    <cellStyle name="40% - Accent2 2" xfId="102"/>
    <cellStyle name="40% - Accent2 2 2" xfId="103"/>
    <cellStyle name="40% - Accent2 2 2 10" xfId="2643"/>
    <cellStyle name="40% - Accent2 2 2 11" xfId="2644"/>
    <cellStyle name="40% - Accent2 2 2 12" xfId="2645"/>
    <cellStyle name="40% - Accent2 2 2 13" xfId="2646"/>
    <cellStyle name="40% - Accent2 2 2 14" xfId="2647"/>
    <cellStyle name="40% - Accent2 2 2 15" xfId="2648"/>
    <cellStyle name="40% - Accent2 2 2 16" xfId="2649"/>
    <cellStyle name="40% - Accent2 2 2 17" xfId="2650"/>
    <cellStyle name="40% - Accent2 2 2 18" xfId="2651"/>
    <cellStyle name="40% - Accent2 2 2 19" xfId="2652"/>
    <cellStyle name="40% - Accent2 2 2 2" xfId="2653"/>
    <cellStyle name="40% - Accent2 2 2 20" xfId="2654"/>
    <cellStyle name="40% - Accent2 2 2 21" xfId="2655"/>
    <cellStyle name="40% - Accent2 2 2 22" xfId="2656"/>
    <cellStyle name="40% - Accent2 2 2 23" xfId="2657"/>
    <cellStyle name="40% - Accent2 2 2 24" xfId="2658"/>
    <cellStyle name="40% - Accent2 2 2 25" xfId="2659"/>
    <cellStyle name="40% - Accent2 2 2 26" xfId="2660"/>
    <cellStyle name="40% - Accent2 2 2 27" xfId="843"/>
    <cellStyle name="40% - Accent2 2 2 3" xfId="2661"/>
    <cellStyle name="40% - Accent2 2 2 4" xfId="2662"/>
    <cellStyle name="40% - Accent2 2 2 5" xfId="2663"/>
    <cellStyle name="40% - Accent2 2 2 6" xfId="2664"/>
    <cellStyle name="40% - Accent2 2 2 7" xfId="2665"/>
    <cellStyle name="40% - Accent2 2 2 8" xfId="2666"/>
    <cellStyle name="40% - Accent2 2 2 9" xfId="2667"/>
    <cellStyle name="40% - Accent2 2 2_Manual Consol" xfId="2668"/>
    <cellStyle name="40% - Accent2 2_Acq input" xfId="2134"/>
    <cellStyle name="40% - Accent2 3" xfId="104"/>
    <cellStyle name="40% - Accent2 3 10" xfId="2669"/>
    <cellStyle name="40% - Accent2 3 11" xfId="2670"/>
    <cellStyle name="40% - Accent2 3 12" xfId="2671"/>
    <cellStyle name="40% - Accent2 3 13" xfId="2672"/>
    <cellStyle name="40% - Accent2 3 14" xfId="2673"/>
    <cellStyle name="40% - Accent2 3 15" xfId="2674"/>
    <cellStyle name="40% - Accent2 3 16" xfId="2675"/>
    <cellStyle name="40% - Accent2 3 17" xfId="2676"/>
    <cellStyle name="40% - Accent2 3 18" xfId="2677"/>
    <cellStyle name="40% - Accent2 3 19" xfId="2678"/>
    <cellStyle name="40% - Accent2 3 2" xfId="105"/>
    <cellStyle name="40% - Accent2 3 2 2" xfId="2679"/>
    <cellStyle name="40% - Accent2 3 20" xfId="2680"/>
    <cellStyle name="40% - Accent2 3 21" xfId="2681"/>
    <cellStyle name="40% - Accent2 3 22" xfId="2682"/>
    <cellStyle name="40% - Accent2 3 23" xfId="2683"/>
    <cellStyle name="40% - Accent2 3 24" xfId="2684"/>
    <cellStyle name="40% - Accent2 3 25" xfId="2685"/>
    <cellStyle name="40% - Accent2 3 26" xfId="2686"/>
    <cellStyle name="40% - Accent2 3 3" xfId="2687"/>
    <cellStyle name="40% - Accent2 3 4" xfId="2688"/>
    <cellStyle name="40% - Accent2 3 5" xfId="2689"/>
    <cellStyle name="40% - Accent2 3 6" xfId="2690"/>
    <cellStyle name="40% - Accent2 3 7" xfId="2691"/>
    <cellStyle name="40% - Accent2 3 8" xfId="2692"/>
    <cellStyle name="40% - Accent2 3 9" xfId="2693"/>
    <cellStyle name="40% - Accent2 3_Manual Consol" xfId="2694"/>
    <cellStyle name="40% - Accent2 4" xfId="106"/>
    <cellStyle name="40% - Accent2 4 2" xfId="107"/>
    <cellStyle name="40% - Accent2 5" xfId="108"/>
    <cellStyle name="40% - Accent2 5 2" xfId="109"/>
    <cellStyle name="40% - Accent2 5 2 2" xfId="845"/>
    <cellStyle name="40% - Accent2 5 3" xfId="844"/>
    <cellStyle name="40% - Accent2 5_CF" xfId="2695"/>
    <cellStyle name="40% - Accent2 6" xfId="846"/>
    <cellStyle name="40% - Accent2 6 2" xfId="847"/>
    <cellStyle name="40% - Accent2 6_CF" xfId="2696"/>
    <cellStyle name="40% - Accent2 7" xfId="848"/>
    <cellStyle name="40% - Accent2 8" xfId="849"/>
    <cellStyle name="40% - Accent2 9" xfId="850"/>
    <cellStyle name="40% - Accent3 10" xfId="851"/>
    <cellStyle name="40% - Accent3 11" xfId="2101"/>
    <cellStyle name="40% - Accent3 2" xfId="110"/>
    <cellStyle name="40% - Accent3 2 2" xfId="111"/>
    <cellStyle name="40% - Accent3 2 2 10" xfId="2697"/>
    <cellStyle name="40% - Accent3 2 2 11" xfId="2698"/>
    <cellStyle name="40% - Accent3 2 2 12" xfId="2699"/>
    <cellStyle name="40% - Accent3 2 2 13" xfId="2700"/>
    <cellStyle name="40% - Accent3 2 2 14" xfId="2701"/>
    <cellStyle name="40% - Accent3 2 2 15" xfId="2702"/>
    <cellStyle name="40% - Accent3 2 2 16" xfId="2703"/>
    <cellStyle name="40% - Accent3 2 2 17" xfId="2704"/>
    <cellStyle name="40% - Accent3 2 2 18" xfId="2705"/>
    <cellStyle name="40% - Accent3 2 2 19" xfId="2706"/>
    <cellStyle name="40% - Accent3 2 2 2" xfId="2707"/>
    <cellStyle name="40% - Accent3 2 2 20" xfId="2708"/>
    <cellStyle name="40% - Accent3 2 2 21" xfId="2709"/>
    <cellStyle name="40% - Accent3 2 2 22" xfId="2710"/>
    <cellStyle name="40% - Accent3 2 2 23" xfId="2711"/>
    <cellStyle name="40% - Accent3 2 2 24" xfId="2712"/>
    <cellStyle name="40% - Accent3 2 2 25" xfId="2713"/>
    <cellStyle name="40% - Accent3 2 2 26" xfId="2714"/>
    <cellStyle name="40% - Accent3 2 2 27" xfId="852"/>
    <cellStyle name="40% - Accent3 2 2 3" xfId="2715"/>
    <cellStyle name="40% - Accent3 2 2 4" xfId="2716"/>
    <cellStyle name="40% - Accent3 2 2 5" xfId="2717"/>
    <cellStyle name="40% - Accent3 2 2 6" xfId="2718"/>
    <cellStyle name="40% - Accent3 2 2 7" xfId="2719"/>
    <cellStyle name="40% - Accent3 2 2 8" xfId="2720"/>
    <cellStyle name="40% - Accent3 2 2 9" xfId="2721"/>
    <cellStyle name="40% - Accent3 2 2_Manual Consol" xfId="2722"/>
    <cellStyle name="40% - Accent3 2_Acq input" xfId="2135"/>
    <cellStyle name="40% - Accent3 3" xfId="112"/>
    <cellStyle name="40% - Accent3 3 10" xfId="2723"/>
    <cellStyle name="40% - Accent3 3 11" xfId="2724"/>
    <cellStyle name="40% - Accent3 3 12" xfId="2725"/>
    <cellStyle name="40% - Accent3 3 13" xfId="2726"/>
    <cellStyle name="40% - Accent3 3 14" xfId="2727"/>
    <cellStyle name="40% - Accent3 3 15" xfId="2728"/>
    <cellStyle name="40% - Accent3 3 16" xfId="2729"/>
    <cellStyle name="40% - Accent3 3 17" xfId="2730"/>
    <cellStyle name="40% - Accent3 3 18" xfId="2731"/>
    <cellStyle name="40% - Accent3 3 19" xfId="2732"/>
    <cellStyle name="40% - Accent3 3 2" xfId="113"/>
    <cellStyle name="40% - Accent3 3 2 2" xfId="2733"/>
    <cellStyle name="40% - Accent3 3 20" xfId="2734"/>
    <cellStyle name="40% - Accent3 3 21" xfId="2735"/>
    <cellStyle name="40% - Accent3 3 22" xfId="2736"/>
    <cellStyle name="40% - Accent3 3 23" xfId="2737"/>
    <cellStyle name="40% - Accent3 3 24" xfId="2738"/>
    <cellStyle name="40% - Accent3 3 25" xfId="2739"/>
    <cellStyle name="40% - Accent3 3 26" xfId="2740"/>
    <cellStyle name="40% - Accent3 3 3" xfId="2741"/>
    <cellStyle name="40% - Accent3 3 4" xfId="2742"/>
    <cellStyle name="40% - Accent3 3 5" xfId="2743"/>
    <cellStyle name="40% - Accent3 3 6" xfId="2744"/>
    <cellStyle name="40% - Accent3 3 7" xfId="2745"/>
    <cellStyle name="40% - Accent3 3 8" xfId="2746"/>
    <cellStyle name="40% - Accent3 3 9" xfId="2747"/>
    <cellStyle name="40% - Accent3 3_Manual Consol" xfId="2748"/>
    <cellStyle name="40% - Accent3 4" xfId="114"/>
    <cellStyle name="40% - Accent3 4 2" xfId="115"/>
    <cellStyle name="40% - Accent3 5" xfId="116"/>
    <cellStyle name="40% - Accent3 5 2" xfId="117"/>
    <cellStyle name="40% - Accent3 5 2 2" xfId="854"/>
    <cellStyle name="40% - Accent3 5 3" xfId="853"/>
    <cellStyle name="40% - Accent3 5_CF" xfId="2749"/>
    <cellStyle name="40% - Accent3 6" xfId="855"/>
    <cellStyle name="40% - Accent3 6 2" xfId="856"/>
    <cellStyle name="40% - Accent3 6_CF" xfId="2750"/>
    <cellStyle name="40% - Accent3 7" xfId="857"/>
    <cellStyle name="40% - Accent3 8" xfId="858"/>
    <cellStyle name="40% - Accent3 9" xfId="859"/>
    <cellStyle name="40% - Accent4 10" xfId="860"/>
    <cellStyle name="40% - Accent4 11" xfId="2102"/>
    <cellStyle name="40% - Accent4 2" xfId="118"/>
    <cellStyle name="40% - Accent4 2 2" xfId="119"/>
    <cellStyle name="40% - Accent4 2 2 10" xfId="2751"/>
    <cellStyle name="40% - Accent4 2 2 11" xfId="2752"/>
    <cellStyle name="40% - Accent4 2 2 12" xfId="2753"/>
    <cellStyle name="40% - Accent4 2 2 13" xfId="2754"/>
    <cellStyle name="40% - Accent4 2 2 14" xfId="2755"/>
    <cellStyle name="40% - Accent4 2 2 15" xfId="2756"/>
    <cellStyle name="40% - Accent4 2 2 16" xfId="2757"/>
    <cellStyle name="40% - Accent4 2 2 17" xfId="2758"/>
    <cellStyle name="40% - Accent4 2 2 18" xfId="2759"/>
    <cellStyle name="40% - Accent4 2 2 19" xfId="2760"/>
    <cellStyle name="40% - Accent4 2 2 2" xfId="2761"/>
    <cellStyle name="40% - Accent4 2 2 20" xfId="2762"/>
    <cellStyle name="40% - Accent4 2 2 21" xfId="2763"/>
    <cellStyle name="40% - Accent4 2 2 22" xfId="2764"/>
    <cellStyle name="40% - Accent4 2 2 23" xfId="2765"/>
    <cellStyle name="40% - Accent4 2 2 24" xfId="2766"/>
    <cellStyle name="40% - Accent4 2 2 25" xfId="2767"/>
    <cellStyle name="40% - Accent4 2 2 26" xfId="2768"/>
    <cellStyle name="40% - Accent4 2 2 27" xfId="861"/>
    <cellStyle name="40% - Accent4 2 2 3" xfId="2769"/>
    <cellStyle name="40% - Accent4 2 2 4" xfId="2770"/>
    <cellStyle name="40% - Accent4 2 2 5" xfId="2771"/>
    <cellStyle name="40% - Accent4 2 2 6" xfId="2772"/>
    <cellStyle name="40% - Accent4 2 2 7" xfId="2773"/>
    <cellStyle name="40% - Accent4 2 2 8" xfId="2774"/>
    <cellStyle name="40% - Accent4 2 2 9" xfId="2775"/>
    <cellStyle name="40% - Accent4 2 2_Manual Consol" xfId="2776"/>
    <cellStyle name="40% - Accent4 2_SouthAfrica BEE" xfId="2777"/>
    <cellStyle name="40% - Accent4 3" xfId="120"/>
    <cellStyle name="40% - Accent4 3 10" xfId="2778"/>
    <cellStyle name="40% - Accent4 3 11" xfId="2779"/>
    <cellStyle name="40% - Accent4 3 12" xfId="2780"/>
    <cellStyle name="40% - Accent4 3 13" xfId="2781"/>
    <cellStyle name="40% - Accent4 3 14" xfId="2782"/>
    <cellStyle name="40% - Accent4 3 15" xfId="2783"/>
    <cellStyle name="40% - Accent4 3 16" xfId="2784"/>
    <cellStyle name="40% - Accent4 3 17" xfId="2785"/>
    <cellStyle name="40% - Accent4 3 18" xfId="2786"/>
    <cellStyle name="40% - Accent4 3 19" xfId="2787"/>
    <cellStyle name="40% - Accent4 3 2" xfId="121"/>
    <cellStyle name="40% - Accent4 3 2 2" xfId="2788"/>
    <cellStyle name="40% - Accent4 3 20" xfId="2789"/>
    <cellStyle name="40% - Accent4 3 21" xfId="2790"/>
    <cellStyle name="40% - Accent4 3 22" xfId="2791"/>
    <cellStyle name="40% - Accent4 3 23" xfId="2792"/>
    <cellStyle name="40% - Accent4 3 24" xfId="2793"/>
    <cellStyle name="40% - Accent4 3 25" xfId="2794"/>
    <cellStyle name="40% - Accent4 3 26" xfId="2795"/>
    <cellStyle name="40% - Accent4 3 3" xfId="2796"/>
    <cellStyle name="40% - Accent4 3 4" xfId="2797"/>
    <cellStyle name="40% - Accent4 3 5" xfId="2798"/>
    <cellStyle name="40% - Accent4 3 6" xfId="2799"/>
    <cellStyle name="40% - Accent4 3 7" xfId="2800"/>
    <cellStyle name="40% - Accent4 3 8" xfId="2801"/>
    <cellStyle name="40% - Accent4 3 9" xfId="2802"/>
    <cellStyle name="40% - Accent4 3_Manual Consol" xfId="2803"/>
    <cellStyle name="40% - Accent4 4" xfId="122"/>
    <cellStyle name="40% - Accent4 4 2" xfId="123"/>
    <cellStyle name="40% - Accent4 5" xfId="124"/>
    <cellStyle name="40% - Accent4 5 2" xfId="125"/>
    <cellStyle name="40% - Accent4 5 2 2" xfId="863"/>
    <cellStyle name="40% - Accent4 5 3" xfId="862"/>
    <cellStyle name="40% - Accent4 5_CF" xfId="2804"/>
    <cellStyle name="40% - Accent4 6" xfId="864"/>
    <cellStyle name="40% - Accent4 6 2" xfId="865"/>
    <cellStyle name="40% - Accent4 6_CF" xfId="2805"/>
    <cellStyle name="40% - Accent4 7" xfId="866"/>
    <cellStyle name="40% - Accent4 8" xfId="867"/>
    <cellStyle name="40% - Accent4 9" xfId="868"/>
    <cellStyle name="40% - Accent5 10" xfId="869"/>
    <cellStyle name="40% - Accent5 2" xfId="126"/>
    <cellStyle name="40% - Accent5 2 2" xfId="127"/>
    <cellStyle name="40% - Accent5 2 2 10" xfId="2806"/>
    <cellStyle name="40% - Accent5 2 2 11" xfId="2807"/>
    <cellStyle name="40% - Accent5 2 2 12" xfId="2808"/>
    <cellStyle name="40% - Accent5 2 2 13" xfId="2809"/>
    <cellStyle name="40% - Accent5 2 2 14" xfId="2810"/>
    <cellStyle name="40% - Accent5 2 2 15" xfId="2811"/>
    <cellStyle name="40% - Accent5 2 2 16" xfId="2812"/>
    <cellStyle name="40% - Accent5 2 2 17" xfId="2813"/>
    <cellStyle name="40% - Accent5 2 2 18" xfId="2814"/>
    <cellStyle name="40% - Accent5 2 2 19" xfId="2815"/>
    <cellStyle name="40% - Accent5 2 2 2" xfId="2816"/>
    <cellStyle name="40% - Accent5 2 2 20" xfId="2817"/>
    <cellStyle name="40% - Accent5 2 2 21" xfId="2818"/>
    <cellStyle name="40% - Accent5 2 2 22" xfId="2819"/>
    <cellStyle name="40% - Accent5 2 2 23" xfId="2820"/>
    <cellStyle name="40% - Accent5 2 2 24" xfId="2821"/>
    <cellStyle name="40% - Accent5 2 2 25" xfId="2822"/>
    <cellStyle name="40% - Accent5 2 2 26" xfId="2823"/>
    <cellStyle name="40% - Accent5 2 2 27" xfId="870"/>
    <cellStyle name="40% - Accent5 2 2 3" xfId="2824"/>
    <cellStyle name="40% - Accent5 2 2 4" xfId="2825"/>
    <cellStyle name="40% - Accent5 2 2 5" xfId="2826"/>
    <cellStyle name="40% - Accent5 2 2 6" xfId="2827"/>
    <cellStyle name="40% - Accent5 2 2 7" xfId="2828"/>
    <cellStyle name="40% - Accent5 2 2 8" xfId="2829"/>
    <cellStyle name="40% - Accent5 2 2 9" xfId="2830"/>
    <cellStyle name="40% - Accent5 2 2_Manual Consol" xfId="2831"/>
    <cellStyle name="40% - Accent5 2_Acq input" xfId="2136"/>
    <cellStyle name="40% - Accent5 3" xfId="128"/>
    <cellStyle name="40% - Accent5 3 10" xfId="2832"/>
    <cellStyle name="40% - Accent5 3 11" xfId="2833"/>
    <cellStyle name="40% - Accent5 3 12" xfId="2834"/>
    <cellStyle name="40% - Accent5 3 13" xfId="2835"/>
    <cellStyle name="40% - Accent5 3 14" xfId="2836"/>
    <cellStyle name="40% - Accent5 3 15" xfId="2837"/>
    <cellStyle name="40% - Accent5 3 16" xfId="2838"/>
    <cellStyle name="40% - Accent5 3 17" xfId="2839"/>
    <cellStyle name="40% - Accent5 3 18" xfId="2840"/>
    <cellStyle name="40% - Accent5 3 19" xfId="2841"/>
    <cellStyle name="40% - Accent5 3 2" xfId="129"/>
    <cellStyle name="40% - Accent5 3 2 2" xfId="2842"/>
    <cellStyle name="40% - Accent5 3 20" xfId="2843"/>
    <cellStyle name="40% - Accent5 3 21" xfId="2844"/>
    <cellStyle name="40% - Accent5 3 22" xfId="2845"/>
    <cellStyle name="40% - Accent5 3 23" xfId="2846"/>
    <cellStyle name="40% - Accent5 3 24" xfId="2847"/>
    <cellStyle name="40% - Accent5 3 25" xfId="2848"/>
    <cellStyle name="40% - Accent5 3 26" xfId="2849"/>
    <cellStyle name="40% - Accent5 3 3" xfId="2850"/>
    <cellStyle name="40% - Accent5 3 4" xfId="2851"/>
    <cellStyle name="40% - Accent5 3 5" xfId="2852"/>
    <cellStyle name="40% - Accent5 3 6" xfId="2853"/>
    <cellStyle name="40% - Accent5 3 7" xfId="2854"/>
    <cellStyle name="40% - Accent5 3 8" xfId="2855"/>
    <cellStyle name="40% - Accent5 3 9" xfId="2856"/>
    <cellStyle name="40% - Accent5 3_Manual Consol" xfId="2857"/>
    <cellStyle name="40% - Accent5 4" xfId="130"/>
    <cellStyle name="40% - Accent5 4 2" xfId="131"/>
    <cellStyle name="40% - Accent5 5" xfId="132"/>
    <cellStyle name="40% - Accent5 5 2" xfId="133"/>
    <cellStyle name="40% - Accent5 5 2 2" xfId="872"/>
    <cellStyle name="40% - Accent5 5 3" xfId="871"/>
    <cellStyle name="40% - Accent5 5_CF" xfId="2858"/>
    <cellStyle name="40% - Accent5 6" xfId="873"/>
    <cellStyle name="40% - Accent5 6 2" xfId="874"/>
    <cellStyle name="40% - Accent5 6_CF" xfId="2859"/>
    <cellStyle name="40% - Accent5 7" xfId="875"/>
    <cellStyle name="40% - Accent5 8" xfId="876"/>
    <cellStyle name="40% - Accent5 9" xfId="877"/>
    <cellStyle name="40% - Accent6 10" xfId="878"/>
    <cellStyle name="40% - Accent6 11" xfId="2103"/>
    <cellStyle name="40% - Accent6 2" xfId="134"/>
    <cellStyle name="40% - Accent6 2 2" xfId="135"/>
    <cellStyle name="40% - Accent6 2 2 10" xfId="2860"/>
    <cellStyle name="40% - Accent6 2 2 11" xfId="2861"/>
    <cellStyle name="40% - Accent6 2 2 12" xfId="2862"/>
    <cellStyle name="40% - Accent6 2 2 13" xfId="2863"/>
    <cellStyle name="40% - Accent6 2 2 14" xfId="2864"/>
    <cellStyle name="40% - Accent6 2 2 15" xfId="2865"/>
    <cellStyle name="40% - Accent6 2 2 16" xfId="2866"/>
    <cellStyle name="40% - Accent6 2 2 17" xfId="2867"/>
    <cellStyle name="40% - Accent6 2 2 18" xfId="2868"/>
    <cellStyle name="40% - Accent6 2 2 19" xfId="2869"/>
    <cellStyle name="40% - Accent6 2 2 2" xfId="2870"/>
    <cellStyle name="40% - Accent6 2 2 20" xfId="2871"/>
    <cellStyle name="40% - Accent6 2 2 21" xfId="2872"/>
    <cellStyle name="40% - Accent6 2 2 22" xfId="2873"/>
    <cellStyle name="40% - Accent6 2 2 23" xfId="2874"/>
    <cellStyle name="40% - Accent6 2 2 24" xfId="2875"/>
    <cellStyle name="40% - Accent6 2 2 25" xfId="2876"/>
    <cellStyle name="40% - Accent6 2 2 26" xfId="2877"/>
    <cellStyle name="40% - Accent6 2 2 27" xfId="879"/>
    <cellStyle name="40% - Accent6 2 2 3" xfId="2878"/>
    <cellStyle name="40% - Accent6 2 2 4" xfId="2879"/>
    <cellStyle name="40% - Accent6 2 2 5" xfId="2880"/>
    <cellStyle name="40% - Accent6 2 2 6" xfId="2881"/>
    <cellStyle name="40% - Accent6 2 2 7" xfId="2882"/>
    <cellStyle name="40% - Accent6 2 2 8" xfId="2883"/>
    <cellStyle name="40% - Accent6 2 2 9" xfId="2884"/>
    <cellStyle name="40% - Accent6 2 2_Manual Consol" xfId="2885"/>
    <cellStyle name="40% - Accent6 2_SouthAfrica BEE" xfId="2886"/>
    <cellStyle name="40% - Accent6 3" xfId="136"/>
    <cellStyle name="40% - Accent6 3 10" xfId="2887"/>
    <cellStyle name="40% - Accent6 3 11" xfId="2888"/>
    <cellStyle name="40% - Accent6 3 12" xfId="2889"/>
    <cellStyle name="40% - Accent6 3 13" xfId="2890"/>
    <cellStyle name="40% - Accent6 3 14" xfId="2891"/>
    <cellStyle name="40% - Accent6 3 15" xfId="2892"/>
    <cellStyle name="40% - Accent6 3 16" xfId="2893"/>
    <cellStyle name="40% - Accent6 3 17" xfId="2894"/>
    <cellStyle name="40% - Accent6 3 18" xfId="2895"/>
    <cellStyle name="40% - Accent6 3 19" xfId="2896"/>
    <cellStyle name="40% - Accent6 3 2" xfId="137"/>
    <cellStyle name="40% - Accent6 3 2 2" xfId="2897"/>
    <cellStyle name="40% - Accent6 3 20" xfId="2898"/>
    <cellStyle name="40% - Accent6 3 21" xfId="2899"/>
    <cellStyle name="40% - Accent6 3 22" xfId="2900"/>
    <cellStyle name="40% - Accent6 3 23" xfId="2901"/>
    <cellStyle name="40% - Accent6 3 24" xfId="2902"/>
    <cellStyle name="40% - Accent6 3 25" xfId="2903"/>
    <cellStyle name="40% - Accent6 3 26" xfId="2904"/>
    <cellStyle name="40% - Accent6 3 3" xfId="2905"/>
    <cellStyle name="40% - Accent6 3 4" xfId="2906"/>
    <cellStyle name="40% - Accent6 3 5" xfId="2907"/>
    <cellStyle name="40% - Accent6 3 6" xfId="2908"/>
    <cellStyle name="40% - Accent6 3 7" xfId="2909"/>
    <cellStyle name="40% - Accent6 3 8" xfId="2910"/>
    <cellStyle name="40% - Accent6 3 9" xfId="2911"/>
    <cellStyle name="40% - Accent6 3_Manual Consol" xfId="2912"/>
    <cellStyle name="40% - Accent6 4" xfId="138"/>
    <cellStyle name="40% - Accent6 4 2" xfId="139"/>
    <cellStyle name="40% - Accent6 5" xfId="140"/>
    <cellStyle name="40% - Accent6 5 2" xfId="141"/>
    <cellStyle name="40% - Accent6 5 2 2" xfId="881"/>
    <cellStyle name="40% - Accent6 5 3" xfId="880"/>
    <cellStyle name="40% - Accent6 5_CF" xfId="2913"/>
    <cellStyle name="40% - Accent6 6" xfId="882"/>
    <cellStyle name="40% - Accent6 6 2" xfId="883"/>
    <cellStyle name="40% - Accent6 6_CF" xfId="2914"/>
    <cellStyle name="40% - Accent6 7" xfId="884"/>
    <cellStyle name="40% - Accent6 8" xfId="885"/>
    <cellStyle name="40% - Accent6 9" xfId="886"/>
    <cellStyle name="40% - Akzent1" xfId="1981"/>
    <cellStyle name="40% - Akzent2" xfId="1982"/>
    <cellStyle name="40% - Akzent3" xfId="1983"/>
    <cellStyle name="40% - Akzent4" xfId="1984"/>
    <cellStyle name="40% - Akzent5" xfId="1985"/>
    <cellStyle name="40% - Akzent6" xfId="1986"/>
    <cellStyle name="40% - Ênfase1" xfId="1987"/>
    <cellStyle name="40% - Ênfase2" xfId="1988"/>
    <cellStyle name="40% - Ênfase3" xfId="1989"/>
    <cellStyle name="40% - Ênfase4" xfId="1990"/>
    <cellStyle name="40% - Ênfase5" xfId="1991"/>
    <cellStyle name="40% - Ênfase6" xfId="1992"/>
    <cellStyle name="40% - Énfasis1" xfId="887"/>
    <cellStyle name="40% - Énfasis2" xfId="888"/>
    <cellStyle name="40% - Énfasis3" xfId="889"/>
    <cellStyle name="40% - Énfasis4" xfId="890"/>
    <cellStyle name="40% - Énfasis5" xfId="891"/>
    <cellStyle name="40% - Énfasis6" xfId="892"/>
    <cellStyle name="60 % - Akzent1" xfId="893"/>
    <cellStyle name="60 % - Akzent1 2" xfId="1993"/>
    <cellStyle name="60 % - Akzent2" xfId="894"/>
    <cellStyle name="60 % - Akzent2 2" xfId="1994"/>
    <cellStyle name="60 % - Akzent3" xfId="895"/>
    <cellStyle name="60 % - Akzent3 2" xfId="1995"/>
    <cellStyle name="60 % - Akzent4" xfId="896"/>
    <cellStyle name="60 % - Akzent4 2" xfId="1996"/>
    <cellStyle name="60 % - Akzent5" xfId="897"/>
    <cellStyle name="60 % - Akzent5 2" xfId="1997"/>
    <cellStyle name="60 % - Akzent6" xfId="898"/>
    <cellStyle name="60 % - Akzent6 2" xfId="1998"/>
    <cellStyle name="60 % - Accent1" xfId="142"/>
    <cellStyle name="60 % - Accent1 2" xfId="899"/>
    <cellStyle name="60 % - Accent2" xfId="143"/>
    <cellStyle name="60 % - Accent2 2" xfId="900"/>
    <cellStyle name="60 % - Accent3" xfId="144"/>
    <cellStyle name="60 % - Accent3 2" xfId="901"/>
    <cellStyle name="60 % - Accent4" xfId="145"/>
    <cellStyle name="60 % - Accent4 2" xfId="902"/>
    <cellStyle name="60 % - Accent5" xfId="146"/>
    <cellStyle name="60 % - Accent5 2" xfId="903"/>
    <cellStyle name="60 % - Accent6" xfId="147"/>
    <cellStyle name="60 % - Accent6 2" xfId="904"/>
    <cellStyle name="60% - Accent1 2" xfId="148"/>
    <cellStyle name="60% - Accent1 2 2" xfId="905"/>
    <cellStyle name="60% - Accent1 2_Acq input" xfId="2137"/>
    <cellStyle name="60% - Accent1 3" xfId="149"/>
    <cellStyle name="60% - Accent1 4" xfId="150"/>
    <cellStyle name="60% - Accent1 5" xfId="151"/>
    <cellStyle name="60% - Accent2 2" xfId="152"/>
    <cellStyle name="60% - Accent2 2 2" xfId="906"/>
    <cellStyle name="60% - Accent2 2_Acq input" xfId="2138"/>
    <cellStyle name="60% - Accent2 3" xfId="153"/>
    <cellStyle name="60% - Accent2 4" xfId="154"/>
    <cellStyle name="60% - Accent2 5" xfId="155"/>
    <cellStyle name="60% - Accent2 6" xfId="2104"/>
    <cellStyle name="60% - Accent3 2" xfId="156"/>
    <cellStyle name="60% - Accent3 2 2" xfId="907"/>
    <cellStyle name="60% - Accent3 2_Acq input" xfId="2139"/>
    <cellStyle name="60% - Accent3 3" xfId="157"/>
    <cellStyle name="60% - Accent3 4" xfId="158"/>
    <cellStyle name="60% - Accent3 5" xfId="159"/>
    <cellStyle name="60% - Accent3 6" xfId="2105"/>
    <cellStyle name="60% - Accent4 2" xfId="160"/>
    <cellStyle name="60% - Accent4 2 2" xfId="908"/>
    <cellStyle name="60% - Accent4 2_SouthAfrica BEE" xfId="2915"/>
    <cellStyle name="60% - Accent4 3" xfId="161"/>
    <cellStyle name="60% - Accent4 4" xfId="162"/>
    <cellStyle name="60% - Accent4 5" xfId="163"/>
    <cellStyle name="60% - Accent4 6" xfId="2106"/>
    <cellStyle name="60% - Accent5 2" xfId="164"/>
    <cellStyle name="60% - Accent5 2 2" xfId="909"/>
    <cellStyle name="60% - Accent5 2_Acq input" xfId="2140"/>
    <cellStyle name="60% - Accent5 3" xfId="165"/>
    <cellStyle name="60% - Accent5 4" xfId="166"/>
    <cellStyle name="60% - Accent5 5" xfId="167"/>
    <cellStyle name="60% - Accent6 2" xfId="168"/>
    <cellStyle name="60% - Accent6 2 2" xfId="910"/>
    <cellStyle name="60% - Accent6 2_SouthAfrica BEE" xfId="2916"/>
    <cellStyle name="60% - Accent6 3" xfId="169"/>
    <cellStyle name="60% - Accent6 4" xfId="170"/>
    <cellStyle name="60% - Accent6 5" xfId="171"/>
    <cellStyle name="60% - Accent6 6" xfId="2107"/>
    <cellStyle name="60% - Akzent1" xfId="1999"/>
    <cellStyle name="60% - Akzent2" xfId="2000"/>
    <cellStyle name="60% - Akzent3" xfId="2001"/>
    <cellStyle name="60% - Akzent4" xfId="2002"/>
    <cellStyle name="60% - Akzent5" xfId="2003"/>
    <cellStyle name="60% - Akzent6" xfId="2004"/>
    <cellStyle name="60% - Ênfase1" xfId="2005"/>
    <cellStyle name="60% - Ênfase2" xfId="2006"/>
    <cellStyle name="60% - Ênfase3" xfId="2007"/>
    <cellStyle name="60% - Ênfase4" xfId="2008"/>
    <cellStyle name="60% - Ênfase5" xfId="2009"/>
    <cellStyle name="60% - Ênfase6" xfId="2010"/>
    <cellStyle name="60% - Énfasis1" xfId="911"/>
    <cellStyle name="60% - Énfasis2" xfId="912"/>
    <cellStyle name="60% - Énfasis3" xfId="913"/>
    <cellStyle name="60% - Énfasis4" xfId="914"/>
    <cellStyle name="60% - Énfasis5" xfId="915"/>
    <cellStyle name="60% - Énfasis6" xfId="916"/>
    <cellStyle name="À‰" xfId="172"/>
    <cellStyle name="Accent1 - 20%" xfId="173"/>
    <cellStyle name="Accent1 - 20% 2" xfId="174"/>
    <cellStyle name="Accent1 - 40%" xfId="175"/>
    <cellStyle name="Accent1 - 40% 2" xfId="176"/>
    <cellStyle name="Accent1 - 60%" xfId="177"/>
    <cellStyle name="Accent1 10" xfId="917"/>
    <cellStyle name="Accent1 11" xfId="918"/>
    <cellStyle name="Accent1 12" xfId="919"/>
    <cellStyle name="Accent1 13" xfId="920"/>
    <cellStyle name="Accent1 14" xfId="921"/>
    <cellStyle name="Accent1 15" xfId="922"/>
    <cellStyle name="Accent1 16" xfId="923"/>
    <cellStyle name="Accent1 17" xfId="924"/>
    <cellStyle name="Accent1 18" xfId="925"/>
    <cellStyle name="Accent1 19" xfId="926"/>
    <cellStyle name="Accent1 2" xfId="178"/>
    <cellStyle name="Accent1 2 2" xfId="927"/>
    <cellStyle name="Accent1 2_Acq input" xfId="2141"/>
    <cellStyle name="Accent1 20" xfId="928"/>
    <cellStyle name="Accent1 21" xfId="929"/>
    <cellStyle name="Accent1 22" xfId="930"/>
    <cellStyle name="Accent1 23" xfId="931"/>
    <cellStyle name="Accent1 24" xfId="932"/>
    <cellStyle name="Accent1 25" xfId="933"/>
    <cellStyle name="Accent1 26" xfId="934"/>
    <cellStyle name="Accent1 27" xfId="935"/>
    <cellStyle name="Accent1 28" xfId="936"/>
    <cellStyle name="Accent1 29" xfId="937"/>
    <cellStyle name="Accent1 3" xfId="179"/>
    <cellStyle name="Accent1 3 2" xfId="938"/>
    <cellStyle name="Accent1 3_Acq input" xfId="2142"/>
    <cellStyle name="Accent1 30" xfId="939"/>
    <cellStyle name="Accent1 31" xfId="940"/>
    <cellStyle name="Accent1 32" xfId="941"/>
    <cellStyle name="Accent1 33" xfId="942"/>
    <cellStyle name="Accent1 34" xfId="943"/>
    <cellStyle name="Accent1 35" xfId="944"/>
    <cellStyle name="Accent1 36" xfId="945"/>
    <cellStyle name="Accent1 37" xfId="946"/>
    <cellStyle name="Accent1 38" xfId="947"/>
    <cellStyle name="Accent1 39" xfId="948"/>
    <cellStyle name="Accent1 4" xfId="180"/>
    <cellStyle name="Accent1 4 2" xfId="949"/>
    <cellStyle name="Accent1 4_Acq input" xfId="2143"/>
    <cellStyle name="Accent1 40" xfId="950"/>
    <cellStyle name="Accent1 41" xfId="951"/>
    <cellStyle name="Accent1 42" xfId="952"/>
    <cellStyle name="Accent1 43" xfId="953"/>
    <cellStyle name="Accent1 44" xfId="954"/>
    <cellStyle name="Accent1 45" xfId="955"/>
    <cellStyle name="Accent1 46" xfId="956"/>
    <cellStyle name="Accent1 47" xfId="957"/>
    <cellStyle name="Accent1 48" xfId="958"/>
    <cellStyle name="Accent1 49" xfId="959"/>
    <cellStyle name="Accent1 5" xfId="181"/>
    <cellStyle name="Accent1 5 2" xfId="960"/>
    <cellStyle name="Accent1 5_Acq input" xfId="2144"/>
    <cellStyle name="Accent1 50" xfId="961"/>
    <cellStyle name="Accent1 51" xfId="962"/>
    <cellStyle name="Accent1 52" xfId="963"/>
    <cellStyle name="Accent1 53" xfId="964"/>
    <cellStyle name="Accent1 54" xfId="965"/>
    <cellStyle name="Accent1 55" xfId="966"/>
    <cellStyle name="Accent1 56" xfId="967"/>
    <cellStyle name="Accent1 57" xfId="968"/>
    <cellStyle name="Accent1 58" xfId="969"/>
    <cellStyle name="Accent1 59" xfId="970"/>
    <cellStyle name="Accent1 6" xfId="971"/>
    <cellStyle name="Accent1 6 2" xfId="972"/>
    <cellStyle name="Accent1 6_Acq input" xfId="2145"/>
    <cellStyle name="Accent1 60" xfId="973"/>
    <cellStyle name="Accent1 61" xfId="974"/>
    <cellStyle name="Accent1 62" xfId="975"/>
    <cellStyle name="Accent1 63" xfId="976"/>
    <cellStyle name="Accent1 64" xfId="977"/>
    <cellStyle name="Accent1 65" xfId="978"/>
    <cellStyle name="Accent1 66" xfId="979"/>
    <cellStyle name="Accent1 67" xfId="980"/>
    <cellStyle name="Accent1 68" xfId="981"/>
    <cellStyle name="Accent1 69" xfId="982"/>
    <cellStyle name="Accent1 7" xfId="983"/>
    <cellStyle name="Accent1 7 2" xfId="984"/>
    <cellStyle name="Accent1 7_Acq input" xfId="2146"/>
    <cellStyle name="Accent1 70" xfId="985"/>
    <cellStyle name="Accent1 71" xfId="986"/>
    <cellStyle name="Accent1 72" xfId="2011"/>
    <cellStyle name="Accent1 73" xfId="2108"/>
    <cellStyle name="Accent1 8" xfId="987"/>
    <cellStyle name="Accent1 8 2" xfId="988"/>
    <cellStyle name="Accent1 8_Acq input" xfId="2147"/>
    <cellStyle name="Accent1 9" xfId="989"/>
    <cellStyle name="Accent1 9 2" xfId="990"/>
    <cellStyle name="Accent1 9_Acq input" xfId="2148"/>
    <cellStyle name="Accent2 - 20%" xfId="182"/>
    <cellStyle name="Accent2 - 20% 2" xfId="183"/>
    <cellStyle name="Accent2 - 40%" xfId="184"/>
    <cellStyle name="Accent2 - 40% 2" xfId="185"/>
    <cellStyle name="Accent2 - 60%" xfId="186"/>
    <cellStyle name="Accent2 10" xfId="991"/>
    <cellStyle name="Accent2 11" xfId="992"/>
    <cellStyle name="Accent2 12" xfId="993"/>
    <cellStyle name="Accent2 13" xfId="994"/>
    <cellStyle name="Accent2 14" xfId="995"/>
    <cellStyle name="Accent2 15" xfId="996"/>
    <cellStyle name="Accent2 16" xfId="997"/>
    <cellStyle name="Accent2 17" xfId="998"/>
    <cellStyle name="Accent2 18" xfId="999"/>
    <cellStyle name="Accent2 19" xfId="1000"/>
    <cellStyle name="Accent2 2" xfId="187"/>
    <cellStyle name="Accent2 2 2" xfId="1001"/>
    <cellStyle name="Accent2 2_Acq input" xfId="2149"/>
    <cellStyle name="Accent2 20" xfId="1002"/>
    <cellStyle name="Accent2 21" xfId="1003"/>
    <cellStyle name="Accent2 22" xfId="1004"/>
    <cellStyle name="Accent2 23" xfId="1005"/>
    <cellStyle name="Accent2 24" xfId="1006"/>
    <cellStyle name="Accent2 25" xfId="1007"/>
    <cellStyle name="Accent2 26" xfId="1008"/>
    <cellStyle name="Accent2 27" xfId="1009"/>
    <cellStyle name="Accent2 28" xfId="1010"/>
    <cellStyle name="Accent2 29" xfId="1011"/>
    <cellStyle name="Accent2 3" xfId="188"/>
    <cellStyle name="Accent2 3 2" xfId="1012"/>
    <cellStyle name="Accent2 3_Acq input" xfId="2150"/>
    <cellStyle name="Accent2 30" xfId="1013"/>
    <cellStyle name="Accent2 31" xfId="1014"/>
    <cellStyle name="Accent2 32" xfId="1015"/>
    <cellStyle name="Accent2 33" xfId="1016"/>
    <cellStyle name="Accent2 34" xfId="1017"/>
    <cellStyle name="Accent2 35" xfId="1018"/>
    <cellStyle name="Accent2 36" xfId="1019"/>
    <cellStyle name="Accent2 37" xfId="1020"/>
    <cellStyle name="Accent2 38" xfId="1021"/>
    <cellStyle name="Accent2 39" xfId="1022"/>
    <cellStyle name="Accent2 4" xfId="189"/>
    <cellStyle name="Accent2 4 2" xfId="1023"/>
    <cellStyle name="Accent2 4_Acq input" xfId="2151"/>
    <cellStyle name="Accent2 40" xfId="1024"/>
    <cellStyle name="Accent2 41" xfId="1025"/>
    <cellStyle name="Accent2 42" xfId="1026"/>
    <cellStyle name="Accent2 43" xfId="1027"/>
    <cellStyle name="Accent2 44" xfId="1028"/>
    <cellStyle name="Accent2 45" xfId="1029"/>
    <cellStyle name="Accent2 46" xfId="1030"/>
    <cellStyle name="Accent2 47" xfId="1031"/>
    <cellStyle name="Accent2 48" xfId="1032"/>
    <cellStyle name="Accent2 49" xfId="1033"/>
    <cellStyle name="Accent2 5" xfId="190"/>
    <cellStyle name="Accent2 5 2" xfId="1034"/>
    <cellStyle name="Accent2 5_Acq input" xfId="2152"/>
    <cellStyle name="Accent2 50" xfId="1035"/>
    <cellStyle name="Accent2 51" xfId="1036"/>
    <cellStyle name="Accent2 52" xfId="1037"/>
    <cellStyle name="Accent2 53" xfId="1038"/>
    <cellStyle name="Accent2 54" xfId="1039"/>
    <cellStyle name="Accent2 55" xfId="1040"/>
    <cellStyle name="Accent2 56" xfId="1041"/>
    <cellStyle name="Accent2 57" xfId="1042"/>
    <cellStyle name="Accent2 58" xfId="1043"/>
    <cellStyle name="Accent2 59" xfId="1044"/>
    <cellStyle name="Accent2 6" xfId="1045"/>
    <cellStyle name="Accent2 6 2" xfId="1046"/>
    <cellStyle name="Accent2 6_Acq input" xfId="2153"/>
    <cellStyle name="Accent2 60" xfId="1047"/>
    <cellStyle name="Accent2 61" xfId="1048"/>
    <cellStyle name="Accent2 62" xfId="1049"/>
    <cellStyle name="Accent2 63" xfId="1050"/>
    <cellStyle name="Accent2 64" xfId="1051"/>
    <cellStyle name="Accent2 65" xfId="1052"/>
    <cellStyle name="Accent2 66" xfId="1053"/>
    <cellStyle name="Accent2 67" xfId="1054"/>
    <cellStyle name="Accent2 68" xfId="1055"/>
    <cellStyle name="Accent2 69" xfId="1056"/>
    <cellStyle name="Accent2 7" xfId="1057"/>
    <cellStyle name="Accent2 7 2" xfId="1058"/>
    <cellStyle name="Accent2 7_Acq input" xfId="2154"/>
    <cellStyle name="Accent2 70" xfId="1059"/>
    <cellStyle name="Accent2 71" xfId="1060"/>
    <cellStyle name="Accent2 72" xfId="2012"/>
    <cellStyle name="Accent2 73" xfId="2109"/>
    <cellStyle name="Accent2 8" xfId="1061"/>
    <cellStyle name="Accent2 8 2" xfId="1062"/>
    <cellStyle name="Accent2 8_Acq input" xfId="2155"/>
    <cellStyle name="Accent2 9" xfId="1063"/>
    <cellStyle name="Accent2 9 2" xfId="1064"/>
    <cellStyle name="Accent2 9_Acq input" xfId="2156"/>
    <cellStyle name="Accent3 - 20%" xfId="191"/>
    <cellStyle name="Accent3 - 20% 2" xfId="192"/>
    <cellStyle name="Accent3 - 40%" xfId="193"/>
    <cellStyle name="Accent3 - 40% 2" xfId="194"/>
    <cellStyle name="Accent3 - 60%" xfId="195"/>
    <cellStyle name="Accent3 10" xfId="1065"/>
    <cellStyle name="Accent3 11" xfId="1066"/>
    <cellStyle name="Accent3 12" xfId="1067"/>
    <cellStyle name="Accent3 13" xfId="1068"/>
    <cellStyle name="Accent3 14" xfId="1069"/>
    <cellStyle name="Accent3 15" xfId="1070"/>
    <cellStyle name="Accent3 16" xfId="1071"/>
    <cellStyle name="Accent3 17" xfId="1072"/>
    <cellStyle name="Accent3 18" xfId="1073"/>
    <cellStyle name="Accent3 19" xfId="1074"/>
    <cellStyle name="Accent3 2" xfId="196"/>
    <cellStyle name="Accent3 2 2" xfId="1075"/>
    <cellStyle name="Accent3 2_Acq input" xfId="2157"/>
    <cellStyle name="Accent3 20" xfId="1076"/>
    <cellStyle name="Accent3 21" xfId="1077"/>
    <cellStyle name="Accent3 22" xfId="1078"/>
    <cellStyle name="Accent3 23" xfId="1079"/>
    <cellStyle name="Accent3 24" xfId="1080"/>
    <cellStyle name="Accent3 25" xfId="1081"/>
    <cellStyle name="Accent3 26" xfId="1082"/>
    <cellStyle name="Accent3 27" xfId="1083"/>
    <cellStyle name="Accent3 28" xfId="1084"/>
    <cellStyle name="Accent3 29" xfId="1085"/>
    <cellStyle name="Accent3 3" xfId="197"/>
    <cellStyle name="Accent3 3 2" xfId="1086"/>
    <cellStyle name="Accent3 3_Acq input" xfId="2158"/>
    <cellStyle name="Accent3 30" xfId="1087"/>
    <cellStyle name="Accent3 31" xfId="1088"/>
    <cellStyle name="Accent3 32" xfId="1089"/>
    <cellStyle name="Accent3 33" xfId="1090"/>
    <cellStyle name="Accent3 34" xfId="1091"/>
    <cellStyle name="Accent3 35" xfId="1092"/>
    <cellStyle name="Accent3 36" xfId="1093"/>
    <cellStyle name="Accent3 37" xfId="1094"/>
    <cellStyle name="Accent3 38" xfId="1095"/>
    <cellStyle name="Accent3 39" xfId="1096"/>
    <cellStyle name="Accent3 4" xfId="198"/>
    <cellStyle name="Accent3 4 2" xfId="1097"/>
    <cellStyle name="Accent3 4_Acq input" xfId="2159"/>
    <cellStyle name="Accent3 40" xfId="1098"/>
    <cellStyle name="Accent3 41" xfId="1099"/>
    <cellStyle name="Accent3 42" xfId="1100"/>
    <cellStyle name="Accent3 43" xfId="1101"/>
    <cellStyle name="Accent3 44" xfId="1102"/>
    <cellStyle name="Accent3 45" xfId="1103"/>
    <cellStyle name="Accent3 46" xfId="1104"/>
    <cellStyle name="Accent3 47" xfId="1105"/>
    <cellStyle name="Accent3 48" xfId="1106"/>
    <cellStyle name="Accent3 49" xfId="1107"/>
    <cellStyle name="Accent3 5" xfId="199"/>
    <cellStyle name="Accent3 5 2" xfId="1108"/>
    <cellStyle name="Accent3 5_Acq input" xfId="2160"/>
    <cellStyle name="Accent3 50" xfId="1109"/>
    <cellStyle name="Accent3 51" xfId="1110"/>
    <cellStyle name="Accent3 52" xfId="1111"/>
    <cellStyle name="Accent3 53" xfId="1112"/>
    <cellStyle name="Accent3 54" xfId="1113"/>
    <cellStyle name="Accent3 55" xfId="1114"/>
    <cellStyle name="Accent3 56" xfId="1115"/>
    <cellStyle name="Accent3 57" xfId="1116"/>
    <cellStyle name="Accent3 58" xfId="1117"/>
    <cellStyle name="Accent3 59" xfId="1118"/>
    <cellStyle name="Accent3 6" xfId="1119"/>
    <cellStyle name="Accent3 6 2" xfId="1120"/>
    <cellStyle name="Accent3 6_Acq input" xfId="2161"/>
    <cellStyle name="Accent3 60" xfId="1121"/>
    <cellStyle name="Accent3 61" xfId="1122"/>
    <cellStyle name="Accent3 62" xfId="1123"/>
    <cellStyle name="Accent3 63" xfId="1124"/>
    <cellStyle name="Accent3 64" xfId="1125"/>
    <cellStyle name="Accent3 65" xfId="1126"/>
    <cellStyle name="Accent3 66" xfId="1127"/>
    <cellStyle name="Accent3 67" xfId="1128"/>
    <cellStyle name="Accent3 68" xfId="1129"/>
    <cellStyle name="Accent3 69" xfId="1130"/>
    <cellStyle name="Accent3 7" xfId="1131"/>
    <cellStyle name="Accent3 7 2" xfId="1132"/>
    <cellStyle name="Accent3 7_Acq input" xfId="2162"/>
    <cellStyle name="Accent3 70" xfId="1133"/>
    <cellStyle name="Accent3 71" xfId="1134"/>
    <cellStyle name="Accent3 72" xfId="2013"/>
    <cellStyle name="Accent3 73" xfId="2110"/>
    <cellStyle name="Accent3 8" xfId="1135"/>
    <cellStyle name="Accent3 8 2" xfId="1136"/>
    <cellStyle name="Accent3 8_Acq input" xfId="2163"/>
    <cellStyle name="Accent3 9" xfId="1137"/>
    <cellStyle name="Accent3 9 2" xfId="1138"/>
    <cellStyle name="Accent3 9_Acq input" xfId="2164"/>
    <cellStyle name="Accent4 - 20%" xfId="200"/>
    <cellStyle name="Accent4 - 20% 2" xfId="201"/>
    <cellStyle name="Accent4 - 40%" xfId="202"/>
    <cellStyle name="Accent4 - 40% 2" xfId="203"/>
    <cellStyle name="Accent4 - 60%" xfId="204"/>
    <cellStyle name="Accent4 10" xfId="1139"/>
    <cellStyle name="Accent4 11" xfId="1140"/>
    <cellStyle name="Accent4 12" xfId="1141"/>
    <cellStyle name="Accent4 13" xfId="1142"/>
    <cellStyle name="Accent4 14" xfId="1143"/>
    <cellStyle name="Accent4 15" xfId="1144"/>
    <cellStyle name="Accent4 16" xfId="1145"/>
    <cellStyle name="Accent4 17" xfId="1146"/>
    <cellStyle name="Accent4 18" xfId="1147"/>
    <cellStyle name="Accent4 19" xfId="1148"/>
    <cellStyle name="Accent4 2" xfId="205"/>
    <cellStyle name="Accent4 2 2" xfId="1149"/>
    <cellStyle name="Accent4 2_Acq input" xfId="2165"/>
    <cellStyle name="Accent4 20" xfId="1150"/>
    <cellStyle name="Accent4 21" xfId="1151"/>
    <cellStyle name="Accent4 22" xfId="1152"/>
    <cellStyle name="Accent4 23" xfId="1153"/>
    <cellStyle name="Accent4 24" xfId="1154"/>
    <cellStyle name="Accent4 25" xfId="1155"/>
    <cellStyle name="Accent4 26" xfId="1156"/>
    <cellStyle name="Accent4 27" xfId="1157"/>
    <cellStyle name="Accent4 28" xfId="1158"/>
    <cellStyle name="Accent4 29" xfId="1159"/>
    <cellStyle name="Accent4 3" xfId="206"/>
    <cellStyle name="Accent4 3 2" xfId="1160"/>
    <cellStyle name="Accent4 3_Acq input" xfId="2166"/>
    <cellStyle name="Accent4 30" xfId="1161"/>
    <cellStyle name="Accent4 31" xfId="1162"/>
    <cellStyle name="Accent4 32" xfId="1163"/>
    <cellStyle name="Accent4 33" xfId="1164"/>
    <cellStyle name="Accent4 34" xfId="1165"/>
    <cellStyle name="Accent4 35" xfId="1166"/>
    <cellStyle name="Accent4 36" xfId="1167"/>
    <cellStyle name="Accent4 37" xfId="1168"/>
    <cellStyle name="Accent4 38" xfId="1169"/>
    <cellStyle name="Accent4 39" xfId="1170"/>
    <cellStyle name="Accent4 4" xfId="207"/>
    <cellStyle name="Accent4 4 2" xfId="1171"/>
    <cellStyle name="Accent4 4_Acq input" xfId="2167"/>
    <cellStyle name="Accent4 40" xfId="1172"/>
    <cellStyle name="Accent4 41" xfId="1173"/>
    <cellStyle name="Accent4 42" xfId="1174"/>
    <cellStyle name="Accent4 43" xfId="1175"/>
    <cellStyle name="Accent4 44" xfId="1176"/>
    <cellStyle name="Accent4 45" xfId="1177"/>
    <cellStyle name="Accent4 46" xfId="1178"/>
    <cellStyle name="Accent4 47" xfId="1179"/>
    <cellStyle name="Accent4 48" xfId="1180"/>
    <cellStyle name="Accent4 49" xfId="1181"/>
    <cellStyle name="Accent4 5" xfId="208"/>
    <cellStyle name="Accent4 5 2" xfId="1182"/>
    <cellStyle name="Accent4 5_Acq input" xfId="2168"/>
    <cellStyle name="Accent4 50" xfId="1183"/>
    <cellStyle name="Accent4 51" xfId="1184"/>
    <cellStyle name="Accent4 52" xfId="1185"/>
    <cellStyle name="Accent4 53" xfId="1186"/>
    <cellStyle name="Accent4 54" xfId="1187"/>
    <cellStyle name="Accent4 55" xfId="1188"/>
    <cellStyle name="Accent4 56" xfId="1189"/>
    <cellStyle name="Accent4 57" xfId="1190"/>
    <cellStyle name="Accent4 58" xfId="1191"/>
    <cellStyle name="Accent4 59" xfId="1192"/>
    <cellStyle name="Accent4 6" xfId="1193"/>
    <cellStyle name="Accent4 6 2" xfId="1194"/>
    <cellStyle name="Accent4 6_Acq input" xfId="2169"/>
    <cellStyle name="Accent4 60" xfId="1195"/>
    <cellStyle name="Accent4 61" xfId="1196"/>
    <cellStyle name="Accent4 62" xfId="1197"/>
    <cellStyle name="Accent4 63" xfId="1198"/>
    <cellStyle name="Accent4 64" xfId="1199"/>
    <cellStyle name="Accent4 65" xfId="1200"/>
    <cellStyle name="Accent4 66" xfId="1201"/>
    <cellStyle name="Accent4 67" xfId="1202"/>
    <cellStyle name="Accent4 68" xfId="1203"/>
    <cellStyle name="Accent4 69" xfId="1204"/>
    <cellStyle name="Accent4 7" xfId="1205"/>
    <cellStyle name="Accent4 7 2" xfId="1206"/>
    <cellStyle name="Accent4 7_Acq input" xfId="2170"/>
    <cellStyle name="Accent4 70" xfId="1207"/>
    <cellStyle name="Accent4 71" xfId="1208"/>
    <cellStyle name="Accent4 72" xfId="2014"/>
    <cellStyle name="Accent4 73" xfId="2111"/>
    <cellStyle name="Accent4 8" xfId="1209"/>
    <cellStyle name="Accent4 8 2" xfId="1210"/>
    <cellStyle name="Accent4 8_Acq input" xfId="2171"/>
    <cellStyle name="Accent4 9" xfId="1211"/>
    <cellStyle name="Accent4 9 2" xfId="1212"/>
    <cellStyle name="Accent4 9_Acq input" xfId="2172"/>
    <cellStyle name="Accent5 - 20%" xfId="209"/>
    <cellStyle name="Accent5 - 20% 2" xfId="210"/>
    <cellStyle name="Accent5 - 40%" xfId="211"/>
    <cellStyle name="Accent5 - 40% 2" xfId="212"/>
    <cellStyle name="Accent5 - 60%" xfId="213"/>
    <cellStyle name="Accent5 10" xfId="1213"/>
    <cellStyle name="Accent5 11" xfId="1214"/>
    <cellStyle name="Accent5 12" xfId="1215"/>
    <cellStyle name="Accent5 13" xfId="1216"/>
    <cellStyle name="Accent5 14" xfId="1217"/>
    <cellStyle name="Accent5 15" xfId="1218"/>
    <cellStyle name="Accent5 16" xfId="1219"/>
    <cellStyle name="Accent5 17" xfId="1220"/>
    <cellStyle name="Accent5 18" xfId="1221"/>
    <cellStyle name="Accent5 19" xfId="1222"/>
    <cellStyle name="Accent5 2" xfId="214"/>
    <cellStyle name="Accent5 2 2" xfId="1223"/>
    <cellStyle name="Accent5 2_Acq input" xfId="2173"/>
    <cellStyle name="Accent5 20" xfId="1224"/>
    <cellStyle name="Accent5 21" xfId="1225"/>
    <cellStyle name="Accent5 22" xfId="1226"/>
    <cellStyle name="Accent5 23" xfId="1227"/>
    <cellStyle name="Accent5 24" xfId="1228"/>
    <cellStyle name="Accent5 25" xfId="1229"/>
    <cellStyle name="Accent5 26" xfId="1230"/>
    <cellStyle name="Accent5 27" xfId="1231"/>
    <cellStyle name="Accent5 28" xfId="1232"/>
    <cellStyle name="Accent5 29" xfId="1233"/>
    <cellStyle name="Accent5 3" xfId="215"/>
    <cellStyle name="Accent5 3 2" xfId="1234"/>
    <cellStyle name="Accent5 3_Acq input" xfId="2174"/>
    <cellStyle name="Accent5 30" xfId="1235"/>
    <cellStyle name="Accent5 31" xfId="1236"/>
    <cellStyle name="Accent5 32" xfId="1237"/>
    <cellStyle name="Accent5 33" xfId="1238"/>
    <cellStyle name="Accent5 34" xfId="1239"/>
    <cellStyle name="Accent5 35" xfId="1240"/>
    <cellStyle name="Accent5 36" xfId="1241"/>
    <cellStyle name="Accent5 37" xfId="1242"/>
    <cellStyle name="Accent5 38" xfId="1243"/>
    <cellStyle name="Accent5 39" xfId="1244"/>
    <cellStyle name="Accent5 4" xfId="216"/>
    <cellStyle name="Accent5 4 2" xfId="1245"/>
    <cellStyle name="Accent5 4_Acq input" xfId="2175"/>
    <cellStyle name="Accent5 40" xfId="1246"/>
    <cellStyle name="Accent5 41" xfId="1247"/>
    <cellStyle name="Accent5 42" xfId="1248"/>
    <cellStyle name="Accent5 43" xfId="1249"/>
    <cellStyle name="Accent5 44" xfId="1250"/>
    <cellStyle name="Accent5 45" xfId="1251"/>
    <cellStyle name="Accent5 46" xfId="1252"/>
    <cellStyle name="Accent5 47" xfId="1253"/>
    <cellStyle name="Accent5 48" xfId="1254"/>
    <cellStyle name="Accent5 49" xfId="1255"/>
    <cellStyle name="Accent5 5" xfId="217"/>
    <cellStyle name="Accent5 5 2" xfId="1256"/>
    <cellStyle name="Accent5 5_Acq input" xfId="2176"/>
    <cellStyle name="Accent5 50" xfId="1257"/>
    <cellStyle name="Accent5 51" xfId="1258"/>
    <cellStyle name="Accent5 52" xfId="1259"/>
    <cellStyle name="Accent5 53" xfId="1260"/>
    <cellStyle name="Accent5 54" xfId="1261"/>
    <cellStyle name="Accent5 55" xfId="1262"/>
    <cellStyle name="Accent5 56" xfId="1263"/>
    <cellStyle name="Accent5 57" xfId="1264"/>
    <cellStyle name="Accent5 58" xfId="1265"/>
    <cellStyle name="Accent5 59" xfId="1266"/>
    <cellStyle name="Accent5 6" xfId="1267"/>
    <cellStyle name="Accent5 6 2" xfId="1268"/>
    <cellStyle name="Accent5 6_Acq input" xfId="2177"/>
    <cellStyle name="Accent5 60" xfId="1269"/>
    <cellStyle name="Accent5 61" xfId="1270"/>
    <cellStyle name="Accent5 62" xfId="1271"/>
    <cellStyle name="Accent5 63" xfId="1272"/>
    <cellStyle name="Accent5 64" xfId="1273"/>
    <cellStyle name="Accent5 65" xfId="1274"/>
    <cellStyle name="Accent5 66" xfId="1275"/>
    <cellStyle name="Accent5 67" xfId="1276"/>
    <cellStyle name="Accent5 68" xfId="1277"/>
    <cellStyle name="Accent5 69" xfId="1278"/>
    <cellStyle name="Accent5 7" xfId="1279"/>
    <cellStyle name="Accent5 7 2" xfId="1280"/>
    <cellStyle name="Accent5 7_Acq input" xfId="2178"/>
    <cellStyle name="Accent5 70" xfId="1281"/>
    <cellStyle name="Accent5 71" xfId="1282"/>
    <cellStyle name="Accent5 72" xfId="2015"/>
    <cellStyle name="Accent5 73" xfId="2112"/>
    <cellStyle name="Accent5 8" xfId="1283"/>
    <cellStyle name="Accent5 8 2" xfId="1284"/>
    <cellStyle name="Accent5 8_Acq input" xfId="2179"/>
    <cellStyle name="Accent5 9" xfId="1285"/>
    <cellStyle name="Accent5 9 2" xfId="1286"/>
    <cellStyle name="Accent5 9_Acq input" xfId="2180"/>
    <cellStyle name="Accent6 - 20%" xfId="218"/>
    <cellStyle name="Accent6 - 20% 2" xfId="219"/>
    <cellStyle name="Accent6 - 40%" xfId="220"/>
    <cellStyle name="Accent6 - 40% 2" xfId="221"/>
    <cellStyle name="Accent6 - 60%" xfId="222"/>
    <cellStyle name="Accent6 10" xfId="1287"/>
    <cellStyle name="Accent6 11" xfId="1288"/>
    <cellStyle name="Accent6 12" xfId="1289"/>
    <cellStyle name="Accent6 13" xfId="1290"/>
    <cellStyle name="Accent6 14" xfId="1291"/>
    <cellStyle name="Accent6 15" xfId="1292"/>
    <cellStyle name="Accent6 16" xfId="1293"/>
    <cellStyle name="Accent6 17" xfId="1294"/>
    <cellStyle name="Accent6 18" xfId="1295"/>
    <cellStyle name="Accent6 19" xfId="1296"/>
    <cellStyle name="Accent6 2" xfId="223"/>
    <cellStyle name="Accent6 2 2" xfId="1297"/>
    <cellStyle name="Accent6 2_Acq input" xfId="2181"/>
    <cellStyle name="Accent6 20" xfId="1298"/>
    <cellStyle name="Accent6 21" xfId="1299"/>
    <cellStyle name="Accent6 22" xfId="1300"/>
    <cellStyle name="Accent6 23" xfId="1301"/>
    <cellStyle name="Accent6 24" xfId="1302"/>
    <cellStyle name="Accent6 25" xfId="1303"/>
    <cellStyle name="Accent6 26" xfId="1304"/>
    <cellStyle name="Accent6 27" xfId="1305"/>
    <cellStyle name="Accent6 28" xfId="1306"/>
    <cellStyle name="Accent6 29" xfId="1307"/>
    <cellStyle name="Accent6 3" xfId="224"/>
    <cellStyle name="Accent6 3 2" xfId="1308"/>
    <cellStyle name="Accent6 3_Acq input" xfId="2182"/>
    <cellStyle name="Accent6 30" xfId="1309"/>
    <cellStyle name="Accent6 31" xfId="1310"/>
    <cellStyle name="Accent6 32" xfId="1311"/>
    <cellStyle name="Accent6 33" xfId="1312"/>
    <cellStyle name="Accent6 34" xfId="1313"/>
    <cellStyle name="Accent6 35" xfId="1314"/>
    <cellStyle name="Accent6 36" xfId="1315"/>
    <cellStyle name="Accent6 37" xfId="1316"/>
    <cellStyle name="Accent6 38" xfId="1317"/>
    <cellStyle name="Accent6 39" xfId="1318"/>
    <cellStyle name="Accent6 4" xfId="225"/>
    <cellStyle name="Accent6 4 2" xfId="1319"/>
    <cellStyle name="Accent6 4_Acq input" xfId="2183"/>
    <cellStyle name="Accent6 40" xfId="1320"/>
    <cellStyle name="Accent6 41" xfId="1321"/>
    <cellStyle name="Accent6 42" xfId="1322"/>
    <cellStyle name="Accent6 43" xfId="1323"/>
    <cellStyle name="Accent6 44" xfId="1324"/>
    <cellStyle name="Accent6 45" xfId="1325"/>
    <cellStyle name="Accent6 46" xfId="1326"/>
    <cellStyle name="Accent6 47" xfId="1327"/>
    <cellStyle name="Accent6 48" xfId="1328"/>
    <cellStyle name="Accent6 49" xfId="1329"/>
    <cellStyle name="Accent6 5" xfId="226"/>
    <cellStyle name="Accent6 5 2" xfId="1330"/>
    <cellStyle name="Accent6 5_Acq input" xfId="2184"/>
    <cellStyle name="Accent6 50" xfId="1331"/>
    <cellStyle name="Accent6 51" xfId="1332"/>
    <cellStyle name="Accent6 52" xfId="1333"/>
    <cellStyle name="Accent6 53" xfId="1334"/>
    <cellStyle name="Accent6 54" xfId="1335"/>
    <cellStyle name="Accent6 55" xfId="1336"/>
    <cellStyle name="Accent6 56" xfId="1337"/>
    <cellStyle name="Accent6 57" xfId="1338"/>
    <cellStyle name="Accent6 58" xfId="1339"/>
    <cellStyle name="Accent6 59" xfId="1340"/>
    <cellStyle name="Accent6 6" xfId="1341"/>
    <cellStyle name="Accent6 6 2" xfId="1342"/>
    <cellStyle name="Accent6 6_Acq input" xfId="2185"/>
    <cellStyle name="Accent6 60" xfId="1343"/>
    <cellStyle name="Accent6 61" xfId="1344"/>
    <cellStyle name="Accent6 62" xfId="1345"/>
    <cellStyle name="Accent6 63" xfId="1346"/>
    <cellStyle name="Accent6 64" xfId="1347"/>
    <cellStyle name="Accent6 65" xfId="1348"/>
    <cellStyle name="Accent6 66" xfId="1349"/>
    <cellStyle name="Accent6 67" xfId="1350"/>
    <cellStyle name="Accent6 68" xfId="1351"/>
    <cellStyle name="Accent6 69" xfId="1352"/>
    <cellStyle name="Accent6 7" xfId="1353"/>
    <cellStyle name="Accent6 7 2" xfId="1354"/>
    <cellStyle name="Accent6 7_Acq input" xfId="2186"/>
    <cellStyle name="Accent6 70" xfId="1355"/>
    <cellStyle name="Accent6 71" xfId="1356"/>
    <cellStyle name="Accent6 72" xfId="2016"/>
    <cellStyle name="Accent6 73" xfId="2113"/>
    <cellStyle name="Accent6 8" xfId="1357"/>
    <cellStyle name="Accent6 8 2" xfId="1358"/>
    <cellStyle name="Accent6 8_Acq input" xfId="2187"/>
    <cellStyle name="Accent6 9" xfId="1359"/>
    <cellStyle name="Accent6 9 2" xfId="1360"/>
    <cellStyle name="Accent6 9_Acq input" xfId="2188"/>
    <cellStyle name="Akzent1" xfId="1361"/>
    <cellStyle name="Akzent1 2" xfId="2017"/>
    <cellStyle name="Akzent2" xfId="1362"/>
    <cellStyle name="Akzent2 2" xfId="2018"/>
    <cellStyle name="Akzent3" xfId="1363"/>
    <cellStyle name="Akzent3 2" xfId="2019"/>
    <cellStyle name="Akzent4" xfId="1364"/>
    <cellStyle name="Akzent4 2" xfId="2020"/>
    <cellStyle name="Akzent5" xfId="1365"/>
    <cellStyle name="Akzent5 2" xfId="2021"/>
    <cellStyle name="Akzent6" xfId="1366"/>
    <cellStyle name="Akzent6 2" xfId="2022"/>
    <cellStyle name="Ausgabe" xfId="1367"/>
    <cellStyle name="Ausgabe 2" xfId="2023"/>
    <cellStyle name="Avertissement" xfId="227"/>
    <cellStyle name="Avertissement 2" xfId="1368"/>
    <cellStyle name="Bad 2" xfId="228"/>
    <cellStyle name="Bad 2 2" xfId="1369"/>
    <cellStyle name="Bad 2_Acq input" xfId="2189"/>
    <cellStyle name="Bad 3" xfId="229"/>
    <cellStyle name="Bad 4" xfId="230"/>
    <cellStyle name="Bad 5" xfId="231"/>
    <cellStyle name="Bad 6" xfId="631"/>
    <cellStyle name="beide" xfId="1370"/>
    <cellStyle name="beide 2" xfId="1371"/>
    <cellStyle name="beide_AcqBal LC" xfId="1372"/>
    <cellStyle name="Berechnung" xfId="1373"/>
    <cellStyle name="Berechnung 2" xfId="2024"/>
    <cellStyle name="Blankettnamn" xfId="232"/>
    <cellStyle name="Blankettnamn 2" xfId="233"/>
    <cellStyle name="Blankettnamn 3" xfId="234"/>
    <cellStyle name="Bom" xfId="2025"/>
    <cellStyle name="bottem" xfId="235"/>
    <cellStyle name="bottem 2" xfId="700"/>
    <cellStyle name="bottem 2 2" xfId="5855"/>
    <cellStyle name="bottem 3" xfId="5854"/>
    <cellStyle name="bottem_AcqBal LC" xfId="1374"/>
    <cellStyle name="Buena" xfId="1375"/>
    <cellStyle name="Calc Currency (0)" xfId="236"/>
    <cellStyle name="Calc Currency (0) 2" xfId="1376"/>
    <cellStyle name="Calc Currency (0)_Acq input" xfId="2190"/>
    <cellStyle name="Calcul" xfId="237"/>
    <cellStyle name="Calcul 2" xfId="1377"/>
    <cellStyle name="Calculation 2" xfId="238"/>
    <cellStyle name="Calculation 2 2" xfId="1378"/>
    <cellStyle name="Calculation 2_Acq input" xfId="2191"/>
    <cellStyle name="Calculation 3" xfId="239"/>
    <cellStyle name="Calculation 4" xfId="240"/>
    <cellStyle name="Calculation 5" xfId="241"/>
    <cellStyle name="Calculation 6" xfId="2114"/>
    <cellStyle name="Cálculo" xfId="1379"/>
    <cellStyle name="Celda de comprobación" xfId="1380"/>
    <cellStyle name="Celda vinculada" xfId="1381"/>
    <cellStyle name="Cellule liée" xfId="242"/>
    <cellStyle name="Cellule liée 2" xfId="1382"/>
    <cellStyle name="Célula de Verificação" xfId="2026"/>
    <cellStyle name="Célula Vinculada" xfId="2027"/>
    <cellStyle name="Check Cell 2" xfId="243"/>
    <cellStyle name="Check Cell 2 2" xfId="1383"/>
    <cellStyle name="Check Cell 2_Acq input" xfId="2192"/>
    <cellStyle name="Check Cell 3" xfId="244"/>
    <cellStyle name="Check Cell 4" xfId="245"/>
    <cellStyle name="Check Cell 5" xfId="246"/>
    <cellStyle name="ColumnHeading" xfId="247"/>
    <cellStyle name="Comma" xfId="248" builtinId="3"/>
    <cellStyle name="Comma [0] 2" xfId="1384"/>
    <cellStyle name="Comma 10" xfId="249"/>
    <cellStyle name="Comma 10 2" xfId="250"/>
    <cellStyle name="Comma 10 2 2" xfId="251"/>
    <cellStyle name="Comma 10 2 2 2" xfId="743"/>
    <cellStyle name="Comma 10 2 3" xfId="721"/>
    <cellStyle name="Comma 10 2 4" xfId="1386"/>
    <cellStyle name="Comma 10 2_Import_FinStat" xfId="680"/>
    <cellStyle name="Comma 10 3" xfId="252"/>
    <cellStyle name="Comma 10 3 2" xfId="732"/>
    <cellStyle name="Comma 10 4" xfId="710"/>
    <cellStyle name="Comma 10 5" xfId="1385"/>
    <cellStyle name="Comma 10 6" xfId="5856"/>
    <cellStyle name="Comma 10_Import_FinStat" xfId="679"/>
    <cellStyle name="Comma 11" xfId="253"/>
    <cellStyle name="Comma 11 2" xfId="254"/>
    <cellStyle name="Comma 11 2 2" xfId="733"/>
    <cellStyle name="Comma 11 2 3" xfId="661"/>
    <cellStyle name="Comma 11 3" xfId="711"/>
    <cellStyle name="Comma 11 4" xfId="645"/>
    <cellStyle name="Comma 11 5" xfId="1387"/>
    <cellStyle name="Comma 11_Import_FinStat" xfId="681"/>
    <cellStyle name="Comma 12" xfId="255"/>
    <cellStyle name="Comma 12 2" xfId="723"/>
    <cellStyle name="Comma 12 2 2" xfId="1388"/>
    <cellStyle name="Comma 12_Acq input" xfId="2193"/>
    <cellStyle name="Comma 13" xfId="657"/>
    <cellStyle name="Comma 13 2" xfId="1390"/>
    <cellStyle name="Comma 13 3" xfId="1389"/>
    <cellStyle name="Comma 13_Acq input" xfId="2194"/>
    <cellStyle name="Comma 14" xfId="1391"/>
    <cellStyle name="Comma 14 2" xfId="1392"/>
    <cellStyle name="Comma 14_Acq input" xfId="2195"/>
    <cellStyle name="Comma 15" xfId="1393"/>
    <cellStyle name="Comma 15 2" xfId="1394"/>
    <cellStyle name="Comma 15_Acq input" xfId="2196"/>
    <cellStyle name="Comma 16" xfId="1395"/>
    <cellStyle name="Comma 16 2" xfId="1396"/>
    <cellStyle name="Comma 16_Acq input" xfId="2197"/>
    <cellStyle name="Comma 17" xfId="1397"/>
    <cellStyle name="Comma 17 2" xfId="1398"/>
    <cellStyle name="Comma 17_Acq input" xfId="2198"/>
    <cellStyle name="Comma 18" xfId="1399"/>
    <cellStyle name="Comma 18 2" xfId="1400"/>
    <cellStyle name="Comma 18_Acq input" xfId="2199"/>
    <cellStyle name="Comma 19" xfId="1401"/>
    <cellStyle name="Comma 2" xfId="256"/>
    <cellStyle name="Comma 2 10" xfId="1402"/>
    <cellStyle name="Comma 2 11" xfId="2917"/>
    <cellStyle name="Comma 2 12" xfId="2918"/>
    <cellStyle name="Comma 2 13" xfId="2919"/>
    <cellStyle name="Comma 2 14" xfId="2920"/>
    <cellStyle name="Comma 2 15" xfId="2921"/>
    <cellStyle name="Comma 2 16" xfId="2922"/>
    <cellStyle name="Comma 2 17" xfId="2923"/>
    <cellStyle name="Comma 2 18" xfId="2924"/>
    <cellStyle name="Comma 2 19" xfId="2925"/>
    <cellStyle name="Comma 2 2" xfId="257"/>
    <cellStyle name="Comma 2 2 10" xfId="2926"/>
    <cellStyle name="Comma 2 2 11" xfId="2927"/>
    <cellStyle name="Comma 2 2 12" xfId="2928"/>
    <cellStyle name="Comma 2 2 13" xfId="2929"/>
    <cellStyle name="Comma 2 2 14" xfId="2930"/>
    <cellStyle name="Comma 2 2 15" xfId="2931"/>
    <cellStyle name="Comma 2 2 16" xfId="2932"/>
    <cellStyle name="Comma 2 2 17" xfId="2933"/>
    <cellStyle name="Comma 2 2 18" xfId="2934"/>
    <cellStyle name="Comma 2 2 19" xfId="2935"/>
    <cellStyle name="Comma 2 2 2" xfId="1403"/>
    <cellStyle name="Comma 2 2 2 2" xfId="2936"/>
    <cellStyle name="Comma 2 2 2 3" xfId="2937"/>
    <cellStyle name="Comma 2 2 2 4" xfId="2938"/>
    <cellStyle name="Comma 2 2 2 5" xfId="2939"/>
    <cellStyle name="Comma 2 2 2_SouthAfrica BEE" xfId="2940"/>
    <cellStyle name="Comma 2 2 20" xfId="2941"/>
    <cellStyle name="Comma 2 2 21" xfId="2942"/>
    <cellStyle name="Comma 2 2 22" xfId="2943"/>
    <cellStyle name="Comma 2 2 23" xfId="2944"/>
    <cellStyle name="Comma 2 2 24" xfId="2945"/>
    <cellStyle name="Comma 2 2 25" xfId="2946"/>
    <cellStyle name="Comma 2 2 26" xfId="2947"/>
    <cellStyle name="Comma 2 2 27" xfId="2948"/>
    <cellStyle name="Comma 2 2 28" xfId="2949"/>
    <cellStyle name="Comma 2 2 29" xfId="2950"/>
    <cellStyle name="Comma 2 2 3" xfId="1404"/>
    <cellStyle name="Comma 2 2 30" xfId="2951"/>
    <cellStyle name="Comma 2 2 31" xfId="2952"/>
    <cellStyle name="Comma 2 2 32" xfId="2953"/>
    <cellStyle name="Comma 2 2 33" xfId="2954"/>
    <cellStyle name="Comma 2 2 34" xfId="2955"/>
    <cellStyle name="Comma 2 2 35" xfId="2956"/>
    <cellStyle name="Comma 2 2 36" xfId="2957"/>
    <cellStyle name="Comma 2 2 37" xfId="2958"/>
    <cellStyle name="Comma 2 2 38" xfId="2959"/>
    <cellStyle name="Comma 2 2 39" xfId="2960"/>
    <cellStyle name="Comma 2 2 4" xfId="1405"/>
    <cellStyle name="Comma 2 2 40" xfId="2961"/>
    <cellStyle name="Comma 2 2 41" xfId="2962"/>
    <cellStyle name="Comma 2 2 42" xfId="2963"/>
    <cellStyle name="Comma 2 2 43" xfId="2964"/>
    <cellStyle name="Comma 2 2 44" xfId="2965"/>
    <cellStyle name="Comma 2 2 45" xfId="2966"/>
    <cellStyle name="Comma 2 2 46" xfId="2967"/>
    <cellStyle name="Comma 2 2 47" xfId="2968"/>
    <cellStyle name="Comma 2 2 48" xfId="2969"/>
    <cellStyle name="Comma 2 2 49" xfId="2970"/>
    <cellStyle name="Comma 2 2 5" xfId="1406"/>
    <cellStyle name="Comma 2 2 5 2" xfId="1407"/>
    <cellStyle name="Comma 2 2 5_SouthAfrica BEE" xfId="2971"/>
    <cellStyle name="Comma 2 2 50" xfId="2972"/>
    <cellStyle name="Comma 2 2 51" xfId="2973"/>
    <cellStyle name="Comma 2 2 52" xfId="2974"/>
    <cellStyle name="Comma 2 2 53" xfId="2975"/>
    <cellStyle name="Comma 2 2 54" xfId="2976"/>
    <cellStyle name="Comma 2 2 55" xfId="2977"/>
    <cellStyle name="Comma 2 2 56" xfId="2978"/>
    <cellStyle name="Comma 2 2 57" xfId="2979"/>
    <cellStyle name="Comma 2 2 58" xfId="2980"/>
    <cellStyle name="Comma 2 2 59" xfId="2981"/>
    <cellStyle name="Comma 2 2 6" xfId="1408"/>
    <cellStyle name="Comma 2 2 60" xfId="2982"/>
    <cellStyle name="Comma 2 2 61" xfId="2983"/>
    <cellStyle name="Comma 2 2 62" xfId="2984"/>
    <cellStyle name="Comma 2 2 63" xfId="2985"/>
    <cellStyle name="Comma 2 2 64" xfId="2986"/>
    <cellStyle name="Comma 2 2 65" xfId="2987"/>
    <cellStyle name="Comma 2 2 66" xfId="2988"/>
    <cellStyle name="Comma 2 2 67" xfId="2989"/>
    <cellStyle name="Comma 2 2 68" xfId="2990"/>
    <cellStyle name="Comma 2 2 69" xfId="2991"/>
    <cellStyle name="Comma 2 2 7" xfId="2992"/>
    <cellStyle name="Comma 2 2 70" xfId="2993"/>
    <cellStyle name="Comma 2 2 71" xfId="2994"/>
    <cellStyle name="Comma 2 2 72" xfId="2995"/>
    <cellStyle name="Comma 2 2 73" xfId="2996"/>
    <cellStyle name="Comma 2 2 74" xfId="2997"/>
    <cellStyle name="Comma 2 2 8" xfId="2998"/>
    <cellStyle name="Comma 2 2 9" xfId="2999"/>
    <cellStyle name="Comma 2 2_Acq input" xfId="2200"/>
    <cellStyle name="Comma 2 20" xfId="3000"/>
    <cellStyle name="Comma 2 21" xfId="3001"/>
    <cellStyle name="Comma 2 22" xfId="3002"/>
    <cellStyle name="Comma 2 23" xfId="3003"/>
    <cellStyle name="Comma 2 24" xfId="3004"/>
    <cellStyle name="Comma 2 25" xfId="3005"/>
    <cellStyle name="Comma 2 26" xfId="3006"/>
    <cellStyle name="Comma 2 27" xfId="3007"/>
    <cellStyle name="Comma 2 28" xfId="3008"/>
    <cellStyle name="Comma 2 29" xfId="3009"/>
    <cellStyle name="Comma 2 3" xfId="258"/>
    <cellStyle name="Comma 2 3 10" xfId="3010"/>
    <cellStyle name="Comma 2 3 11" xfId="3011"/>
    <cellStyle name="Comma 2 3 12" xfId="3012"/>
    <cellStyle name="Comma 2 3 13" xfId="3013"/>
    <cellStyle name="Comma 2 3 14" xfId="3014"/>
    <cellStyle name="Comma 2 3 15" xfId="3015"/>
    <cellStyle name="Comma 2 3 16" xfId="3016"/>
    <cellStyle name="Comma 2 3 17" xfId="3017"/>
    <cellStyle name="Comma 2 3 18" xfId="3018"/>
    <cellStyle name="Comma 2 3 19" xfId="3019"/>
    <cellStyle name="Comma 2 3 2" xfId="3020"/>
    <cellStyle name="Comma 2 3 20" xfId="3021"/>
    <cellStyle name="Comma 2 3 21" xfId="3022"/>
    <cellStyle name="Comma 2 3 22" xfId="3023"/>
    <cellStyle name="Comma 2 3 23" xfId="3024"/>
    <cellStyle name="Comma 2 3 24" xfId="3025"/>
    <cellStyle name="Comma 2 3 25" xfId="3026"/>
    <cellStyle name="Comma 2 3 26" xfId="3027"/>
    <cellStyle name="Comma 2 3 27" xfId="3028"/>
    <cellStyle name="Comma 2 3 28" xfId="1409"/>
    <cellStyle name="Comma 2 3 3" xfId="3029"/>
    <cellStyle name="Comma 2 3 4" xfId="3030"/>
    <cellStyle name="Comma 2 3 5" xfId="3031"/>
    <cellStyle name="Comma 2 3 6" xfId="3032"/>
    <cellStyle name="Comma 2 3 7" xfId="3033"/>
    <cellStyle name="Comma 2 3 8" xfId="3034"/>
    <cellStyle name="Comma 2 3 9" xfId="3035"/>
    <cellStyle name="Comma 2 3_SouthAfrica BEE" xfId="3036"/>
    <cellStyle name="Comma 2 30" xfId="3037"/>
    <cellStyle name="Comma 2 31" xfId="3038"/>
    <cellStyle name="Comma 2 32" xfId="3039"/>
    <cellStyle name="Comma 2 33" xfId="3040"/>
    <cellStyle name="Comma 2 34" xfId="3041"/>
    <cellStyle name="Comma 2 35" xfId="3042"/>
    <cellStyle name="Comma 2 36" xfId="3043"/>
    <cellStyle name="Comma 2 37" xfId="3044"/>
    <cellStyle name="Comma 2 38" xfId="3045"/>
    <cellStyle name="Comma 2 39" xfId="3046"/>
    <cellStyle name="Comma 2 4" xfId="259"/>
    <cellStyle name="Comma 2 4 2" xfId="260"/>
    <cellStyle name="Comma 2 4 2 2" xfId="734"/>
    <cellStyle name="Comma 2 4 3" xfId="712"/>
    <cellStyle name="Comma 2 4 4" xfId="1410"/>
    <cellStyle name="Comma 2 4_Import_FinStat" xfId="682"/>
    <cellStyle name="Comma 2 40" xfId="3047"/>
    <cellStyle name="Comma 2 41" xfId="3048"/>
    <cellStyle name="Comma 2 42" xfId="3049"/>
    <cellStyle name="Comma 2 43" xfId="3050"/>
    <cellStyle name="Comma 2 44" xfId="3051"/>
    <cellStyle name="Comma 2 45" xfId="3052"/>
    <cellStyle name="Comma 2 46" xfId="3053"/>
    <cellStyle name="Comma 2 47" xfId="3054"/>
    <cellStyle name="Comma 2 48" xfId="3055"/>
    <cellStyle name="Comma 2 49" xfId="3056"/>
    <cellStyle name="Comma 2 5" xfId="261"/>
    <cellStyle name="Comma 2 5 2" xfId="724"/>
    <cellStyle name="Comma 2 5 3" xfId="1411"/>
    <cellStyle name="Comma 2 50" xfId="3057"/>
    <cellStyle name="Comma 2 51" xfId="3058"/>
    <cellStyle name="Comma 2 52" xfId="3059"/>
    <cellStyle name="Comma 2 52 2" xfId="3060"/>
    <cellStyle name="Comma 2 52 3" xfId="3061"/>
    <cellStyle name="Comma 2 52 4" xfId="3062"/>
    <cellStyle name="Comma 2 52_Epiroc June" xfId="5853"/>
    <cellStyle name="Comma 2 53" xfId="3063"/>
    <cellStyle name="Comma 2 54" xfId="3064"/>
    <cellStyle name="Comma 2 55" xfId="3065"/>
    <cellStyle name="Comma 2 56" xfId="3066"/>
    <cellStyle name="Comma 2 57" xfId="3067"/>
    <cellStyle name="Comma 2 58" xfId="3068"/>
    <cellStyle name="Comma 2 59" xfId="3069"/>
    <cellStyle name="Comma 2 6" xfId="696"/>
    <cellStyle name="Comma 2 6 2" xfId="1412"/>
    <cellStyle name="Comma 2 60" xfId="3070"/>
    <cellStyle name="Comma 2 61" xfId="3071"/>
    <cellStyle name="Comma 2 62" xfId="3072"/>
    <cellStyle name="Comma 2 63" xfId="3073"/>
    <cellStyle name="Comma 2 64" xfId="3074"/>
    <cellStyle name="Comma 2 65" xfId="3075"/>
    <cellStyle name="Comma 2 66" xfId="3076"/>
    <cellStyle name="Comma 2 67" xfId="3077"/>
    <cellStyle name="Comma 2 68" xfId="3078"/>
    <cellStyle name="Comma 2 69" xfId="3079"/>
    <cellStyle name="Comma 2 7" xfId="1413"/>
    <cellStyle name="Comma 2 70" xfId="3080"/>
    <cellStyle name="Comma 2 71" xfId="3081"/>
    <cellStyle name="Comma 2 72" xfId="3082"/>
    <cellStyle name="Comma 2 73" xfId="3083"/>
    <cellStyle name="Comma 2 74" xfId="3084"/>
    <cellStyle name="Comma 2 75" xfId="3085"/>
    <cellStyle name="Comma 2 76" xfId="3086"/>
    <cellStyle name="Comma 2 77" xfId="3087"/>
    <cellStyle name="Comma 2 78" xfId="3088"/>
    <cellStyle name="Comma 2 79" xfId="3089"/>
    <cellStyle name="Comma 2 8" xfId="1414"/>
    <cellStyle name="Comma 2 9" xfId="1415"/>
    <cellStyle name="Comma 2_Acq" xfId="1416"/>
    <cellStyle name="Comma 20" xfId="1417"/>
    <cellStyle name="Comma 20 2" xfId="1418"/>
    <cellStyle name="Comma 20_Acq input" xfId="2201"/>
    <cellStyle name="Comma 21" xfId="1419"/>
    <cellStyle name="Comma 21 2" xfId="1420"/>
    <cellStyle name="Comma 21_Acq input" xfId="2202"/>
    <cellStyle name="Comma 22" xfId="1421"/>
    <cellStyle name="Comma 22 2" xfId="1422"/>
    <cellStyle name="Comma 22_Acq input" xfId="2203"/>
    <cellStyle name="Comma 23" xfId="1423"/>
    <cellStyle name="Comma 23 2" xfId="1424"/>
    <cellStyle name="Comma 23_Acq input" xfId="2204"/>
    <cellStyle name="Comma 24" xfId="1425"/>
    <cellStyle name="Comma 24 2" xfId="1426"/>
    <cellStyle name="Comma 24_Acq input" xfId="2205"/>
    <cellStyle name="Comma 25" xfId="1427"/>
    <cellStyle name="Comma 25 2" xfId="1428"/>
    <cellStyle name="Comma 25_Acq input" xfId="2206"/>
    <cellStyle name="Comma 26" xfId="1429"/>
    <cellStyle name="Comma 26 10" xfId="3090"/>
    <cellStyle name="Comma 26 11" xfId="3091"/>
    <cellStyle name="Comma 26 12" xfId="3092"/>
    <cellStyle name="Comma 26 13" xfId="3093"/>
    <cellStyle name="Comma 26 14" xfId="3094"/>
    <cellStyle name="Comma 26 15" xfId="3095"/>
    <cellStyle name="Comma 26 16" xfId="3096"/>
    <cellStyle name="Comma 26 17" xfId="3097"/>
    <cellStyle name="Comma 26 18" xfId="3098"/>
    <cellStyle name="Comma 26 19" xfId="3099"/>
    <cellStyle name="Comma 26 2" xfId="3100"/>
    <cellStyle name="Comma 26 20" xfId="3101"/>
    <cellStyle name="Comma 26 21" xfId="3102"/>
    <cellStyle name="Comma 26 22" xfId="3103"/>
    <cellStyle name="Comma 26 23" xfId="3104"/>
    <cellStyle name="Comma 26 24" xfId="3105"/>
    <cellStyle name="Comma 26 25" xfId="3106"/>
    <cellStyle name="Comma 26 26" xfId="3107"/>
    <cellStyle name="Comma 26 3" xfId="3108"/>
    <cellStyle name="Comma 26 4" xfId="3109"/>
    <cellStyle name="Comma 26 5" xfId="3110"/>
    <cellStyle name="Comma 26 6" xfId="3111"/>
    <cellStyle name="Comma 26 7" xfId="3112"/>
    <cellStyle name="Comma 26 8" xfId="3113"/>
    <cellStyle name="Comma 26 9" xfId="3114"/>
    <cellStyle name="Comma 26_SouthAfrica BEE" xfId="3115"/>
    <cellStyle name="Comma 27" xfId="1430"/>
    <cellStyle name="Comma 28" xfId="1431"/>
    <cellStyle name="Comma 29" xfId="1432"/>
    <cellStyle name="Comma 29 10" xfId="3116"/>
    <cellStyle name="Comma 29 11" xfId="3117"/>
    <cellStyle name="Comma 29 12" xfId="3118"/>
    <cellStyle name="Comma 29 13" xfId="3119"/>
    <cellStyle name="Comma 29 14" xfId="3120"/>
    <cellStyle name="Comma 29 2" xfId="3121"/>
    <cellStyle name="Comma 29 3" xfId="3122"/>
    <cellStyle name="Comma 29 4" xfId="3123"/>
    <cellStyle name="Comma 29 5" xfId="3124"/>
    <cellStyle name="Comma 29 6" xfId="3125"/>
    <cellStyle name="Comma 29 7" xfId="3126"/>
    <cellStyle name="Comma 29 8" xfId="3127"/>
    <cellStyle name="Comma 29 9" xfId="3128"/>
    <cellStyle name="Comma 3" xfId="262"/>
    <cellStyle name="Comma 3 10" xfId="3129"/>
    <cellStyle name="Comma 3 100" xfId="3130"/>
    <cellStyle name="Comma 3 101" xfId="3131"/>
    <cellStyle name="Comma 3 102" xfId="3132"/>
    <cellStyle name="Comma 3 103" xfId="3133"/>
    <cellStyle name="Comma 3 104" xfId="3134"/>
    <cellStyle name="Comma 3 105" xfId="3135"/>
    <cellStyle name="Comma 3 106" xfId="3136"/>
    <cellStyle name="Comma 3 107" xfId="3137"/>
    <cellStyle name="Comma 3 108" xfId="3138"/>
    <cellStyle name="Comma 3 109" xfId="3139"/>
    <cellStyle name="Comma 3 11" xfId="3140"/>
    <cellStyle name="Comma 3 110" xfId="3141"/>
    <cellStyle name="Comma 3 111" xfId="3142"/>
    <cellStyle name="Comma 3 112" xfId="3143"/>
    <cellStyle name="Comma 3 113" xfId="3144"/>
    <cellStyle name="Comma 3 114" xfId="3145"/>
    <cellStyle name="Comma 3 115" xfId="3146"/>
    <cellStyle name="Comma 3 116" xfId="3147"/>
    <cellStyle name="Comma 3 117" xfId="3148"/>
    <cellStyle name="Comma 3 118" xfId="3149"/>
    <cellStyle name="Comma 3 119" xfId="3150"/>
    <cellStyle name="Comma 3 12" xfId="3151"/>
    <cellStyle name="Comma 3 120" xfId="3152"/>
    <cellStyle name="Comma 3 121" xfId="3153"/>
    <cellStyle name="Comma 3 122" xfId="3154"/>
    <cellStyle name="Comma 3 123" xfId="3155"/>
    <cellStyle name="Comma 3 124" xfId="3156"/>
    <cellStyle name="Comma 3 125" xfId="3157"/>
    <cellStyle name="Comma 3 126" xfId="3158"/>
    <cellStyle name="Comma 3 127" xfId="3159"/>
    <cellStyle name="Comma 3 128" xfId="3160"/>
    <cellStyle name="Comma 3 129" xfId="3161"/>
    <cellStyle name="Comma 3 13" xfId="3162"/>
    <cellStyle name="Comma 3 130" xfId="3163"/>
    <cellStyle name="Comma 3 131" xfId="3164"/>
    <cellStyle name="Comma 3 132" xfId="3165"/>
    <cellStyle name="Comma 3 133" xfId="3166"/>
    <cellStyle name="Comma 3 134" xfId="3167"/>
    <cellStyle name="Comma 3 135" xfId="3168"/>
    <cellStyle name="Comma 3 136" xfId="3169"/>
    <cellStyle name="Comma 3 137" xfId="3170"/>
    <cellStyle name="Comma 3 138" xfId="3171"/>
    <cellStyle name="Comma 3 139" xfId="3172"/>
    <cellStyle name="Comma 3 14" xfId="3173"/>
    <cellStyle name="Comma 3 140" xfId="3174"/>
    <cellStyle name="Comma 3 141" xfId="3175"/>
    <cellStyle name="Comma 3 142" xfId="3176"/>
    <cellStyle name="Comma 3 143" xfId="3177"/>
    <cellStyle name="Comma 3 144" xfId="3178"/>
    <cellStyle name="Comma 3 145" xfId="3179"/>
    <cellStyle name="Comma 3 146" xfId="3180"/>
    <cellStyle name="Comma 3 147" xfId="3181"/>
    <cellStyle name="Comma 3 148" xfId="3182"/>
    <cellStyle name="Comma 3 149" xfId="3183"/>
    <cellStyle name="Comma 3 15" xfId="3184"/>
    <cellStyle name="Comma 3 150" xfId="3185"/>
    <cellStyle name="Comma 3 151" xfId="3186"/>
    <cellStyle name="Comma 3 152" xfId="3187"/>
    <cellStyle name="Comma 3 153" xfId="3188"/>
    <cellStyle name="Comma 3 154" xfId="3189"/>
    <cellStyle name="Comma 3 155" xfId="3190"/>
    <cellStyle name="Comma 3 156" xfId="3191"/>
    <cellStyle name="Comma 3 157" xfId="3192"/>
    <cellStyle name="Comma 3 158" xfId="3193"/>
    <cellStyle name="Comma 3 159" xfId="3194"/>
    <cellStyle name="Comma 3 16" xfId="3195"/>
    <cellStyle name="Comma 3 160" xfId="3196"/>
    <cellStyle name="Comma 3 161" xfId="3197"/>
    <cellStyle name="Comma 3 162" xfId="3198"/>
    <cellStyle name="Comma 3 163" xfId="3199"/>
    <cellStyle name="Comma 3 164" xfId="3200"/>
    <cellStyle name="Comma 3 165" xfId="3201"/>
    <cellStyle name="Comma 3 166" xfId="3202"/>
    <cellStyle name="Comma 3 167" xfId="3203"/>
    <cellStyle name="Comma 3 168" xfId="3204"/>
    <cellStyle name="Comma 3 169" xfId="3205"/>
    <cellStyle name="Comma 3 17" xfId="3206"/>
    <cellStyle name="Comma 3 170" xfId="3207"/>
    <cellStyle name="Comma 3 171" xfId="3208"/>
    <cellStyle name="Comma 3 172" xfId="3209"/>
    <cellStyle name="Comma 3 173" xfId="3210"/>
    <cellStyle name="Comma 3 174" xfId="3211"/>
    <cellStyle name="Comma 3 175" xfId="3212"/>
    <cellStyle name="Comma 3 176" xfId="3213"/>
    <cellStyle name="Comma 3 177" xfId="3214"/>
    <cellStyle name="Comma 3 178" xfId="3215"/>
    <cellStyle name="Comma 3 179" xfId="3216"/>
    <cellStyle name="Comma 3 18" xfId="3217"/>
    <cellStyle name="Comma 3 180" xfId="3218"/>
    <cellStyle name="Comma 3 181" xfId="3219"/>
    <cellStyle name="Comma 3 19" xfId="3220"/>
    <cellStyle name="Comma 3 2" xfId="263"/>
    <cellStyle name="Comma 3 2 10" xfId="3221"/>
    <cellStyle name="Comma 3 2 11" xfId="3222"/>
    <cellStyle name="Comma 3 2 12" xfId="3223"/>
    <cellStyle name="Comma 3 2 13" xfId="3224"/>
    <cellStyle name="Comma 3 2 14" xfId="3225"/>
    <cellStyle name="Comma 3 2 15" xfId="3226"/>
    <cellStyle name="Comma 3 2 16" xfId="3227"/>
    <cellStyle name="Comma 3 2 17" xfId="3228"/>
    <cellStyle name="Comma 3 2 18" xfId="3229"/>
    <cellStyle name="Comma 3 2 19" xfId="3230"/>
    <cellStyle name="Comma 3 2 2" xfId="264"/>
    <cellStyle name="Comma 3 2 2 10" xfId="3232"/>
    <cellStyle name="Comma 3 2 2 11" xfId="3233"/>
    <cellStyle name="Comma 3 2 2 12" xfId="3234"/>
    <cellStyle name="Comma 3 2 2 13" xfId="3235"/>
    <cellStyle name="Comma 3 2 2 14" xfId="3236"/>
    <cellStyle name="Comma 3 2 2 15" xfId="3237"/>
    <cellStyle name="Comma 3 2 2 16" xfId="3238"/>
    <cellStyle name="Comma 3 2 2 17" xfId="3239"/>
    <cellStyle name="Comma 3 2 2 18" xfId="3240"/>
    <cellStyle name="Comma 3 2 2 19" xfId="3241"/>
    <cellStyle name="Comma 3 2 2 2" xfId="265"/>
    <cellStyle name="Comma 3 2 2 2 2" xfId="737"/>
    <cellStyle name="Comma 3 2 2 2 3" xfId="3242"/>
    <cellStyle name="Comma 3 2 2 20" xfId="3243"/>
    <cellStyle name="Comma 3 2 2 21" xfId="3244"/>
    <cellStyle name="Comma 3 2 2 22" xfId="3245"/>
    <cellStyle name="Comma 3 2 2 23" xfId="3246"/>
    <cellStyle name="Comma 3 2 2 24" xfId="3247"/>
    <cellStyle name="Comma 3 2 2 25" xfId="3248"/>
    <cellStyle name="Comma 3 2 2 26" xfId="3249"/>
    <cellStyle name="Comma 3 2 2 27" xfId="3250"/>
    <cellStyle name="Comma 3 2 2 28" xfId="3251"/>
    <cellStyle name="Comma 3 2 2 29" xfId="3252"/>
    <cellStyle name="Comma 3 2 2 3" xfId="715"/>
    <cellStyle name="Comma 3 2 2 3 2" xfId="3253"/>
    <cellStyle name="Comma 3 2 2 30" xfId="3254"/>
    <cellStyle name="Comma 3 2 2 31" xfId="3255"/>
    <cellStyle name="Comma 3 2 2 32" xfId="3256"/>
    <cellStyle name="Comma 3 2 2 33" xfId="3257"/>
    <cellStyle name="Comma 3 2 2 34" xfId="3258"/>
    <cellStyle name="Comma 3 2 2 35" xfId="3259"/>
    <cellStyle name="Comma 3 2 2 36" xfId="3260"/>
    <cellStyle name="Comma 3 2 2 37" xfId="3261"/>
    <cellStyle name="Comma 3 2 2 38" xfId="3262"/>
    <cellStyle name="Comma 3 2 2 39" xfId="3263"/>
    <cellStyle name="Comma 3 2 2 4" xfId="3264"/>
    <cellStyle name="Comma 3 2 2 40" xfId="3265"/>
    <cellStyle name="Comma 3 2 2 41" xfId="3266"/>
    <cellStyle name="Comma 3 2 2 42" xfId="3267"/>
    <cellStyle name="Comma 3 2 2 43" xfId="3268"/>
    <cellStyle name="Comma 3 2 2 44" xfId="3269"/>
    <cellStyle name="Comma 3 2 2 45" xfId="3270"/>
    <cellStyle name="Comma 3 2 2 46" xfId="3271"/>
    <cellStyle name="Comma 3 2 2 47" xfId="3272"/>
    <cellStyle name="Comma 3 2 2 48" xfId="3273"/>
    <cellStyle name="Comma 3 2 2 49" xfId="3274"/>
    <cellStyle name="Comma 3 2 2 5" xfId="3275"/>
    <cellStyle name="Comma 3 2 2 50" xfId="3276"/>
    <cellStyle name="Comma 3 2 2 51" xfId="3277"/>
    <cellStyle name="Comma 3 2 2 52" xfId="3278"/>
    <cellStyle name="Comma 3 2 2 53" xfId="3279"/>
    <cellStyle name="Comma 3 2 2 54" xfId="3280"/>
    <cellStyle name="Comma 3 2 2 55" xfId="3281"/>
    <cellStyle name="Comma 3 2 2 56" xfId="3282"/>
    <cellStyle name="Comma 3 2 2 57" xfId="3283"/>
    <cellStyle name="Comma 3 2 2 58" xfId="3284"/>
    <cellStyle name="Comma 3 2 2 59" xfId="3285"/>
    <cellStyle name="Comma 3 2 2 6" xfId="3286"/>
    <cellStyle name="Comma 3 2 2 60" xfId="3287"/>
    <cellStyle name="Comma 3 2 2 61" xfId="3288"/>
    <cellStyle name="Comma 3 2 2 62" xfId="3289"/>
    <cellStyle name="Comma 3 2 2 63" xfId="3290"/>
    <cellStyle name="Comma 3 2 2 64" xfId="3291"/>
    <cellStyle name="Comma 3 2 2 65" xfId="3292"/>
    <cellStyle name="Comma 3 2 2 66" xfId="3293"/>
    <cellStyle name="Comma 3 2 2 67" xfId="3294"/>
    <cellStyle name="Comma 3 2 2 68" xfId="3295"/>
    <cellStyle name="Comma 3 2 2 69" xfId="3296"/>
    <cellStyle name="Comma 3 2 2 7" xfId="3297"/>
    <cellStyle name="Comma 3 2 2 70" xfId="3298"/>
    <cellStyle name="Comma 3 2 2 71" xfId="3299"/>
    <cellStyle name="Comma 3 2 2 8" xfId="3300"/>
    <cellStyle name="Comma 3 2 2 9" xfId="3301"/>
    <cellStyle name="Comma 3 2 2_Epiroc June" xfId="3231"/>
    <cellStyle name="Comma 3 2 20" xfId="3302"/>
    <cellStyle name="Comma 3 2 21" xfId="3303"/>
    <cellStyle name="Comma 3 2 22" xfId="3304"/>
    <cellStyle name="Comma 3 2 23" xfId="3305"/>
    <cellStyle name="Comma 3 2 24" xfId="3306"/>
    <cellStyle name="Comma 3 2 25" xfId="3307"/>
    <cellStyle name="Comma 3 2 26" xfId="3308"/>
    <cellStyle name="Comma 3 2 27" xfId="3309"/>
    <cellStyle name="Comma 3 2 28" xfId="3310"/>
    <cellStyle name="Comma 3 2 29" xfId="3311"/>
    <cellStyle name="Comma 3 2 3" xfId="701"/>
    <cellStyle name="Comma 3 2 3 2" xfId="3312"/>
    <cellStyle name="Comma 3 2 30" xfId="3313"/>
    <cellStyle name="Comma 3 2 31" xfId="3314"/>
    <cellStyle name="Comma 3 2 32" xfId="3315"/>
    <cellStyle name="Comma 3 2 33" xfId="3316"/>
    <cellStyle name="Comma 3 2 34" xfId="3317"/>
    <cellStyle name="Comma 3 2 35" xfId="3318"/>
    <cellStyle name="Comma 3 2 36" xfId="3319"/>
    <cellStyle name="Comma 3 2 37" xfId="3320"/>
    <cellStyle name="Comma 3 2 38" xfId="3321"/>
    <cellStyle name="Comma 3 2 39" xfId="3322"/>
    <cellStyle name="Comma 3 2 4" xfId="3323"/>
    <cellStyle name="Comma 3 2 40" xfId="3324"/>
    <cellStyle name="Comma 3 2 41" xfId="3325"/>
    <cellStyle name="Comma 3 2 42" xfId="3326"/>
    <cellStyle name="Comma 3 2 43" xfId="3327"/>
    <cellStyle name="Comma 3 2 44" xfId="3328"/>
    <cellStyle name="Comma 3 2 45" xfId="3329"/>
    <cellStyle name="Comma 3 2 46" xfId="3330"/>
    <cellStyle name="Comma 3 2 47" xfId="3331"/>
    <cellStyle name="Comma 3 2 48" xfId="3332"/>
    <cellStyle name="Comma 3 2 49" xfId="3333"/>
    <cellStyle name="Comma 3 2 5" xfId="3334"/>
    <cellStyle name="Comma 3 2 50" xfId="3335"/>
    <cellStyle name="Comma 3 2 51" xfId="3336"/>
    <cellStyle name="Comma 3 2 52" xfId="3337"/>
    <cellStyle name="Comma 3 2 53" xfId="3338"/>
    <cellStyle name="Comma 3 2 54" xfId="3339"/>
    <cellStyle name="Comma 3 2 55" xfId="3340"/>
    <cellStyle name="Comma 3 2 56" xfId="3341"/>
    <cellStyle name="Comma 3 2 57" xfId="3342"/>
    <cellStyle name="Comma 3 2 58" xfId="3343"/>
    <cellStyle name="Comma 3 2 59" xfId="3344"/>
    <cellStyle name="Comma 3 2 6" xfId="3345"/>
    <cellStyle name="Comma 3 2 60" xfId="3346"/>
    <cellStyle name="Comma 3 2 61" xfId="3347"/>
    <cellStyle name="Comma 3 2 62" xfId="3348"/>
    <cellStyle name="Comma 3 2 63" xfId="3349"/>
    <cellStyle name="Comma 3 2 64" xfId="3350"/>
    <cellStyle name="Comma 3 2 65" xfId="3351"/>
    <cellStyle name="Comma 3 2 66" xfId="3352"/>
    <cellStyle name="Comma 3 2 67" xfId="3353"/>
    <cellStyle name="Comma 3 2 68" xfId="3354"/>
    <cellStyle name="Comma 3 2 69" xfId="3355"/>
    <cellStyle name="Comma 3 2 7" xfId="3356"/>
    <cellStyle name="Comma 3 2 70" xfId="3357"/>
    <cellStyle name="Comma 3 2 71" xfId="3358"/>
    <cellStyle name="Comma 3 2 72" xfId="1433"/>
    <cellStyle name="Comma 3 2 73" xfId="5857"/>
    <cellStyle name="Comma 3 2 8" xfId="3359"/>
    <cellStyle name="Comma 3 2 9" xfId="3360"/>
    <cellStyle name="Comma 3 2_Acq input" xfId="2207"/>
    <cellStyle name="Comma 3 20" xfId="3361"/>
    <cellStyle name="Comma 3 21" xfId="3362"/>
    <cellStyle name="Comma 3 22" xfId="3363"/>
    <cellStyle name="Comma 3 23" xfId="3364"/>
    <cellStyle name="Comma 3 24" xfId="3365"/>
    <cellStyle name="Comma 3 25" xfId="3366"/>
    <cellStyle name="Comma 3 26" xfId="3367"/>
    <cellStyle name="Comma 3 27" xfId="3368"/>
    <cellStyle name="Comma 3 28" xfId="3369"/>
    <cellStyle name="Comma 3 29" xfId="3370"/>
    <cellStyle name="Comma 3 3" xfId="266"/>
    <cellStyle name="Comma 3 3 2" xfId="267"/>
    <cellStyle name="Comma 3 3 2 2" xfId="736"/>
    <cellStyle name="Comma 3 3 3" xfId="714"/>
    <cellStyle name="Comma 3 3 4" xfId="1434"/>
    <cellStyle name="Comma 3 3_Import_FinStat" xfId="683"/>
    <cellStyle name="Comma 3 30" xfId="3371"/>
    <cellStyle name="Comma 3 31" xfId="3372"/>
    <cellStyle name="Comma 3 32" xfId="3373"/>
    <cellStyle name="Comma 3 33" xfId="3374"/>
    <cellStyle name="Comma 3 34" xfId="3375"/>
    <cellStyle name="Comma 3 35" xfId="3376"/>
    <cellStyle name="Comma 3 36" xfId="3377"/>
    <cellStyle name="Comma 3 37" xfId="3378"/>
    <cellStyle name="Comma 3 38" xfId="3379"/>
    <cellStyle name="Comma 3 39" xfId="3380"/>
    <cellStyle name="Comma 3 4" xfId="268"/>
    <cellStyle name="Comma 3 4 2" xfId="726"/>
    <cellStyle name="Comma 3 4 3" xfId="1435"/>
    <cellStyle name="Comma 3 40" xfId="3381"/>
    <cellStyle name="Comma 3 41" xfId="3382"/>
    <cellStyle name="Comma 3 42" xfId="3383"/>
    <cellStyle name="Comma 3 43" xfId="3384"/>
    <cellStyle name="Comma 3 44" xfId="3385"/>
    <cellStyle name="Comma 3 45" xfId="3386"/>
    <cellStyle name="Comma 3 46" xfId="3387"/>
    <cellStyle name="Comma 3 47" xfId="3388"/>
    <cellStyle name="Comma 3 48" xfId="3389"/>
    <cellStyle name="Comma 3 49" xfId="3390"/>
    <cellStyle name="Comma 3 5" xfId="699"/>
    <cellStyle name="Comma 3 5 2" xfId="1436"/>
    <cellStyle name="Comma 3 50" xfId="3391"/>
    <cellStyle name="Comma 3 51" xfId="3392"/>
    <cellStyle name="Comma 3 52" xfId="3393"/>
    <cellStyle name="Comma 3 53" xfId="3394"/>
    <cellStyle name="Comma 3 54" xfId="3395"/>
    <cellStyle name="Comma 3 55" xfId="3396"/>
    <cellStyle name="Comma 3 56" xfId="3397"/>
    <cellStyle name="Comma 3 57" xfId="3398"/>
    <cellStyle name="Comma 3 58" xfId="3399"/>
    <cellStyle name="Comma 3 59" xfId="3400"/>
    <cellStyle name="Comma 3 6" xfId="1437"/>
    <cellStyle name="Comma 3 60" xfId="3401"/>
    <cellStyle name="Comma 3 61" xfId="3402"/>
    <cellStyle name="Comma 3 62" xfId="3403"/>
    <cellStyle name="Comma 3 63" xfId="3404"/>
    <cellStyle name="Comma 3 64" xfId="3405"/>
    <cellStyle name="Comma 3 65" xfId="3406"/>
    <cellStyle name="Comma 3 66" xfId="3407"/>
    <cellStyle name="Comma 3 67" xfId="3408"/>
    <cellStyle name="Comma 3 68" xfId="3409"/>
    <cellStyle name="Comma 3 69" xfId="3410"/>
    <cellStyle name="Comma 3 7" xfId="3411"/>
    <cellStyle name="Comma 3 70" xfId="3412"/>
    <cellStyle name="Comma 3 71" xfId="3413"/>
    <cellStyle name="Comma 3 72" xfId="3414"/>
    <cellStyle name="Comma 3 73" xfId="3415"/>
    <cellStyle name="Comma 3 74" xfId="3416"/>
    <cellStyle name="Comma 3 75" xfId="3417"/>
    <cellStyle name="Comma 3 76" xfId="3418"/>
    <cellStyle name="Comma 3 77" xfId="3419"/>
    <cellStyle name="Comma 3 78" xfId="3420"/>
    <cellStyle name="Comma 3 79" xfId="3421"/>
    <cellStyle name="Comma 3 8" xfId="3422"/>
    <cellStyle name="Comma 3 80" xfId="3423"/>
    <cellStyle name="Comma 3 81" xfId="3424"/>
    <cellStyle name="Comma 3 82" xfId="3425"/>
    <cellStyle name="Comma 3 83" xfId="3426"/>
    <cellStyle name="Comma 3 84" xfId="3427"/>
    <cellStyle name="Comma 3 85" xfId="3428"/>
    <cellStyle name="Comma 3 86" xfId="3429"/>
    <cellStyle name="Comma 3 87" xfId="3430"/>
    <cellStyle name="Comma 3 88" xfId="3431"/>
    <cellStyle name="Comma 3 89" xfId="3432"/>
    <cellStyle name="Comma 3 9" xfId="3433"/>
    <cellStyle name="Comma 3 90" xfId="3434"/>
    <cellStyle name="Comma 3 91" xfId="3435"/>
    <cellStyle name="Comma 3 92" xfId="3436"/>
    <cellStyle name="Comma 3 93" xfId="3437"/>
    <cellStyle name="Comma 3 94" xfId="3438"/>
    <cellStyle name="Comma 3 95" xfId="3439"/>
    <cellStyle name="Comma 3 96" xfId="3440"/>
    <cellStyle name="Comma 3 97" xfId="3441"/>
    <cellStyle name="Comma 3 98" xfId="3442"/>
    <cellStyle name="Comma 3 99" xfId="3443"/>
    <cellStyle name="Comma 3_AcqBal LC" xfId="1438"/>
    <cellStyle name="Comma 30" xfId="1439"/>
    <cellStyle name="Comma 31" xfId="1440"/>
    <cellStyle name="Comma 32" xfId="1441"/>
    <cellStyle name="Comma 33" xfId="1442"/>
    <cellStyle name="Comma 34" xfId="1443"/>
    <cellStyle name="Comma 35" xfId="1444"/>
    <cellStyle name="Comma 36" xfId="1445"/>
    <cellStyle name="Comma 37" xfId="1446"/>
    <cellStyle name="Comma 38" xfId="1447"/>
    <cellStyle name="Comma 39" xfId="1448"/>
    <cellStyle name="Comma 4" xfId="269"/>
    <cellStyle name="Comma 4 10" xfId="3444"/>
    <cellStyle name="Comma 4 11" xfId="3445"/>
    <cellStyle name="Comma 4 12" xfId="3446"/>
    <cellStyle name="Comma 4 13" xfId="3447"/>
    <cellStyle name="Comma 4 14" xfId="3448"/>
    <cellStyle name="Comma 4 15" xfId="3449"/>
    <cellStyle name="Comma 4 16" xfId="3450"/>
    <cellStyle name="Comma 4 17" xfId="3451"/>
    <cellStyle name="Comma 4 18" xfId="3452"/>
    <cellStyle name="Comma 4 19" xfId="3453"/>
    <cellStyle name="Comma 4 2" xfId="270"/>
    <cellStyle name="Comma 4 2 2" xfId="271"/>
    <cellStyle name="Comma 4 2 2 2" xfId="735"/>
    <cellStyle name="Comma 4 2 3" xfId="713"/>
    <cellStyle name="Comma 4 2 4" xfId="1450"/>
    <cellStyle name="Comma 4 2_Import_FinStat" xfId="684"/>
    <cellStyle name="Comma 4 20" xfId="3454"/>
    <cellStyle name="Comma 4 21" xfId="3455"/>
    <cellStyle name="Comma 4 22" xfId="3456"/>
    <cellStyle name="Comma 4 23" xfId="3457"/>
    <cellStyle name="Comma 4 24" xfId="3458"/>
    <cellStyle name="Comma 4 25" xfId="3459"/>
    <cellStyle name="Comma 4 26" xfId="3460"/>
    <cellStyle name="Comma 4 27" xfId="3461"/>
    <cellStyle name="Comma 4 28" xfId="1449"/>
    <cellStyle name="Comma 4 29" xfId="5858"/>
    <cellStyle name="Comma 4 3" xfId="272"/>
    <cellStyle name="Comma 4 3 2" xfId="725"/>
    <cellStyle name="Comma 4 3 3" xfId="3462"/>
    <cellStyle name="Comma 4 4" xfId="698"/>
    <cellStyle name="Comma 4 4 2" xfId="3463"/>
    <cellStyle name="Comma 4 5" xfId="3464"/>
    <cellStyle name="Comma 4 6" xfId="3465"/>
    <cellStyle name="Comma 4 7" xfId="3466"/>
    <cellStyle name="Comma 4 8" xfId="3467"/>
    <cellStyle name="Comma 4 9" xfId="3468"/>
    <cellStyle name="Comma 4_Acq input" xfId="2208"/>
    <cellStyle name="Comma 40" xfId="1451"/>
    <cellStyle name="Comma 41" xfId="2115"/>
    <cellStyle name="Comma 42" xfId="2116"/>
    <cellStyle name="Comma 43" xfId="2117"/>
    <cellStyle name="Comma 44" xfId="2118"/>
    <cellStyle name="Comma 45" xfId="2259"/>
    <cellStyle name="Comma 46" xfId="3469"/>
    <cellStyle name="Comma 47" xfId="3470"/>
    <cellStyle name="Comma 48" xfId="3471"/>
    <cellStyle name="Comma 49" xfId="3472"/>
    <cellStyle name="Comma 5" xfId="273"/>
    <cellStyle name="Comma 5 2" xfId="274"/>
    <cellStyle name="Comma 5 2 2" xfId="275"/>
    <cellStyle name="Comma 5 2 2 2" xfId="738"/>
    <cellStyle name="Comma 5 2 3" xfId="716"/>
    <cellStyle name="Comma 5 2 4" xfId="1453"/>
    <cellStyle name="Comma 5 2_Import_FinStat" xfId="686"/>
    <cellStyle name="Comma 5 3" xfId="276"/>
    <cellStyle name="Comma 5 3 2" xfId="727"/>
    <cellStyle name="Comma 5 4" xfId="705"/>
    <cellStyle name="Comma 5 5" xfId="1452"/>
    <cellStyle name="Comma 5 6" xfId="5859"/>
    <cellStyle name="Comma 5_Import_FinStat" xfId="685"/>
    <cellStyle name="Comma 50" xfId="3473"/>
    <cellStyle name="Comma 51" xfId="3474"/>
    <cellStyle name="Comma 51 2" xfId="3475"/>
    <cellStyle name="Comma 51 3" xfId="3476"/>
    <cellStyle name="Comma 51 4" xfId="3477"/>
    <cellStyle name="Comma 52" xfId="3478"/>
    <cellStyle name="Comma 52 2" xfId="3479"/>
    <cellStyle name="Comma 52 3" xfId="3480"/>
    <cellStyle name="Comma 52 4" xfId="3481"/>
    <cellStyle name="Comma 53" xfId="3482"/>
    <cellStyle name="Comma 54" xfId="3483"/>
    <cellStyle name="Comma 55" xfId="1938"/>
    <cellStyle name="Comma 56" xfId="3484"/>
    <cellStyle name="Comma 57" xfId="5866"/>
    <cellStyle name="Comma 59" xfId="3485"/>
    <cellStyle name="Comma 6" xfId="277"/>
    <cellStyle name="Comma 6 2" xfId="278"/>
    <cellStyle name="Comma 6 2 2" xfId="279"/>
    <cellStyle name="Comma 6 2 2 2" xfId="739"/>
    <cellStyle name="Comma 6 2 3" xfId="717"/>
    <cellStyle name="Comma 6 2 4" xfId="1455"/>
    <cellStyle name="Comma 6 2_Import_FinStat" xfId="688"/>
    <cellStyle name="Comma 6 3" xfId="280"/>
    <cellStyle name="Comma 6 3 2" xfId="728"/>
    <cellStyle name="Comma 6 4" xfId="706"/>
    <cellStyle name="Comma 6 5" xfId="1454"/>
    <cellStyle name="Comma 6 6" xfId="5860"/>
    <cellStyle name="Comma 6_Import_FinStat" xfId="687"/>
    <cellStyle name="Comma 7" xfId="281"/>
    <cellStyle name="Comma 7 2" xfId="282"/>
    <cellStyle name="Comma 7 2 2" xfId="283"/>
    <cellStyle name="Comma 7 2 2 2" xfId="740"/>
    <cellStyle name="Comma 7 2 3" xfId="718"/>
    <cellStyle name="Comma 7 2 4" xfId="1457"/>
    <cellStyle name="Comma 7 2_Import_FinStat" xfId="690"/>
    <cellStyle name="Comma 7 3" xfId="284"/>
    <cellStyle name="Comma 7 3 2" xfId="729"/>
    <cellStyle name="Comma 7 4" xfId="707"/>
    <cellStyle name="Comma 7 5" xfId="1456"/>
    <cellStyle name="Comma 7 6" xfId="5861"/>
    <cellStyle name="Comma 7_Import_FinStat" xfId="689"/>
    <cellStyle name="Comma 8" xfId="285"/>
    <cellStyle name="Comma 8 2" xfId="286"/>
    <cellStyle name="Comma 8 2 2" xfId="287"/>
    <cellStyle name="Comma 8 2 2 2" xfId="741"/>
    <cellStyle name="Comma 8 2 3" xfId="719"/>
    <cellStyle name="Comma 8 2_Import_FinStat" xfId="692"/>
    <cellStyle name="Comma 8 3" xfId="288"/>
    <cellStyle name="Comma 8 3 2" xfId="730"/>
    <cellStyle name="Comma 8 4" xfId="708"/>
    <cellStyle name="Comma 8 5" xfId="1458"/>
    <cellStyle name="Comma 8 6" xfId="5862"/>
    <cellStyle name="Comma 8_Import_FinStat" xfId="691"/>
    <cellStyle name="Comma 9" xfId="289"/>
    <cellStyle name="Comma 9 2" xfId="290"/>
    <cellStyle name="Comma 9 2 2" xfId="291"/>
    <cellStyle name="Comma 9 2 2 2" xfId="742"/>
    <cellStyle name="Comma 9 2 3" xfId="720"/>
    <cellStyle name="Comma 9 2_Import_FinStat" xfId="694"/>
    <cellStyle name="Comma 9 3" xfId="292"/>
    <cellStyle name="Comma 9 3 2" xfId="731"/>
    <cellStyle name="Comma 9 4" xfId="709"/>
    <cellStyle name="Comma 9 5" xfId="1459"/>
    <cellStyle name="Comma 9 6" xfId="5863"/>
    <cellStyle name="Comma 9_Import_FinStat" xfId="693"/>
    <cellStyle name="Comma0" xfId="1460"/>
    <cellStyle name="Commentaire" xfId="293"/>
    <cellStyle name="Commentaire 2" xfId="1462"/>
    <cellStyle name="Commentaire 2 2" xfId="1463"/>
    <cellStyle name="Commentaire 2_CURR" xfId="1464"/>
    <cellStyle name="Commentaire 3" xfId="1937"/>
    <cellStyle name="Commentaire 4" xfId="1461"/>
    <cellStyle name="Commentaire_1.Entity" xfId="1465"/>
    <cellStyle name="Copied" xfId="294"/>
    <cellStyle name="Credito" xfId="2028"/>
    <cellStyle name="Currency 2" xfId="1466"/>
    <cellStyle name="Currency 2 2" xfId="1467"/>
    <cellStyle name="Currency 2_Acq input" xfId="2209"/>
    <cellStyle name="Currency0" xfId="1468"/>
    <cellStyle name="Date" xfId="295"/>
    <cellStyle name="Date 2" xfId="1469"/>
    <cellStyle name="Datum" xfId="296"/>
    <cellStyle name="Datum 2" xfId="297"/>
    <cellStyle name="Datum 3" xfId="298"/>
    <cellStyle name="Datum 3 2" xfId="1470"/>
    <cellStyle name="Dezimal [0] 2" xfId="2029"/>
    <cellStyle name="Dezimal [0]_2ADJ" xfId="299"/>
    <cellStyle name="Dezimal_2ADJ" xfId="300"/>
    <cellStyle name="Eingabe" xfId="1471"/>
    <cellStyle name="Eingabe 2" xfId="2030"/>
    <cellStyle name="Emphasis 1" xfId="301"/>
    <cellStyle name="Emphasis 1 2" xfId="1472"/>
    <cellStyle name="Emphasis 2" xfId="302"/>
    <cellStyle name="Emphasis 2 2" xfId="1473"/>
    <cellStyle name="Emphasis 3" xfId="303"/>
    <cellStyle name="Emphasis 3 2" xfId="1474"/>
    <cellStyle name="Encabezado 4" xfId="1475"/>
    <cellStyle name="Ênfase1" xfId="2031"/>
    <cellStyle name="Ênfase2" xfId="2032"/>
    <cellStyle name="Ênfase3" xfId="2033"/>
    <cellStyle name="Ênfase4" xfId="2034"/>
    <cellStyle name="Ênfase5" xfId="2035"/>
    <cellStyle name="Ênfase6" xfId="2036"/>
    <cellStyle name="Énfasis1" xfId="1476"/>
    <cellStyle name="Énfasis2" xfId="1477"/>
    <cellStyle name="Énfasis3" xfId="1478"/>
    <cellStyle name="Énfasis4" xfId="1479"/>
    <cellStyle name="Énfasis5" xfId="1480"/>
    <cellStyle name="Énfasis6" xfId="1481"/>
    <cellStyle name="Entered" xfId="304"/>
    <cellStyle name="Entrada" xfId="1482"/>
    <cellStyle name="Entrée" xfId="305"/>
    <cellStyle name="Entrée 2" xfId="1483"/>
    <cellStyle name="Ergebnis" xfId="1484"/>
    <cellStyle name="Ergebnis 2" xfId="2037"/>
    <cellStyle name="Erklärender Text" xfId="1485"/>
    <cellStyle name="Erklärender Text 2" xfId="2038"/>
    <cellStyle name="Euro" xfId="1486"/>
    <cellStyle name="Explanatory Text 2" xfId="306"/>
    <cellStyle name="Explanatory Text 2 2" xfId="1487"/>
    <cellStyle name="Explanatory Text 3" xfId="307"/>
    <cellStyle name="Explanatory Text 4" xfId="308"/>
    <cellStyle name="Explanatory Text 5" xfId="309"/>
    <cellStyle name="Finstilt" xfId="310"/>
    <cellStyle name="Finstilt låst" xfId="311"/>
    <cellStyle name="Fixed" xfId="1488"/>
    <cellStyle name="Format Tal (# ##0)" xfId="1489"/>
    <cellStyle name="Good 2" xfId="312"/>
    <cellStyle name="Good 2 2" xfId="1490"/>
    <cellStyle name="Good 2_Acq input" xfId="2210"/>
    <cellStyle name="Good 3" xfId="313"/>
    <cellStyle name="Good 4" xfId="314"/>
    <cellStyle name="Good 5" xfId="315"/>
    <cellStyle name="Good 6" xfId="632"/>
    <cellStyle name="Grey" xfId="316"/>
    <cellStyle name="Grey 2" xfId="1491"/>
    <cellStyle name="Grey 3" xfId="1492"/>
    <cellStyle name="Gut" xfId="1493"/>
    <cellStyle name="Gut 2" xfId="2039"/>
    <cellStyle name="hard no" xfId="317"/>
    <cellStyle name="hardno" xfId="318"/>
    <cellStyle name="Header1" xfId="319"/>
    <cellStyle name="Header1 2" xfId="702"/>
    <cellStyle name="Header2" xfId="320"/>
    <cellStyle name="Heading 1 2" xfId="321"/>
    <cellStyle name="Heading 1 2 2" xfId="1494"/>
    <cellStyle name="Heading 1 2_Acq input" xfId="2211"/>
    <cellStyle name="Heading 1 3" xfId="322"/>
    <cellStyle name="Heading 1 4" xfId="323"/>
    <cellStyle name="Heading 1 5" xfId="324"/>
    <cellStyle name="Heading 1 6" xfId="2119"/>
    <cellStyle name="Heading 2 2" xfId="325"/>
    <cellStyle name="Heading 2 2 2" xfId="1495"/>
    <cellStyle name="Heading 2 2_Acq input" xfId="2212"/>
    <cellStyle name="Heading 2 3" xfId="326"/>
    <cellStyle name="Heading 2 4" xfId="327"/>
    <cellStyle name="Heading 2 5" xfId="328"/>
    <cellStyle name="Heading 3 2" xfId="329"/>
    <cellStyle name="Heading 3 2 2" xfId="1497"/>
    <cellStyle name="Heading 3 2 3" xfId="1496"/>
    <cellStyle name="Heading 3 2_Acq input" xfId="2213"/>
    <cellStyle name="Heading 3 3" xfId="330"/>
    <cellStyle name="Heading 3 3 2" xfId="1498"/>
    <cellStyle name="Heading 3 4" xfId="331"/>
    <cellStyle name="Heading 3 4 2" xfId="1499"/>
    <cellStyle name="Heading 3 5" xfId="332"/>
    <cellStyle name="Heading 3 5 2" xfId="1500"/>
    <cellStyle name="Heading 4 2" xfId="333"/>
    <cellStyle name="Heading 4 2 2" xfId="1501"/>
    <cellStyle name="Heading 4 2_SouthAfrica BEE" xfId="3486"/>
    <cellStyle name="Heading 4 3" xfId="334"/>
    <cellStyle name="Heading 4 4" xfId="335"/>
    <cellStyle name="Heading 4 5" xfId="336"/>
    <cellStyle name="Huvud indata" xfId="337"/>
    <cellStyle name="Hyperlink" xfId="338" builtinId="8"/>
    <cellStyle name="Hyperlink 2" xfId="339"/>
    <cellStyle name="Hyperlink 2 2" xfId="2040"/>
    <cellStyle name="Hyperlink 2 2 2" xfId="2041"/>
    <cellStyle name="Hyperlink 2 2 3" xfId="2042"/>
    <cellStyle name="Hyperlink 2 2_Balance Sheet" xfId="2043"/>
    <cellStyle name="Hyperlink 2 3" xfId="2044"/>
    <cellStyle name="Hyperlink 2 4" xfId="1502"/>
    <cellStyle name="Hyperlink 2 5" xfId="5864"/>
    <cellStyle name="Hyperlink 3" xfId="340"/>
    <cellStyle name="Incorrecto" xfId="1503"/>
    <cellStyle name="Incorreto" xfId="2045"/>
    <cellStyle name="Indata" xfId="341"/>
    <cellStyle name="Indata 14" xfId="342"/>
    <cellStyle name="Indata 2" xfId="343"/>
    <cellStyle name="Indata 3" xfId="344"/>
    <cellStyle name="Indata text 11" xfId="345"/>
    <cellStyle name="Indata text 12" xfId="346"/>
    <cellStyle name="Indata_Import_FinStat" xfId="695"/>
    <cellStyle name="Input [yellow]" xfId="347"/>
    <cellStyle name="Input [yellow] 2" xfId="1504"/>
    <cellStyle name="Input [yellow] 3" xfId="1505"/>
    <cellStyle name="Input 10" xfId="1506"/>
    <cellStyle name="Input 11" xfId="1507"/>
    <cellStyle name="Input 12" xfId="1508"/>
    <cellStyle name="Input 13" xfId="1509"/>
    <cellStyle name="Input 14" xfId="1510"/>
    <cellStyle name="Input 15" xfId="1511"/>
    <cellStyle name="Input 16" xfId="1512"/>
    <cellStyle name="Input 17" xfId="1513"/>
    <cellStyle name="Input 18" xfId="1514"/>
    <cellStyle name="Input 19" xfId="1515"/>
    <cellStyle name="Input 2" xfId="348"/>
    <cellStyle name="Input 2 2" xfId="1516"/>
    <cellStyle name="Input 2_Acq input" xfId="2214"/>
    <cellStyle name="Input 20" xfId="1517"/>
    <cellStyle name="Input 21" xfId="1518"/>
    <cellStyle name="Input 22" xfId="1519"/>
    <cellStyle name="Input 23" xfId="1520"/>
    <cellStyle name="Input 24" xfId="1521"/>
    <cellStyle name="Input 25" xfId="1522"/>
    <cellStyle name="Input 26" xfId="1523"/>
    <cellStyle name="Input 27" xfId="1524"/>
    <cellStyle name="Input 28" xfId="1525"/>
    <cellStyle name="Input 29" xfId="1526"/>
    <cellStyle name="Input 3" xfId="349"/>
    <cellStyle name="Input 30" xfId="1527"/>
    <cellStyle name="Input 31" xfId="1528"/>
    <cellStyle name="Input 32" xfId="1529"/>
    <cellStyle name="Input 33" xfId="1530"/>
    <cellStyle name="Input 34" xfId="1531"/>
    <cellStyle name="Input 35" xfId="1532"/>
    <cellStyle name="Input 36" xfId="1533"/>
    <cellStyle name="Input 37" xfId="1534"/>
    <cellStyle name="Input 38" xfId="1535"/>
    <cellStyle name="Input 39" xfId="1536"/>
    <cellStyle name="Input 4" xfId="350"/>
    <cellStyle name="Input 40" xfId="1537"/>
    <cellStyle name="Input 41" xfId="1538"/>
    <cellStyle name="Input 42" xfId="1539"/>
    <cellStyle name="Input 43" xfId="1540"/>
    <cellStyle name="Input 44" xfId="1541"/>
    <cellStyle name="Input 45" xfId="1542"/>
    <cellStyle name="Input 46" xfId="1543"/>
    <cellStyle name="Input 47" xfId="1544"/>
    <cellStyle name="Input 48" xfId="1545"/>
    <cellStyle name="Input 49" xfId="1546"/>
    <cellStyle name="Input 5" xfId="351"/>
    <cellStyle name="Input 50" xfId="1547"/>
    <cellStyle name="Input 51" xfId="1548"/>
    <cellStyle name="Input 52" xfId="1549"/>
    <cellStyle name="Input 53" xfId="1550"/>
    <cellStyle name="Input 54" xfId="1551"/>
    <cellStyle name="Input 55" xfId="1552"/>
    <cellStyle name="Input 56" xfId="1553"/>
    <cellStyle name="Input 57" xfId="1554"/>
    <cellStyle name="Input 58" xfId="1555"/>
    <cellStyle name="Input 59" xfId="1556"/>
    <cellStyle name="Input 6" xfId="1557"/>
    <cellStyle name="Input 60" xfId="1558"/>
    <cellStyle name="Input 61" xfId="1559"/>
    <cellStyle name="Input 62" xfId="1560"/>
    <cellStyle name="Input 63" xfId="1561"/>
    <cellStyle name="Input 64" xfId="1562"/>
    <cellStyle name="Input 65" xfId="1563"/>
    <cellStyle name="Input 66" xfId="1564"/>
    <cellStyle name="Input 67" xfId="1565"/>
    <cellStyle name="Input 68" xfId="1566"/>
    <cellStyle name="Input 69" xfId="1567"/>
    <cellStyle name="Input 7" xfId="1568"/>
    <cellStyle name="Input 70" xfId="1569"/>
    <cellStyle name="Input 71" xfId="1570"/>
    <cellStyle name="Input 72" xfId="2046"/>
    <cellStyle name="Input 73" xfId="2120"/>
    <cellStyle name="Input 8" xfId="1571"/>
    <cellStyle name="Input 9" xfId="1572"/>
    <cellStyle name="Insatisfaisant" xfId="352"/>
    <cellStyle name="Insatisfaisant 2" xfId="1573"/>
    <cellStyle name="Kolrubr" xfId="353"/>
    <cellStyle name="Kolrubr låst" xfId="354"/>
    <cellStyle name="Kolumnrubrik" xfId="355"/>
    <cellStyle name="Kolumnrubrik 2" xfId="356"/>
    <cellStyle name="Kolumnrubrik 3" xfId="357"/>
    <cellStyle name="Komma (0)" xfId="358"/>
    <cellStyle name="Komma 2" xfId="2047"/>
    <cellStyle name="Komma 3" xfId="2048"/>
    <cellStyle name="Kommentarer" xfId="359"/>
    <cellStyle name="KRADSFI" xfId="360"/>
    <cellStyle name="KRADSFI 2" xfId="361"/>
    <cellStyle name="KRADSFI 3" xfId="362"/>
    <cellStyle name="KRADSFI 3 2" xfId="1574"/>
    <cellStyle name="Lien hypertexte visité_SSJB  MICHELIN" xfId="363"/>
    <cellStyle name="Lien hypertexte_SSJB  MICHELIN" xfId="364"/>
    <cellStyle name="Linked Cell 2" xfId="365"/>
    <cellStyle name="Linked Cell 2 2" xfId="1575"/>
    <cellStyle name="Linked Cell 2_Acq input" xfId="2215"/>
    <cellStyle name="Linked Cell 3" xfId="366"/>
    <cellStyle name="Linked Cell 4" xfId="367"/>
    <cellStyle name="Linked Cell 5" xfId="368"/>
    <cellStyle name="Map Data Values" xfId="369"/>
    <cellStyle name="Map Distance" xfId="370"/>
    <cellStyle name="Map Legend" xfId="371"/>
    <cellStyle name="Map Object Names" xfId="372"/>
    <cellStyle name="Map Title" xfId="373"/>
    <cellStyle name="Millares 2" xfId="2049"/>
    <cellStyle name="Millares 2 2" xfId="2050"/>
    <cellStyle name="Milliers [0]_Bourse96" xfId="374"/>
    <cellStyle name="Milliers_Bourse96" xfId="375"/>
    <cellStyle name="Moeda 2" xfId="2051"/>
    <cellStyle name="Moneda 2" xfId="2052"/>
    <cellStyle name="Monétaire [0]_Bourse96" xfId="376"/>
    <cellStyle name="Monétaire_Bourse96" xfId="377"/>
    <cellStyle name="Neutra" xfId="2053"/>
    <cellStyle name="Neutral 2" xfId="378"/>
    <cellStyle name="Neutral 2 2" xfId="1576"/>
    <cellStyle name="Neutral 2_Acq input" xfId="2216"/>
    <cellStyle name="Neutral 3" xfId="379"/>
    <cellStyle name="Neutral 4" xfId="380"/>
    <cellStyle name="Neutral 5" xfId="381"/>
    <cellStyle name="Neutral 6" xfId="656"/>
    <cellStyle name="Neutre" xfId="382"/>
    <cellStyle name="Neutre 2" xfId="1577"/>
    <cellStyle name="newdate" xfId="1578"/>
    <cellStyle name="newdate 2" xfId="1579"/>
    <cellStyle name="No-definido" xfId="2054"/>
    <cellStyle name="Normal" xfId="0" builtinId="0"/>
    <cellStyle name="Normal - Style1" xfId="383"/>
    <cellStyle name="Normal - Style1 2" xfId="1580"/>
    <cellStyle name="Normal - Style1_Acq input" xfId="2217"/>
    <cellStyle name="Normal 10" xfId="384"/>
    <cellStyle name="Normal 10 10" xfId="3487"/>
    <cellStyle name="Normal 10 11" xfId="3488"/>
    <cellStyle name="Normal 10 12" xfId="3489"/>
    <cellStyle name="Normal 10 13" xfId="3490"/>
    <cellStyle name="Normal 10 14" xfId="3491"/>
    <cellStyle name="Normal 10 15" xfId="3492"/>
    <cellStyle name="Normal 10 16" xfId="1581"/>
    <cellStyle name="Normal 10 2" xfId="636"/>
    <cellStyle name="Normal 10 2 2" xfId="1583"/>
    <cellStyle name="Normal 10 2 2 2" xfId="1584"/>
    <cellStyle name="Normal 10 2 2_CF" xfId="3493"/>
    <cellStyle name="Normal 10 2 3" xfId="1585"/>
    <cellStyle name="Normal 10 2 3 2" xfId="1586"/>
    <cellStyle name="Normal 10 2 3_CF" xfId="3494"/>
    <cellStyle name="Normal 10 2 4" xfId="1587"/>
    <cellStyle name="Normal 10 2 5" xfId="1588"/>
    <cellStyle name="Normal 10 2 6" xfId="1582"/>
    <cellStyle name="Normal 10 2_CF" xfId="3495"/>
    <cellStyle name="Normal 10 3" xfId="1589"/>
    <cellStyle name="Normal 10 4" xfId="3496"/>
    <cellStyle name="Normal 10 5" xfId="3497"/>
    <cellStyle name="Normal 10 6" xfId="3498"/>
    <cellStyle name="Normal 10 7" xfId="3499"/>
    <cellStyle name="Normal 10 8" xfId="3500"/>
    <cellStyle name="Normal 10 9" xfId="3501"/>
    <cellStyle name="Normal 10_Acq input" xfId="2218"/>
    <cellStyle name="Normal 11" xfId="385"/>
    <cellStyle name="Normal 11 10" xfId="3502"/>
    <cellStyle name="Normal 11 11" xfId="3503"/>
    <cellStyle name="Normal 11 12" xfId="3504"/>
    <cellStyle name="Normal 11 13" xfId="3505"/>
    <cellStyle name="Normal 11 14" xfId="3506"/>
    <cellStyle name="Normal 11 15" xfId="3507"/>
    <cellStyle name="Normal 11 16" xfId="1590"/>
    <cellStyle name="Normal 11 2" xfId="386"/>
    <cellStyle name="Normal 11 2 10" xfId="3508"/>
    <cellStyle name="Normal 11 2 11" xfId="3509"/>
    <cellStyle name="Normal 11 2 12" xfId="3510"/>
    <cellStyle name="Normal 11 2 13" xfId="1591"/>
    <cellStyle name="Normal 11 2 2" xfId="1592"/>
    <cellStyle name="Normal 11 2 3" xfId="3511"/>
    <cellStyle name="Normal 11 2 4" xfId="3512"/>
    <cellStyle name="Normal 11 2 5" xfId="3513"/>
    <cellStyle name="Normal 11 2 6" xfId="3514"/>
    <cellStyle name="Normal 11 2 7" xfId="3515"/>
    <cellStyle name="Normal 11 2 8" xfId="3516"/>
    <cellStyle name="Normal 11 2 9" xfId="3517"/>
    <cellStyle name="Normal 11 2_CF" xfId="3518"/>
    <cellStyle name="Normal 11 3" xfId="1593"/>
    <cellStyle name="Normal 11 4" xfId="1594"/>
    <cellStyle name="Normal 11 5" xfId="3519"/>
    <cellStyle name="Normal 11 6" xfId="3520"/>
    <cellStyle name="Normal 11 7" xfId="3521"/>
    <cellStyle name="Normal 11 8" xfId="3522"/>
    <cellStyle name="Normal 11 9" xfId="3523"/>
    <cellStyle name="Normal 11_14. BAs" xfId="663"/>
    <cellStyle name="Normal 12" xfId="387"/>
    <cellStyle name="Normal 12 10" xfId="3524"/>
    <cellStyle name="Normal 12 11" xfId="3525"/>
    <cellStyle name="Normal 12 12" xfId="3526"/>
    <cellStyle name="Normal 12 13" xfId="3527"/>
    <cellStyle name="Normal 12 14" xfId="3528"/>
    <cellStyle name="Normal 12 15" xfId="3529"/>
    <cellStyle name="Normal 12 16" xfId="1595"/>
    <cellStyle name="Normal 12 2" xfId="1596"/>
    <cellStyle name="Normal 12 3" xfId="1597"/>
    <cellStyle name="Normal 12 4" xfId="3530"/>
    <cellStyle name="Normal 12 5" xfId="3531"/>
    <cellStyle name="Normal 12 6" xfId="3532"/>
    <cellStyle name="Normal 12 7" xfId="3533"/>
    <cellStyle name="Normal 12 8" xfId="3534"/>
    <cellStyle name="Normal 12 9" xfId="3535"/>
    <cellStyle name="Normal 12_Acq input" xfId="2219"/>
    <cellStyle name="Normal 13" xfId="388"/>
    <cellStyle name="Normal 13 10" xfId="3536"/>
    <cellStyle name="Normal 13 11" xfId="3537"/>
    <cellStyle name="Normal 13 12" xfId="3538"/>
    <cellStyle name="Normal 13 13" xfId="3539"/>
    <cellStyle name="Normal 13 14" xfId="3540"/>
    <cellStyle name="Normal 13 15" xfId="3541"/>
    <cellStyle name="Normal 13 16" xfId="1598"/>
    <cellStyle name="Normal 13 2" xfId="1599"/>
    <cellStyle name="Normal 13 3" xfId="3542"/>
    <cellStyle name="Normal 13 4" xfId="3543"/>
    <cellStyle name="Normal 13 5" xfId="3544"/>
    <cellStyle name="Normal 13 6" xfId="3545"/>
    <cellStyle name="Normal 13 7" xfId="3546"/>
    <cellStyle name="Normal 13 8" xfId="3547"/>
    <cellStyle name="Normal 13 9" xfId="3548"/>
    <cellStyle name="Normal 13_Acq input" xfId="2220"/>
    <cellStyle name="Normal 14" xfId="389"/>
    <cellStyle name="Normal 14 10" xfId="3549"/>
    <cellStyle name="Normal 14 11" xfId="3550"/>
    <cellStyle name="Normal 14 12" xfId="3551"/>
    <cellStyle name="Normal 14 13" xfId="3552"/>
    <cellStyle name="Normal 14 14" xfId="3553"/>
    <cellStyle name="Normal 14 15" xfId="3554"/>
    <cellStyle name="Normal 14 2" xfId="1600"/>
    <cellStyle name="Normal 14 3" xfId="3555"/>
    <cellStyle name="Normal 14 4" xfId="3556"/>
    <cellStyle name="Normal 14 5" xfId="3557"/>
    <cellStyle name="Normal 14 6" xfId="3558"/>
    <cellStyle name="Normal 14 7" xfId="3559"/>
    <cellStyle name="Normal 14 8" xfId="3560"/>
    <cellStyle name="Normal 14 9" xfId="3561"/>
    <cellStyle name="Normal 14_Acq input" xfId="2221"/>
    <cellStyle name="Normal 15" xfId="390"/>
    <cellStyle name="Normal 15 10" xfId="3562"/>
    <cellStyle name="Normal 15 11" xfId="3563"/>
    <cellStyle name="Normal 15 12" xfId="3564"/>
    <cellStyle name="Normal 15 13" xfId="3565"/>
    <cellStyle name="Normal 15 14" xfId="3566"/>
    <cellStyle name="Normal 15 15" xfId="3567"/>
    <cellStyle name="Normal 15 2" xfId="647"/>
    <cellStyle name="Normal 15 2 2" xfId="1601"/>
    <cellStyle name="Normal 15 3" xfId="3568"/>
    <cellStyle name="Normal 15 4" xfId="3569"/>
    <cellStyle name="Normal 15 5" xfId="3570"/>
    <cellStyle name="Normal 15 6" xfId="3571"/>
    <cellStyle name="Normal 15 7" xfId="3572"/>
    <cellStyle name="Normal 15 8" xfId="3573"/>
    <cellStyle name="Normal 15 9" xfId="3574"/>
    <cellStyle name="Normal 15_14. BAs" xfId="664"/>
    <cellStyle name="Normal 16" xfId="391"/>
    <cellStyle name="Normal 16 10" xfId="3575"/>
    <cellStyle name="Normal 16 11" xfId="3576"/>
    <cellStyle name="Normal 16 12" xfId="3577"/>
    <cellStyle name="Normal 16 13" xfId="3578"/>
    <cellStyle name="Normal 16 14" xfId="3579"/>
    <cellStyle name="Normal 16 15" xfId="3580"/>
    <cellStyle name="Normal 16 2" xfId="648"/>
    <cellStyle name="Normal 16 3" xfId="1602"/>
    <cellStyle name="Normal 16 4" xfId="3581"/>
    <cellStyle name="Normal 16 5" xfId="3582"/>
    <cellStyle name="Normal 16 6" xfId="3583"/>
    <cellStyle name="Normal 16 7" xfId="3584"/>
    <cellStyle name="Normal 16 8" xfId="3585"/>
    <cellStyle name="Normal 16 9" xfId="3586"/>
    <cellStyle name="Normal 16_14. BAs" xfId="665"/>
    <cellStyle name="Normal 17" xfId="392"/>
    <cellStyle name="Normal 17 10" xfId="3587"/>
    <cellStyle name="Normal 17 11" xfId="3588"/>
    <cellStyle name="Normal 17 12" xfId="3589"/>
    <cellStyle name="Normal 17 13" xfId="3590"/>
    <cellStyle name="Normal 17 14" xfId="3591"/>
    <cellStyle name="Normal 17 15" xfId="3592"/>
    <cellStyle name="Normal 17 2" xfId="393"/>
    <cellStyle name="Normal 17 3" xfId="1603"/>
    <cellStyle name="Normal 17 4" xfId="3593"/>
    <cellStyle name="Normal 17 5" xfId="3594"/>
    <cellStyle name="Normal 17 6" xfId="3595"/>
    <cellStyle name="Normal 17 7" xfId="3596"/>
    <cellStyle name="Normal 17 8" xfId="3597"/>
    <cellStyle name="Normal 17 9" xfId="3598"/>
    <cellStyle name="Normal 17_Acq input" xfId="1604"/>
    <cellStyle name="Normal 18" xfId="394"/>
    <cellStyle name="Normal 18 2" xfId="395"/>
    <cellStyle name="Normal 18 3" xfId="1605"/>
    <cellStyle name="Normal 18_Acq input" xfId="1606"/>
    <cellStyle name="Normal 19" xfId="396"/>
    <cellStyle name="Normal 19 10" xfId="3599"/>
    <cellStyle name="Normal 19 11" xfId="3600"/>
    <cellStyle name="Normal 19 12" xfId="3601"/>
    <cellStyle name="Normal 19 13" xfId="3602"/>
    <cellStyle name="Normal 19 14" xfId="3603"/>
    <cellStyle name="Normal 19 15" xfId="3604"/>
    <cellStyle name="Normal 19 2" xfId="649"/>
    <cellStyle name="Normal 19 2 2" xfId="1607"/>
    <cellStyle name="Normal 19 3" xfId="3605"/>
    <cellStyle name="Normal 19 4" xfId="3606"/>
    <cellStyle name="Normal 19 5" xfId="3607"/>
    <cellStyle name="Normal 19 6" xfId="3608"/>
    <cellStyle name="Normal 19 7" xfId="3609"/>
    <cellStyle name="Normal 19 8" xfId="3610"/>
    <cellStyle name="Normal 19 9" xfId="3611"/>
    <cellStyle name="Normal 19_14. BAs" xfId="666"/>
    <cellStyle name="Normal 2" xfId="397"/>
    <cellStyle name="Normal 2 10" xfId="1608"/>
    <cellStyle name="Normal 2 10 10" xfId="3612"/>
    <cellStyle name="Normal 2 10_SouthAfrica BEE" xfId="3613"/>
    <cellStyle name="Normal 2 100" xfId="3614"/>
    <cellStyle name="Normal 2 101" xfId="3615"/>
    <cellStyle name="Normal 2 102" xfId="3616"/>
    <cellStyle name="Normal 2 103" xfId="3617"/>
    <cellStyle name="Normal 2 104" xfId="3618"/>
    <cellStyle name="Normal 2 105" xfId="3619"/>
    <cellStyle name="Normal 2 106" xfId="3620"/>
    <cellStyle name="Normal 2 107" xfId="3621"/>
    <cellStyle name="Normal 2 108" xfId="3622"/>
    <cellStyle name="Normal 2 109" xfId="3623"/>
    <cellStyle name="Normal 2 11" xfId="1609"/>
    <cellStyle name="Normal 2 110" xfId="3624"/>
    <cellStyle name="Normal 2 12" xfId="1610"/>
    <cellStyle name="Normal 2 13" xfId="1611"/>
    <cellStyle name="Normal 2 14" xfId="1612"/>
    <cellStyle name="Normal 2 15" xfId="1613"/>
    <cellStyle name="Normal 2 16" xfId="1614"/>
    <cellStyle name="Normal 2 17" xfId="1615"/>
    <cellStyle name="Normal 2 18" xfId="1616"/>
    <cellStyle name="Normal 2 19" xfId="1617"/>
    <cellStyle name="Normal 2 2" xfId="398"/>
    <cellStyle name="Normal 2 2 10" xfId="3625"/>
    <cellStyle name="Normal 2 2 11" xfId="3626"/>
    <cellStyle name="Normal 2 2 12" xfId="3627"/>
    <cellStyle name="Normal 2 2 13" xfId="3628"/>
    <cellStyle name="Normal 2 2 2" xfId="399"/>
    <cellStyle name="Normal 2 2 2 2" xfId="1618"/>
    <cellStyle name="Normal 2 2 2 3" xfId="1619"/>
    <cellStyle name="Normal 2 2 2 4" xfId="1620"/>
    <cellStyle name="Normal 2 2 2_SouthAfrica BEE" xfId="3629"/>
    <cellStyle name="Normal 2 2 3" xfId="1621"/>
    <cellStyle name="Normal 2 2 4" xfId="1622"/>
    <cellStyle name="Normal 2 2 5" xfId="1623"/>
    <cellStyle name="Normal 2 2 6" xfId="1624"/>
    <cellStyle name="Normal 2 2 7" xfId="1625"/>
    <cellStyle name="Normal 2 2 8" xfId="1626"/>
    <cellStyle name="Normal 2 2 9" xfId="3630"/>
    <cellStyle name="Normal 2 2_179001 (2)" xfId="400"/>
    <cellStyle name="Normal 2 20" xfId="3631"/>
    <cellStyle name="Normal 2 21" xfId="3632"/>
    <cellStyle name="Normal 2 22" xfId="3633"/>
    <cellStyle name="Normal 2 23" xfId="3634"/>
    <cellStyle name="Normal 2 24" xfId="3635"/>
    <cellStyle name="Normal 2 25" xfId="3636"/>
    <cellStyle name="Normal 2 26" xfId="3637"/>
    <cellStyle name="Normal 2 27" xfId="3638"/>
    <cellStyle name="Normal 2 28" xfId="3639"/>
    <cellStyle name="Normal 2 29" xfId="3640"/>
    <cellStyle name="Normal 2 3" xfId="401"/>
    <cellStyle name="Normal 2 3 10" xfId="3641"/>
    <cellStyle name="Normal 2 3 11" xfId="3642"/>
    <cellStyle name="Normal 2 3 12" xfId="3643"/>
    <cellStyle name="Normal 2 3 2" xfId="1627"/>
    <cellStyle name="Normal 2 3 3" xfId="1628"/>
    <cellStyle name="Normal 2 3 4" xfId="1629"/>
    <cellStyle name="Normal 2 3 5" xfId="1630"/>
    <cellStyle name="Normal 2 3 6" xfId="1631"/>
    <cellStyle name="Normal 2 3 7" xfId="1632"/>
    <cellStyle name="Normal 2 3 8" xfId="3644"/>
    <cellStyle name="Normal 2 3 9" xfId="3645"/>
    <cellStyle name="Normal 2 3_Acq input" xfId="2222"/>
    <cellStyle name="Normal 2 30" xfId="3646"/>
    <cellStyle name="Normal 2 31" xfId="3647"/>
    <cellStyle name="Normal 2 32" xfId="3648"/>
    <cellStyle name="Normal 2 33" xfId="3649"/>
    <cellStyle name="Normal 2 34" xfId="3650"/>
    <cellStyle name="Normal 2 35" xfId="3651"/>
    <cellStyle name="Normal 2 36" xfId="3652"/>
    <cellStyle name="Normal 2 37" xfId="3653"/>
    <cellStyle name="Normal 2 38" xfId="3654"/>
    <cellStyle name="Normal 2 39" xfId="3655"/>
    <cellStyle name="Normal 2 4" xfId="1633"/>
    <cellStyle name="Normal 2 4 10" xfId="3656"/>
    <cellStyle name="Normal 2 4 11" xfId="3657"/>
    <cellStyle name="Normal 2 4 12" xfId="3658"/>
    <cellStyle name="Normal 2 4 2" xfId="1634"/>
    <cellStyle name="Normal 2 4 3" xfId="1635"/>
    <cellStyle name="Normal 2 4 4" xfId="1636"/>
    <cellStyle name="Normal 2 4 5" xfId="1637"/>
    <cellStyle name="Normal 2 4 6" xfId="1638"/>
    <cellStyle name="Normal 2 4 7" xfId="1639"/>
    <cellStyle name="Normal 2 4 7 2" xfId="1640"/>
    <cellStyle name="Normal 2 4 8" xfId="1641"/>
    <cellStyle name="Normal 2 4 9" xfId="3659"/>
    <cellStyle name="Normal 2 4_Acq input" xfId="2223"/>
    <cellStyle name="Normal 2 40" xfId="3660"/>
    <cellStyle name="Normal 2 41" xfId="3661"/>
    <cellStyle name="Normal 2 42" xfId="3662"/>
    <cellStyle name="Normal 2 43" xfId="3663"/>
    <cellStyle name="Normal 2 44" xfId="3664"/>
    <cellStyle name="Normal 2 45" xfId="3665"/>
    <cellStyle name="Normal 2 46" xfId="3666"/>
    <cellStyle name="Normal 2 47" xfId="3667"/>
    <cellStyle name="Normal 2 48" xfId="3668"/>
    <cellStyle name="Normal 2 49" xfId="3669"/>
    <cellStyle name="Normal 2 5" xfId="1642"/>
    <cellStyle name="Normal 2 5 10" xfId="3670"/>
    <cellStyle name="Normal 2 5 11" xfId="3671"/>
    <cellStyle name="Normal 2 5 12" xfId="3672"/>
    <cellStyle name="Normal 2 5 2" xfId="1643"/>
    <cellStyle name="Normal 2 5 3" xfId="1644"/>
    <cellStyle name="Normal 2 5 4" xfId="1645"/>
    <cellStyle name="Normal 2 5 5" xfId="1646"/>
    <cellStyle name="Normal 2 5 6" xfId="1647"/>
    <cellStyle name="Normal 2 5 7" xfId="3673"/>
    <cellStyle name="Normal 2 5 8" xfId="3674"/>
    <cellStyle name="Normal 2 5 9" xfId="3675"/>
    <cellStyle name="Normal 2 5_SouthAfrica BEE" xfId="3676"/>
    <cellStyle name="Normal 2 50" xfId="3677"/>
    <cellStyle name="Normal 2 51" xfId="3678"/>
    <cellStyle name="Normal 2 52" xfId="3679"/>
    <cellStyle name="Normal 2 53" xfId="3680"/>
    <cellStyle name="Normal 2 54" xfId="3681"/>
    <cellStyle name="Normal 2 55" xfId="3682"/>
    <cellStyle name="Normal 2 56" xfId="3683"/>
    <cellStyle name="Normal 2 57" xfId="3684"/>
    <cellStyle name="Normal 2 58" xfId="3685"/>
    <cellStyle name="Normal 2 59" xfId="3686"/>
    <cellStyle name="Normal 2 6" xfId="1648"/>
    <cellStyle name="Normal 2 6 2" xfId="1649"/>
    <cellStyle name="Normal 2 6 3" xfId="1650"/>
    <cellStyle name="Normal 2 6 4" xfId="1651"/>
    <cellStyle name="Normal 2 6 5" xfId="1652"/>
    <cellStyle name="Normal 2 6_SouthAfrica BEE" xfId="3687"/>
    <cellStyle name="Normal 2 60" xfId="3688"/>
    <cellStyle name="Normal 2 61" xfId="3689"/>
    <cellStyle name="Normal 2 62" xfId="3690"/>
    <cellStyle name="Normal 2 63" xfId="3691"/>
    <cellStyle name="Normal 2 64" xfId="3692"/>
    <cellStyle name="Normal 2 65" xfId="3693"/>
    <cellStyle name="Normal 2 66" xfId="3694"/>
    <cellStyle name="Normal 2 67" xfId="3695"/>
    <cellStyle name="Normal 2 68" xfId="3696"/>
    <cellStyle name="Normal 2 69" xfId="3697"/>
    <cellStyle name="Normal 2 7" xfId="1653"/>
    <cellStyle name="Normal 2 7 2" xfId="1654"/>
    <cellStyle name="Normal 2 7 3" xfId="1655"/>
    <cellStyle name="Normal 2 7 4" xfId="1656"/>
    <cellStyle name="Normal 2 7 5" xfId="1657"/>
    <cellStyle name="Normal 2 7 6" xfId="1658"/>
    <cellStyle name="Normal 2 7_SouthAfrica BEE" xfId="3698"/>
    <cellStyle name="Normal 2 70" xfId="3699"/>
    <cellStyle name="Normal 2 71" xfId="3700"/>
    <cellStyle name="Normal 2 72" xfId="3701"/>
    <cellStyle name="Normal 2 73" xfId="3702"/>
    <cellStyle name="Normal 2 74" xfId="3703"/>
    <cellStyle name="Normal 2 75" xfId="3704"/>
    <cellStyle name="Normal 2 76" xfId="3705"/>
    <cellStyle name="Normal 2 77" xfId="3706"/>
    <cellStyle name="Normal 2 78" xfId="3707"/>
    <cellStyle name="Normal 2 79" xfId="3708"/>
    <cellStyle name="Normal 2 8" xfId="1659"/>
    <cellStyle name="Normal 2 80" xfId="3709"/>
    <cellStyle name="Normal 2 81" xfId="3710"/>
    <cellStyle name="Normal 2 82" xfId="3711"/>
    <cellStyle name="Normal 2 83" xfId="3712"/>
    <cellStyle name="Normal 2 84" xfId="3713"/>
    <cellStyle name="Normal 2 85" xfId="3714"/>
    <cellStyle name="Normal 2 86" xfId="3715"/>
    <cellStyle name="Normal 2 87" xfId="3716"/>
    <cellStyle name="Normal 2 88" xfId="3717"/>
    <cellStyle name="Normal 2 89" xfId="3718"/>
    <cellStyle name="Normal 2 9" xfId="1660"/>
    <cellStyle name="Normal 2 90" xfId="3719"/>
    <cellStyle name="Normal 2 91" xfId="3720"/>
    <cellStyle name="Normal 2 92" xfId="3721"/>
    <cellStyle name="Normal 2 93" xfId="3722"/>
    <cellStyle name="Normal 2 94" xfId="3723"/>
    <cellStyle name="Normal 2 95" xfId="3724"/>
    <cellStyle name="Normal 2 96" xfId="3725"/>
    <cellStyle name="Normal 2 97" xfId="3726"/>
    <cellStyle name="Normal 2 98" xfId="3727"/>
    <cellStyle name="Normal 2 99" xfId="3728"/>
    <cellStyle name="Normal 2_296001" xfId="1661"/>
    <cellStyle name="Normal 20" xfId="402"/>
    <cellStyle name="Normal 20 10" xfId="3729"/>
    <cellStyle name="Normal 20 11" xfId="3730"/>
    <cellStyle name="Normal 20 12" xfId="3731"/>
    <cellStyle name="Normal 20 13" xfId="3732"/>
    <cellStyle name="Normal 20 14" xfId="3733"/>
    <cellStyle name="Normal 20 15" xfId="3734"/>
    <cellStyle name="Normal 20 2" xfId="650"/>
    <cellStyle name="Normal 20 2 2" xfId="1662"/>
    <cellStyle name="Normal 20 3" xfId="3735"/>
    <cellStyle name="Normal 20 4" xfId="3736"/>
    <cellStyle name="Normal 20 5" xfId="3737"/>
    <cellStyle name="Normal 20 6" xfId="3738"/>
    <cellStyle name="Normal 20 7" xfId="3739"/>
    <cellStyle name="Normal 20 8" xfId="3740"/>
    <cellStyle name="Normal 20 9" xfId="3741"/>
    <cellStyle name="Normal 20_14. BAs" xfId="667"/>
    <cellStyle name="Normal 21" xfId="403"/>
    <cellStyle name="Normal 21 2" xfId="643"/>
    <cellStyle name="Normal 21 2 2" xfId="1663"/>
    <cellStyle name="Normal 21_14. BAs" xfId="668"/>
    <cellStyle name="Normal 22" xfId="404"/>
    <cellStyle name="Normal 22 2" xfId="641"/>
    <cellStyle name="Normal 22 2 2" xfId="1664"/>
    <cellStyle name="Normal 22_14. BAs" xfId="669"/>
    <cellStyle name="Normal 23" xfId="405"/>
    <cellStyle name="Normal 23 2" xfId="639"/>
    <cellStyle name="Normal 23 2 2" xfId="1665"/>
    <cellStyle name="Normal 23_14. BAs" xfId="670"/>
    <cellStyle name="Normal 24" xfId="406"/>
    <cellStyle name="Normal 24 2" xfId="644"/>
    <cellStyle name="Normal 24 2 2" xfId="1666"/>
    <cellStyle name="Normal 24_14. BAs" xfId="671"/>
    <cellStyle name="Normal 25" xfId="407"/>
    <cellStyle name="Normal 25 2" xfId="642"/>
    <cellStyle name="Normal 25 2 2" xfId="1667"/>
    <cellStyle name="Normal 25_14. BAs" xfId="672"/>
    <cellStyle name="Normal 26" xfId="408"/>
    <cellStyle name="Normal 26 2" xfId="640"/>
    <cellStyle name="Normal 26 2 2" xfId="1668"/>
    <cellStyle name="Normal 26_14. BAs" xfId="673"/>
    <cellStyle name="Normal 27" xfId="409"/>
    <cellStyle name="Normal 27 10" xfId="3742"/>
    <cellStyle name="Normal 27 11" xfId="3743"/>
    <cellStyle name="Normal 27 12" xfId="3744"/>
    <cellStyle name="Normal 27 13" xfId="3745"/>
    <cellStyle name="Normal 27 14" xfId="3746"/>
    <cellStyle name="Normal 27 15" xfId="3747"/>
    <cellStyle name="Normal 27 16" xfId="3748"/>
    <cellStyle name="Normal 27 17" xfId="3749"/>
    <cellStyle name="Normal 27 18" xfId="3750"/>
    <cellStyle name="Normal 27 19" xfId="3751"/>
    <cellStyle name="Normal 27 2" xfId="638"/>
    <cellStyle name="Normal 27 2 2" xfId="1669"/>
    <cellStyle name="Normal 27 20" xfId="3752"/>
    <cellStyle name="Normal 27 21" xfId="3753"/>
    <cellStyle name="Normal 27 22" xfId="3754"/>
    <cellStyle name="Normal 27 23" xfId="3755"/>
    <cellStyle name="Normal 27 24" xfId="3756"/>
    <cellStyle name="Normal 27 25" xfId="3757"/>
    <cellStyle name="Normal 27 26" xfId="3758"/>
    <cellStyle name="Normal 27 3" xfId="3759"/>
    <cellStyle name="Normal 27 4" xfId="3760"/>
    <cellStyle name="Normal 27 5" xfId="3761"/>
    <cellStyle name="Normal 27 6" xfId="3762"/>
    <cellStyle name="Normal 27 7" xfId="3763"/>
    <cellStyle name="Normal 27 8" xfId="3764"/>
    <cellStyle name="Normal 27 9" xfId="3765"/>
    <cellStyle name="Normal 27_14. BAs" xfId="674"/>
    <cellStyle name="Normal 28" xfId="410"/>
    <cellStyle name="Normal 28 2" xfId="651"/>
    <cellStyle name="Normal 28 2 2" xfId="1670"/>
    <cellStyle name="Normal 28_14. BAs" xfId="675"/>
    <cellStyle name="Normal 29" xfId="411"/>
    <cellStyle name="Normal 29 10" xfId="3766"/>
    <cellStyle name="Normal 29 11" xfId="3767"/>
    <cellStyle name="Normal 29 12" xfId="3768"/>
    <cellStyle name="Normal 29 13" xfId="3769"/>
    <cellStyle name="Normal 29 14" xfId="3770"/>
    <cellStyle name="Normal 29 15" xfId="3771"/>
    <cellStyle name="Normal 29 16" xfId="3772"/>
    <cellStyle name="Normal 29 17" xfId="3773"/>
    <cellStyle name="Normal 29 18" xfId="3774"/>
    <cellStyle name="Normal 29 19" xfId="3775"/>
    <cellStyle name="Normal 29 2" xfId="652"/>
    <cellStyle name="Normal 29 2 2" xfId="1671"/>
    <cellStyle name="Normal 29 20" xfId="3776"/>
    <cellStyle name="Normal 29 21" xfId="3777"/>
    <cellStyle name="Normal 29 22" xfId="3778"/>
    <cellStyle name="Normal 29 23" xfId="3779"/>
    <cellStyle name="Normal 29 24" xfId="3780"/>
    <cellStyle name="Normal 29 25" xfId="3781"/>
    <cellStyle name="Normal 29 26" xfId="3782"/>
    <cellStyle name="Normal 29 3" xfId="3783"/>
    <cellStyle name="Normal 29 4" xfId="3784"/>
    <cellStyle name="Normal 29 5" xfId="3785"/>
    <cellStyle name="Normal 29 6" xfId="3786"/>
    <cellStyle name="Normal 29 7" xfId="3787"/>
    <cellStyle name="Normal 29 8" xfId="3788"/>
    <cellStyle name="Normal 29 9" xfId="3789"/>
    <cellStyle name="Normal 29_14. BAs" xfId="676"/>
    <cellStyle name="Normal 3" xfId="412"/>
    <cellStyle name="Normal 3 10" xfId="3790"/>
    <cellStyle name="Normal 3 11" xfId="3791"/>
    <cellStyle name="Normal 3 12" xfId="3792"/>
    <cellStyle name="Normal 3 13" xfId="3793"/>
    <cellStyle name="Normal 3 14" xfId="3794"/>
    <cellStyle name="Normal 3 15" xfId="3795"/>
    <cellStyle name="Normal 3 16" xfId="3796"/>
    <cellStyle name="Normal 3 17" xfId="3797"/>
    <cellStyle name="Normal 3 18" xfId="3798"/>
    <cellStyle name="Normal 3 19" xfId="3799"/>
    <cellStyle name="Normal 3 2" xfId="413"/>
    <cellStyle name="Normal 3 2 2" xfId="414"/>
    <cellStyle name="Normal 3 2 3" xfId="1672"/>
    <cellStyle name="Normal 3 2 3 2" xfId="1673"/>
    <cellStyle name="Normal 3 2 3 3" xfId="1674"/>
    <cellStyle name="Normal 3 2 3_CF" xfId="3800"/>
    <cellStyle name="Normal 3 2 4" xfId="1675"/>
    <cellStyle name="Normal 3 2_Acq input" xfId="2224"/>
    <cellStyle name="Normal 3 20" xfId="3801"/>
    <cellStyle name="Normal 3 21" xfId="3802"/>
    <cellStyle name="Normal 3 22" xfId="5865"/>
    <cellStyle name="Normal 3 3" xfId="415"/>
    <cellStyle name="Normal 3 3 2" xfId="416"/>
    <cellStyle name="Normal 3 3 2 2" xfId="1677"/>
    <cellStyle name="Normal 3 3 3" xfId="1678"/>
    <cellStyle name="Normal 3 3 4" xfId="1676"/>
    <cellStyle name="Normal 3 3_Acq input" xfId="2225"/>
    <cellStyle name="Normal 3 4" xfId="1679"/>
    <cellStyle name="Normal 3 5" xfId="1680"/>
    <cellStyle name="Normal 3 6" xfId="1681"/>
    <cellStyle name="Normal 3 7" xfId="2121"/>
    <cellStyle name="Normal 3 8" xfId="3803"/>
    <cellStyle name="Normal 3 9" xfId="3804"/>
    <cellStyle name="Normal 3_Acq" xfId="1682"/>
    <cellStyle name="Normal 30" xfId="417"/>
    <cellStyle name="Normal 30 2" xfId="653"/>
    <cellStyle name="Normal 30 2 2" xfId="1683"/>
    <cellStyle name="Normal 30_14. BAs" xfId="677"/>
    <cellStyle name="Normal 31" xfId="418"/>
    <cellStyle name="Normal 31 10" xfId="3805"/>
    <cellStyle name="Normal 31 11" xfId="3806"/>
    <cellStyle name="Normal 31 12" xfId="3807"/>
    <cellStyle name="Normal 31 13" xfId="3808"/>
    <cellStyle name="Normal 31 14" xfId="3809"/>
    <cellStyle name="Normal 31 15" xfId="3810"/>
    <cellStyle name="Normal 31 16" xfId="3811"/>
    <cellStyle name="Normal 31 17" xfId="3812"/>
    <cellStyle name="Normal 31 18" xfId="3813"/>
    <cellStyle name="Normal 31 19" xfId="3814"/>
    <cellStyle name="Normal 31 2" xfId="654"/>
    <cellStyle name="Normal 31 2 2" xfId="1685"/>
    <cellStyle name="Normal 31 20" xfId="3815"/>
    <cellStyle name="Normal 31 21" xfId="3816"/>
    <cellStyle name="Normal 31 22" xfId="3817"/>
    <cellStyle name="Normal 31 23" xfId="3818"/>
    <cellStyle name="Normal 31 24" xfId="3819"/>
    <cellStyle name="Normal 31 25" xfId="3820"/>
    <cellStyle name="Normal 31 26" xfId="3821"/>
    <cellStyle name="Normal 31 27" xfId="1684"/>
    <cellStyle name="Normal 31 3" xfId="3822"/>
    <cellStyle name="Normal 31 4" xfId="3823"/>
    <cellStyle name="Normal 31 5" xfId="3824"/>
    <cellStyle name="Normal 31 6" xfId="3825"/>
    <cellStyle name="Normal 31 7" xfId="3826"/>
    <cellStyle name="Normal 31 8" xfId="3827"/>
    <cellStyle name="Normal 31 9" xfId="3828"/>
    <cellStyle name="Normal 31_14. BAs" xfId="678"/>
    <cellStyle name="Normal 32" xfId="419"/>
    <cellStyle name="Normal 32 2" xfId="658"/>
    <cellStyle name="Normal 32 2 2" xfId="1686"/>
    <cellStyle name="Normal 32_Acq input" xfId="2226"/>
    <cellStyle name="Normal 33" xfId="420"/>
    <cellStyle name="Normal 33 10" xfId="3829"/>
    <cellStyle name="Normal 33 11" xfId="3830"/>
    <cellStyle name="Normal 33 12" xfId="3831"/>
    <cellStyle name="Normal 33 13" xfId="3832"/>
    <cellStyle name="Normal 33 14" xfId="3833"/>
    <cellStyle name="Normal 33 15" xfId="3834"/>
    <cellStyle name="Normal 33 16" xfId="3835"/>
    <cellStyle name="Normal 33 17" xfId="3836"/>
    <cellStyle name="Normal 33 18" xfId="3837"/>
    <cellStyle name="Normal 33 19" xfId="3838"/>
    <cellStyle name="Normal 33 2" xfId="1687"/>
    <cellStyle name="Normal 33 20" xfId="3839"/>
    <cellStyle name="Normal 33 21" xfId="3840"/>
    <cellStyle name="Normal 33 22" xfId="3841"/>
    <cellStyle name="Normal 33 23" xfId="3842"/>
    <cellStyle name="Normal 33 24" xfId="3843"/>
    <cellStyle name="Normal 33 25" xfId="3844"/>
    <cellStyle name="Normal 33 26" xfId="3845"/>
    <cellStyle name="Normal 33 3" xfId="3846"/>
    <cellStyle name="Normal 33 4" xfId="3847"/>
    <cellStyle name="Normal 33 5" xfId="3848"/>
    <cellStyle name="Normal 33 6" xfId="3849"/>
    <cellStyle name="Normal 33 7" xfId="3850"/>
    <cellStyle name="Normal 33 8" xfId="3851"/>
    <cellStyle name="Normal 33 9" xfId="3852"/>
    <cellStyle name="Normal 33_Acq input" xfId="2227"/>
    <cellStyle name="Normal 34" xfId="421"/>
    <cellStyle name="Normal 34 2" xfId="1688"/>
    <cellStyle name="Normal 34 3" xfId="1689"/>
    <cellStyle name="Normal 34_Acq input" xfId="1690"/>
    <cellStyle name="Normal 35" xfId="422"/>
    <cellStyle name="Normal 35 2" xfId="1691"/>
    <cellStyle name="Normal 35 3" xfId="1692"/>
    <cellStyle name="Normal 35_Acq input" xfId="1693"/>
    <cellStyle name="Normal 36" xfId="423"/>
    <cellStyle name="Normal 36 2" xfId="1694"/>
    <cellStyle name="Normal 36 3" xfId="1695"/>
    <cellStyle name="Normal 36_Acq input" xfId="1696"/>
    <cellStyle name="Normal 37" xfId="424"/>
    <cellStyle name="Normal 37 10" xfId="3853"/>
    <cellStyle name="Normal 37 11" xfId="3854"/>
    <cellStyle name="Normal 37 12" xfId="3855"/>
    <cellStyle name="Normal 37 13" xfId="3856"/>
    <cellStyle name="Normal 37 14" xfId="3857"/>
    <cellStyle name="Normal 37 2" xfId="745"/>
    <cellStyle name="Normal 37 2 2" xfId="1697"/>
    <cellStyle name="Normal 37 3" xfId="3858"/>
    <cellStyle name="Normal 37 4" xfId="3859"/>
    <cellStyle name="Normal 37 5" xfId="3860"/>
    <cellStyle name="Normal 37 6" xfId="3861"/>
    <cellStyle name="Normal 37 7" xfId="3862"/>
    <cellStyle name="Normal 37 8" xfId="3863"/>
    <cellStyle name="Normal 37 9" xfId="3864"/>
    <cellStyle name="Normal 37_Acq input" xfId="2228"/>
    <cellStyle name="Normal 38" xfId="425"/>
    <cellStyle name="Normal 38 2" xfId="1698"/>
    <cellStyle name="Normal 38_Acq input" xfId="2229"/>
    <cellStyle name="Normal 39" xfId="426"/>
    <cellStyle name="Normal 39 2" xfId="1699"/>
    <cellStyle name="Normal 39_Acq input" xfId="2230"/>
    <cellStyle name="Normal 4" xfId="427"/>
    <cellStyle name="Normal 4 10" xfId="3865"/>
    <cellStyle name="Normal 4 11" xfId="3866"/>
    <cellStyle name="Normal 4 12" xfId="3867"/>
    <cellStyle name="Normal 4 13" xfId="3868"/>
    <cellStyle name="Normal 4 14" xfId="3869"/>
    <cellStyle name="Normal 4 15" xfId="3870"/>
    <cellStyle name="Normal 4 16" xfId="3871"/>
    <cellStyle name="Normal 4 17" xfId="3872"/>
    <cellStyle name="Normal 4 18" xfId="3873"/>
    <cellStyle name="Normal 4 19" xfId="3874"/>
    <cellStyle name="Normal 4 2" xfId="428"/>
    <cellStyle name="Normal 4 2 10" xfId="3875"/>
    <cellStyle name="Normal 4 2 11" xfId="3876"/>
    <cellStyle name="Normal 4 2 12" xfId="3877"/>
    <cellStyle name="Normal 4 2 13" xfId="3878"/>
    <cellStyle name="Normal 4 2 14" xfId="3879"/>
    <cellStyle name="Normal 4 2 15" xfId="3880"/>
    <cellStyle name="Normal 4 2 16" xfId="3881"/>
    <cellStyle name="Normal 4 2 17" xfId="3882"/>
    <cellStyle name="Normal 4 2 18" xfId="3883"/>
    <cellStyle name="Normal 4 2 2" xfId="429"/>
    <cellStyle name="Normal 4 2 3" xfId="1700"/>
    <cellStyle name="Normal 4 2 4" xfId="2122"/>
    <cellStyle name="Normal 4 2 5" xfId="3884"/>
    <cellStyle name="Normal 4 2 6" xfId="3885"/>
    <cellStyle name="Normal 4 2 7" xfId="3886"/>
    <cellStyle name="Normal 4 2 8" xfId="3887"/>
    <cellStyle name="Normal 4 2 9" xfId="3888"/>
    <cellStyle name="Normal 4 2_Acq input" xfId="2231"/>
    <cellStyle name="Normal 4 20" xfId="3889"/>
    <cellStyle name="Normal 4 21" xfId="3890"/>
    <cellStyle name="Normal 4 22" xfId="3891"/>
    <cellStyle name="Normal 4 23" xfId="3892"/>
    <cellStyle name="Normal 4 24" xfId="3893"/>
    <cellStyle name="Normal 4 25" xfId="3894"/>
    <cellStyle name="Normal 4 26" xfId="3895"/>
    <cellStyle name="Normal 4 27" xfId="3896"/>
    <cellStyle name="Normal 4 28" xfId="3897"/>
    <cellStyle name="Normal 4 29" xfId="3898"/>
    <cellStyle name="Normal 4 3" xfId="1701"/>
    <cellStyle name="Normal 4 30" xfId="3899"/>
    <cellStyle name="Normal 4 31" xfId="3900"/>
    <cellStyle name="Normal 4 32" xfId="3901"/>
    <cellStyle name="Normal 4 4" xfId="3902"/>
    <cellStyle name="Normal 4 4 10" xfId="3903"/>
    <cellStyle name="Normal 4 4 11" xfId="3904"/>
    <cellStyle name="Normal 4 4 12" xfId="3905"/>
    <cellStyle name="Normal 4 4 13" xfId="3906"/>
    <cellStyle name="Normal 4 4 14" xfId="3907"/>
    <cellStyle name="Normal 4 4 2" xfId="3908"/>
    <cellStyle name="Normal 4 4 3" xfId="3909"/>
    <cellStyle name="Normal 4 4 4" xfId="3910"/>
    <cellStyle name="Normal 4 4 5" xfId="3911"/>
    <cellStyle name="Normal 4 4 6" xfId="3912"/>
    <cellStyle name="Normal 4 4 7" xfId="3913"/>
    <cellStyle name="Normal 4 4 8" xfId="3914"/>
    <cellStyle name="Normal 4 4 9" xfId="3915"/>
    <cellStyle name="Normal 4 5" xfId="3916"/>
    <cellStyle name="Normal 4 5 10" xfId="3917"/>
    <cellStyle name="Normal 4 5 11" xfId="3918"/>
    <cellStyle name="Normal 4 5 12" xfId="3919"/>
    <cellStyle name="Normal 4 5 13" xfId="3920"/>
    <cellStyle name="Normal 4 5 14" xfId="3921"/>
    <cellStyle name="Normal 4 5 2" xfId="3922"/>
    <cellStyle name="Normal 4 5 3" xfId="3923"/>
    <cellStyle name="Normal 4 5 4" xfId="3924"/>
    <cellStyle name="Normal 4 5 5" xfId="3925"/>
    <cellStyle name="Normal 4 5 6" xfId="3926"/>
    <cellStyle name="Normal 4 5 7" xfId="3927"/>
    <cellStyle name="Normal 4 5 8" xfId="3928"/>
    <cellStyle name="Normal 4 5 9" xfId="3929"/>
    <cellStyle name="Normal 4 6" xfId="3930"/>
    <cellStyle name="Normal 4 6 10" xfId="3931"/>
    <cellStyle name="Normal 4 6 11" xfId="3932"/>
    <cellStyle name="Normal 4 6 12" xfId="3933"/>
    <cellStyle name="Normal 4 6 13" xfId="3934"/>
    <cellStyle name="Normal 4 6 14" xfId="3935"/>
    <cellStyle name="Normal 4 6 2" xfId="3936"/>
    <cellStyle name="Normal 4 6 3" xfId="3937"/>
    <cellStyle name="Normal 4 6 4" xfId="3938"/>
    <cellStyle name="Normal 4 6 5" xfId="3939"/>
    <cellStyle name="Normal 4 6 6" xfId="3940"/>
    <cellStyle name="Normal 4 6 7" xfId="3941"/>
    <cellStyle name="Normal 4 6 8" xfId="3942"/>
    <cellStyle name="Normal 4 6 9" xfId="3943"/>
    <cellStyle name="Normal 4 7" xfId="3944"/>
    <cellStyle name="Normal 4 7 10" xfId="3945"/>
    <cellStyle name="Normal 4 7 11" xfId="3946"/>
    <cellStyle name="Normal 4 7 12" xfId="3947"/>
    <cellStyle name="Normal 4 7 13" xfId="3948"/>
    <cellStyle name="Normal 4 7 14" xfId="3949"/>
    <cellStyle name="Normal 4 7 2" xfId="3950"/>
    <cellStyle name="Normal 4 7 3" xfId="3951"/>
    <cellStyle name="Normal 4 7 4" xfId="3952"/>
    <cellStyle name="Normal 4 7 5" xfId="3953"/>
    <cellStyle name="Normal 4 7 6" xfId="3954"/>
    <cellStyle name="Normal 4 7 7" xfId="3955"/>
    <cellStyle name="Normal 4 7 8" xfId="3956"/>
    <cellStyle name="Normal 4 7 9" xfId="3957"/>
    <cellStyle name="Normal 4 8" xfId="3958"/>
    <cellStyle name="Normal 4 8 10" xfId="3959"/>
    <cellStyle name="Normal 4 8 11" xfId="3960"/>
    <cellStyle name="Normal 4 8 12" xfId="3961"/>
    <cellStyle name="Normal 4 8 13" xfId="3962"/>
    <cellStyle name="Normal 4 8 14" xfId="3963"/>
    <cellStyle name="Normal 4 8 2" xfId="3964"/>
    <cellStyle name="Normal 4 8 3" xfId="3965"/>
    <cellStyle name="Normal 4 8 4" xfId="3966"/>
    <cellStyle name="Normal 4 8 5" xfId="3967"/>
    <cellStyle name="Normal 4 8 6" xfId="3968"/>
    <cellStyle name="Normal 4 8 7" xfId="3969"/>
    <cellStyle name="Normal 4 8 8" xfId="3970"/>
    <cellStyle name="Normal 4 8 9" xfId="3971"/>
    <cellStyle name="Normal 4 9" xfId="3972"/>
    <cellStyle name="Normal 4_Långt kort CJ" xfId="430"/>
    <cellStyle name="Normal 40" xfId="630"/>
    <cellStyle name="Normal 40 2" xfId="1703"/>
    <cellStyle name="Normal 40 3" xfId="1702"/>
    <cellStyle name="Normal 40_Acq input" xfId="2232"/>
    <cellStyle name="Normal 41" xfId="1704"/>
    <cellStyle name="Normal 41 2" xfId="1705"/>
    <cellStyle name="Normal 41_Acq input" xfId="2233"/>
    <cellStyle name="Normal 42" xfId="1706"/>
    <cellStyle name="Normal 42 2" xfId="1707"/>
    <cellStyle name="Normal 42_Acq input" xfId="2234"/>
    <cellStyle name="Normal 43" xfId="1708"/>
    <cellStyle name="Normal 43 2" xfId="1709"/>
    <cellStyle name="Normal 43_Acq input" xfId="2235"/>
    <cellStyle name="Normal 44" xfId="1710"/>
    <cellStyle name="Normal 44 2" xfId="1711"/>
    <cellStyle name="Normal 44_Acq input" xfId="2236"/>
    <cellStyle name="Normal 45" xfId="1712"/>
    <cellStyle name="Normal 45 2" xfId="1713"/>
    <cellStyle name="Normal 45_Acq input" xfId="2237"/>
    <cellStyle name="Normal 46" xfId="1714"/>
    <cellStyle name="Normal 46 2" xfId="1715"/>
    <cellStyle name="Normal 46_Acq input" xfId="2238"/>
    <cellStyle name="Normal 47" xfId="1716"/>
    <cellStyle name="Normal 47 2" xfId="1717"/>
    <cellStyle name="Normal 47_Acq input" xfId="2239"/>
    <cellStyle name="Normal 48" xfId="1718"/>
    <cellStyle name="Normal 48 2" xfId="1719"/>
    <cellStyle name="Normal 48_Acq input" xfId="2240"/>
    <cellStyle name="Normal 49" xfId="1720"/>
    <cellStyle name="Normal 49 2" xfId="1721"/>
    <cellStyle name="Normal 49_Acq input" xfId="2241"/>
    <cellStyle name="Normal 5" xfId="431"/>
    <cellStyle name="Normal 5 2" xfId="432"/>
    <cellStyle name="Normal 5 3" xfId="1722"/>
    <cellStyle name="Normal 5 4" xfId="1723"/>
    <cellStyle name="Normal 5 5" xfId="1724"/>
    <cellStyle name="Normal 5_Accum Totals" xfId="3973"/>
    <cellStyle name="Normal 50" xfId="1725"/>
    <cellStyle name="Normal 50 2" xfId="1726"/>
    <cellStyle name="Normal 50_Acq input" xfId="2242"/>
    <cellStyle name="Normal 51" xfId="1727"/>
    <cellStyle name="Normal 51 2" xfId="1728"/>
    <cellStyle name="Normal 51_Acq input" xfId="2243"/>
    <cellStyle name="Normal 52" xfId="1729"/>
    <cellStyle name="Normal 52 2" xfId="1730"/>
    <cellStyle name="Normal 52_Acq input" xfId="2244"/>
    <cellStyle name="Normal 53" xfId="1731"/>
    <cellStyle name="Normal 53 2" xfId="1732"/>
    <cellStyle name="Normal 53_Acq input" xfId="2245"/>
    <cellStyle name="Normal 54" xfId="1733"/>
    <cellStyle name="Normal 54 2" xfId="1734"/>
    <cellStyle name="Normal 54_Acq input" xfId="2246"/>
    <cellStyle name="Normal 55" xfId="1735"/>
    <cellStyle name="Normal 55 2" xfId="1736"/>
    <cellStyle name="Normal 55 3" xfId="1737"/>
    <cellStyle name="Normal 55_Acq input" xfId="2247"/>
    <cellStyle name="Normal 56" xfId="1738"/>
    <cellStyle name="Normal 56 2" xfId="1739"/>
    <cellStyle name="Normal 56_Acq input" xfId="2248"/>
    <cellStyle name="Normal 57" xfId="1740"/>
    <cellStyle name="Normal 57 2" xfId="1741"/>
    <cellStyle name="Normal 57_Acq input" xfId="2249"/>
    <cellStyle name="Normal 58" xfId="1742"/>
    <cellStyle name="Normal 58 2" xfId="1743"/>
    <cellStyle name="Normal 58_Acq input" xfId="2250"/>
    <cellStyle name="Normal 59" xfId="1744"/>
    <cellStyle name="Normal 6" xfId="433"/>
    <cellStyle name="Normal 6 10" xfId="3974"/>
    <cellStyle name="Normal 6 10 10" xfId="3975"/>
    <cellStyle name="Normal 6 10 10 10" xfId="3976"/>
    <cellStyle name="Normal 6 10 10 11" xfId="3977"/>
    <cellStyle name="Normal 6 10 10 12" xfId="3978"/>
    <cellStyle name="Normal 6 10 10 13" xfId="3979"/>
    <cellStyle name="Normal 6 10 10 14" xfId="3980"/>
    <cellStyle name="Normal 6 10 10 15" xfId="3981"/>
    <cellStyle name="Normal 6 10 10 16" xfId="3982"/>
    <cellStyle name="Normal 6 10 10 17" xfId="3983"/>
    <cellStyle name="Normal 6 10 10 18" xfId="3984"/>
    <cellStyle name="Normal 6 10 10 19" xfId="3985"/>
    <cellStyle name="Normal 6 10 10 2" xfId="3986"/>
    <cellStyle name="Normal 6 10 10 20" xfId="3987"/>
    <cellStyle name="Normal 6 10 10 21" xfId="3988"/>
    <cellStyle name="Normal 6 10 10 22" xfId="3989"/>
    <cellStyle name="Normal 6 10 10 23" xfId="3990"/>
    <cellStyle name="Normal 6 10 10 24" xfId="3991"/>
    <cellStyle name="Normal 6 10 10 25" xfId="3992"/>
    <cellStyle name="Normal 6 10 10 26" xfId="3993"/>
    <cellStyle name="Normal 6 10 10 3" xfId="3994"/>
    <cellStyle name="Normal 6 10 10 4" xfId="3995"/>
    <cellStyle name="Normal 6 10 10 5" xfId="3996"/>
    <cellStyle name="Normal 6 10 10 6" xfId="3997"/>
    <cellStyle name="Normal 6 10 10 7" xfId="3998"/>
    <cellStyle name="Normal 6 10 10 8" xfId="3999"/>
    <cellStyle name="Normal 6 10 10 9" xfId="4000"/>
    <cellStyle name="Normal 6 10 10_Manual Consol" xfId="4001"/>
    <cellStyle name="Normal 6 10 11" xfId="4002"/>
    <cellStyle name="Normal 6 10 12" xfId="4003"/>
    <cellStyle name="Normal 6 10 13" xfId="4004"/>
    <cellStyle name="Normal 6 10 14" xfId="4005"/>
    <cellStyle name="Normal 6 10 15" xfId="4006"/>
    <cellStyle name="Normal 6 10 16" xfId="4007"/>
    <cellStyle name="Normal 6 10 17" xfId="4008"/>
    <cellStyle name="Normal 6 10 18" xfId="4009"/>
    <cellStyle name="Normal 6 10 19" xfId="4010"/>
    <cellStyle name="Normal 6 10 2" xfId="4011"/>
    <cellStyle name="Normal 6 10 2 10" xfId="4012"/>
    <cellStyle name="Normal 6 10 2 11" xfId="4013"/>
    <cellStyle name="Normal 6 10 2 12" xfId="4014"/>
    <cellStyle name="Normal 6 10 2 13" xfId="4015"/>
    <cellStyle name="Normal 6 10 2 14" xfId="4016"/>
    <cellStyle name="Normal 6 10 2 15" xfId="4017"/>
    <cellStyle name="Normal 6 10 2 16" xfId="4018"/>
    <cellStyle name="Normal 6 10 2 17" xfId="4019"/>
    <cellStyle name="Normal 6 10 2 18" xfId="4020"/>
    <cellStyle name="Normal 6 10 2 19" xfId="4021"/>
    <cellStyle name="Normal 6 10 2 2" xfId="4022"/>
    <cellStyle name="Normal 6 10 2 2 10" xfId="4023"/>
    <cellStyle name="Normal 6 10 2 2 11" xfId="4024"/>
    <cellStyle name="Normal 6 10 2 2 12" xfId="4025"/>
    <cellStyle name="Normal 6 10 2 2 13" xfId="4026"/>
    <cellStyle name="Normal 6 10 2 2 14" xfId="4027"/>
    <cellStyle name="Normal 6 10 2 2 15" xfId="4028"/>
    <cellStyle name="Normal 6 10 2 2 16" xfId="4029"/>
    <cellStyle name="Normal 6 10 2 2 17" xfId="4030"/>
    <cellStyle name="Normal 6 10 2 2 18" xfId="4031"/>
    <cellStyle name="Normal 6 10 2 2 19" xfId="4032"/>
    <cellStyle name="Normal 6 10 2 2 2" xfId="4033"/>
    <cellStyle name="Normal 6 10 2 2 20" xfId="4034"/>
    <cellStyle name="Normal 6 10 2 2 21" xfId="4035"/>
    <cellStyle name="Normal 6 10 2 2 22" xfId="4036"/>
    <cellStyle name="Normal 6 10 2 2 23" xfId="4037"/>
    <cellStyle name="Normal 6 10 2 2 24" xfId="4038"/>
    <cellStyle name="Normal 6 10 2 2 25" xfId="4039"/>
    <cellStyle name="Normal 6 10 2 2 26" xfId="4040"/>
    <cellStyle name="Normal 6 10 2 2 3" xfId="4041"/>
    <cellStyle name="Normal 6 10 2 2 4" xfId="4042"/>
    <cellStyle name="Normal 6 10 2 2 5" xfId="4043"/>
    <cellStyle name="Normal 6 10 2 2 6" xfId="4044"/>
    <cellStyle name="Normal 6 10 2 2 7" xfId="4045"/>
    <cellStyle name="Normal 6 10 2 2 8" xfId="4046"/>
    <cellStyle name="Normal 6 10 2 2 9" xfId="4047"/>
    <cellStyle name="Normal 6 10 2 2_Manual Consol" xfId="4048"/>
    <cellStyle name="Normal 6 10 2 20" xfId="4049"/>
    <cellStyle name="Normal 6 10 2 21" xfId="4050"/>
    <cellStyle name="Normal 6 10 2 22" xfId="4051"/>
    <cellStyle name="Normal 6 10 2 23" xfId="4052"/>
    <cellStyle name="Normal 6 10 2 24" xfId="4053"/>
    <cellStyle name="Normal 6 10 2 25" xfId="4054"/>
    <cellStyle name="Normal 6 10 2 26" xfId="4055"/>
    <cellStyle name="Normal 6 10 2 27" xfId="4056"/>
    <cellStyle name="Normal 6 10 2 28" xfId="4057"/>
    <cellStyle name="Normal 6 10 2 29" xfId="4058"/>
    <cellStyle name="Normal 6 10 2 3" xfId="4059"/>
    <cellStyle name="Normal 6 10 2 3 10" xfId="4060"/>
    <cellStyle name="Normal 6 10 2 3 11" xfId="4061"/>
    <cellStyle name="Normal 6 10 2 3 12" xfId="4062"/>
    <cellStyle name="Normal 6 10 2 3 13" xfId="4063"/>
    <cellStyle name="Normal 6 10 2 3 14" xfId="4064"/>
    <cellStyle name="Normal 6 10 2 3 15" xfId="4065"/>
    <cellStyle name="Normal 6 10 2 3 16" xfId="4066"/>
    <cellStyle name="Normal 6 10 2 3 17" xfId="4067"/>
    <cellStyle name="Normal 6 10 2 3 18" xfId="4068"/>
    <cellStyle name="Normal 6 10 2 3 19" xfId="4069"/>
    <cellStyle name="Normal 6 10 2 3 2" xfId="4070"/>
    <cellStyle name="Normal 6 10 2 3 20" xfId="4071"/>
    <cellStyle name="Normal 6 10 2 3 21" xfId="4072"/>
    <cellStyle name="Normal 6 10 2 3 22" xfId="4073"/>
    <cellStyle name="Normal 6 10 2 3 23" xfId="4074"/>
    <cellStyle name="Normal 6 10 2 3 24" xfId="4075"/>
    <cellStyle name="Normal 6 10 2 3 25" xfId="4076"/>
    <cellStyle name="Normal 6 10 2 3 26" xfId="4077"/>
    <cellStyle name="Normal 6 10 2 3 3" xfId="4078"/>
    <cellStyle name="Normal 6 10 2 3 4" xfId="4079"/>
    <cellStyle name="Normal 6 10 2 3 5" xfId="4080"/>
    <cellStyle name="Normal 6 10 2 3 6" xfId="4081"/>
    <cellStyle name="Normal 6 10 2 3 7" xfId="4082"/>
    <cellStyle name="Normal 6 10 2 3 8" xfId="4083"/>
    <cellStyle name="Normal 6 10 2 3 9" xfId="4084"/>
    <cellStyle name="Normal 6 10 2 3_Manual Consol" xfId="4085"/>
    <cellStyle name="Normal 6 10 2 30" xfId="4086"/>
    <cellStyle name="Normal 6 10 2 31" xfId="4087"/>
    <cellStyle name="Normal 6 10 2 32" xfId="4088"/>
    <cellStyle name="Normal 6 10 2 33" xfId="4089"/>
    <cellStyle name="Normal 6 10 2 4" xfId="4090"/>
    <cellStyle name="Normal 6 10 2 4 10" xfId="4091"/>
    <cellStyle name="Normal 6 10 2 4 11" xfId="4092"/>
    <cellStyle name="Normal 6 10 2 4 12" xfId="4093"/>
    <cellStyle name="Normal 6 10 2 4 13" xfId="4094"/>
    <cellStyle name="Normal 6 10 2 4 14" xfId="4095"/>
    <cellStyle name="Normal 6 10 2 4 15" xfId="4096"/>
    <cellStyle name="Normal 6 10 2 4 16" xfId="4097"/>
    <cellStyle name="Normal 6 10 2 4 17" xfId="4098"/>
    <cellStyle name="Normal 6 10 2 4 18" xfId="4099"/>
    <cellStyle name="Normal 6 10 2 4 19" xfId="4100"/>
    <cellStyle name="Normal 6 10 2 4 2" xfId="4101"/>
    <cellStyle name="Normal 6 10 2 4 20" xfId="4102"/>
    <cellStyle name="Normal 6 10 2 4 21" xfId="4103"/>
    <cellStyle name="Normal 6 10 2 4 22" xfId="4104"/>
    <cellStyle name="Normal 6 10 2 4 23" xfId="4105"/>
    <cellStyle name="Normal 6 10 2 4 24" xfId="4106"/>
    <cellStyle name="Normal 6 10 2 4 25" xfId="4107"/>
    <cellStyle name="Normal 6 10 2 4 26" xfId="4108"/>
    <cellStyle name="Normal 6 10 2 4 3" xfId="4109"/>
    <cellStyle name="Normal 6 10 2 4 4" xfId="4110"/>
    <cellStyle name="Normal 6 10 2 4 5" xfId="4111"/>
    <cellStyle name="Normal 6 10 2 4 6" xfId="4112"/>
    <cellStyle name="Normal 6 10 2 4 7" xfId="4113"/>
    <cellStyle name="Normal 6 10 2 4 8" xfId="4114"/>
    <cellStyle name="Normal 6 10 2 4 9" xfId="4115"/>
    <cellStyle name="Normal 6 10 2 4_Manual Consol" xfId="4116"/>
    <cellStyle name="Normal 6 10 2 5" xfId="4117"/>
    <cellStyle name="Normal 6 10 2 5 10" xfId="4118"/>
    <cellStyle name="Normal 6 10 2 5 11" xfId="4119"/>
    <cellStyle name="Normal 6 10 2 5 12" xfId="4120"/>
    <cellStyle name="Normal 6 10 2 5 13" xfId="4121"/>
    <cellStyle name="Normal 6 10 2 5 14" xfId="4122"/>
    <cellStyle name="Normal 6 10 2 5 15" xfId="4123"/>
    <cellStyle name="Normal 6 10 2 5 16" xfId="4124"/>
    <cellStyle name="Normal 6 10 2 5 17" xfId="4125"/>
    <cellStyle name="Normal 6 10 2 5 18" xfId="4126"/>
    <cellStyle name="Normal 6 10 2 5 19" xfId="4127"/>
    <cellStyle name="Normal 6 10 2 5 2" xfId="4128"/>
    <cellStyle name="Normal 6 10 2 5 20" xfId="4129"/>
    <cellStyle name="Normal 6 10 2 5 21" xfId="4130"/>
    <cellStyle name="Normal 6 10 2 5 22" xfId="4131"/>
    <cellStyle name="Normal 6 10 2 5 23" xfId="4132"/>
    <cellStyle name="Normal 6 10 2 5 24" xfId="4133"/>
    <cellStyle name="Normal 6 10 2 5 25" xfId="4134"/>
    <cellStyle name="Normal 6 10 2 5 26" xfId="4135"/>
    <cellStyle name="Normal 6 10 2 5 3" xfId="4136"/>
    <cellStyle name="Normal 6 10 2 5 4" xfId="4137"/>
    <cellStyle name="Normal 6 10 2 5 5" xfId="4138"/>
    <cellStyle name="Normal 6 10 2 5 6" xfId="4139"/>
    <cellStyle name="Normal 6 10 2 5 7" xfId="4140"/>
    <cellStyle name="Normal 6 10 2 5 8" xfId="4141"/>
    <cellStyle name="Normal 6 10 2 5 9" xfId="4142"/>
    <cellStyle name="Normal 6 10 2 5_Manual Consol" xfId="4143"/>
    <cellStyle name="Normal 6 10 2 6" xfId="4144"/>
    <cellStyle name="Normal 6 10 2 6 10" xfId="4145"/>
    <cellStyle name="Normal 6 10 2 6 11" xfId="4146"/>
    <cellStyle name="Normal 6 10 2 6 12" xfId="4147"/>
    <cellStyle name="Normal 6 10 2 6 13" xfId="4148"/>
    <cellStyle name="Normal 6 10 2 6 14" xfId="4149"/>
    <cellStyle name="Normal 6 10 2 6 15" xfId="4150"/>
    <cellStyle name="Normal 6 10 2 6 16" xfId="4151"/>
    <cellStyle name="Normal 6 10 2 6 17" xfId="4152"/>
    <cellStyle name="Normal 6 10 2 6 18" xfId="4153"/>
    <cellStyle name="Normal 6 10 2 6 19" xfId="4154"/>
    <cellStyle name="Normal 6 10 2 6 2" xfId="4155"/>
    <cellStyle name="Normal 6 10 2 6 20" xfId="4156"/>
    <cellStyle name="Normal 6 10 2 6 21" xfId="4157"/>
    <cellStyle name="Normal 6 10 2 6 22" xfId="4158"/>
    <cellStyle name="Normal 6 10 2 6 23" xfId="4159"/>
    <cellStyle name="Normal 6 10 2 6 24" xfId="4160"/>
    <cellStyle name="Normal 6 10 2 6 25" xfId="4161"/>
    <cellStyle name="Normal 6 10 2 6 26" xfId="4162"/>
    <cellStyle name="Normal 6 10 2 6 3" xfId="4163"/>
    <cellStyle name="Normal 6 10 2 6 4" xfId="4164"/>
    <cellStyle name="Normal 6 10 2 6 5" xfId="4165"/>
    <cellStyle name="Normal 6 10 2 6 6" xfId="4166"/>
    <cellStyle name="Normal 6 10 2 6 7" xfId="4167"/>
    <cellStyle name="Normal 6 10 2 6 8" xfId="4168"/>
    <cellStyle name="Normal 6 10 2 6 9" xfId="4169"/>
    <cellStyle name="Normal 6 10 2 6_Manual Consol" xfId="4170"/>
    <cellStyle name="Normal 6 10 2 7" xfId="4171"/>
    <cellStyle name="Normal 6 10 2 7 10" xfId="4172"/>
    <cellStyle name="Normal 6 10 2 7 11" xfId="4173"/>
    <cellStyle name="Normal 6 10 2 7 12" xfId="4174"/>
    <cellStyle name="Normal 6 10 2 7 13" xfId="4175"/>
    <cellStyle name="Normal 6 10 2 7 14" xfId="4176"/>
    <cellStyle name="Normal 6 10 2 7 15" xfId="4177"/>
    <cellStyle name="Normal 6 10 2 7 16" xfId="4178"/>
    <cellStyle name="Normal 6 10 2 7 17" xfId="4179"/>
    <cellStyle name="Normal 6 10 2 7 18" xfId="4180"/>
    <cellStyle name="Normal 6 10 2 7 19" xfId="4181"/>
    <cellStyle name="Normal 6 10 2 7 2" xfId="4182"/>
    <cellStyle name="Normal 6 10 2 7 20" xfId="4183"/>
    <cellStyle name="Normal 6 10 2 7 21" xfId="4184"/>
    <cellStyle name="Normal 6 10 2 7 22" xfId="4185"/>
    <cellStyle name="Normal 6 10 2 7 23" xfId="4186"/>
    <cellStyle name="Normal 6 10 2 7 24" xfId="4187"/>
    <cellStyle name="Normal 6 10 2 7 25" xfId="4188"/>
    <cellStyle name="Normal 6 10 2 7 26" xfId="4189"/>
    <cellStyle name="Normal 6 10 2 7 3" xfId="4190"/>
    <cellStyle name="Normal 6 10 2 7 4" xfId="4191"/>
    <cellStyle name="Normal 6 10 2 7 5" xfId="4192"/>
    <cellStyle name="Normal 6 10 2 7 6" xfId="4193"/>
    <cellStyle name="Normal 6 10 2 7 7" xfId="4194"/>
    <cellStyle name="Normal 6 10 2 7 8" xfId="4195"/>
    <cellStyle name="Normal 6 10 2 7 9" xfId="4196"/>
    <cellStyle name="Normal 6 10 2 7_Manual Consol" xfId="4197"/>
    <cellStyle name="Normal 6 10 2 8" xfId="4198"/>
    <cellStyle name="Normal 6 10 2 8 10" xfId="4199"/>
    <cellStyle name="Normal 6 10 2 8 11" xfId="4200"/>
    <cellStyle name="Normal 6 10 2 8 12" xfId="4201"/>
    <cellStyle name="Normal 6 10 2 8 13" xfId="4202"/>
    <cellStyle name="Normal 6 10 2 8 14" xfId="4203"/>
    <cellStyle name="Normal 6 10 2 8 15" xfId="4204"/>
    <cellStyle name="Normal 6 10 2 8 16" xfId="4205"/>
    <cellStyle name="Normal 6 10 2 8 17" xfId="4206"/>
    <cellStyle name="Normal 6 10 2 8 18" xfId="4207"/>
    <cellStyle name="Normal 6 10 2 8 19" xfId="4208"/>
    <cellStyle name="Normal 6 10 2 8 2" xfId="4209"/>
    <cellStyle name="Normal 6 10 2 8 20" xfId="4210"/>
    <cellStyle name="Normal 6 10 2 8 21" xfId="4211"/>
    <cellStyle name="Normal 6 10 2 8 22" xfId="4212"/>
    <cellStyle name="Normal 6 10 2 8 23" xfId="4213"/>
    <cellStyle name="Normal 6 10 2 8 24" xfId="4214"/>
    <cellStyle name="Normal 6 10 2 8 25" xfId="4215"/>
    <cellStyle name="Normal 6 10 2 8 26" xfId="4216"/>
    <cellStyle name="Normal 6 10 2 8 3" xfId="4217"/>
    <cellStyle name="Normal 6 10 2 8 4" xfId="4218"/>
    <cellStyle name="Normal 6 10 2 8 5" xfId="4219"/>
    <cellStyle name="Normal 6 10 2 8 6" xfId="4220"/>
    <cellStyle name="Normal 6 10 2 8 7" xfId="4221"/>
    <cellStyle name="Normal 6 10 2 8 8" xfId="4222"/>
    <cellStyle name="Normal 6 10 2 8 9" xfId="4223"/>
    <cellStyle name="Normal 6 10 2 8_Manual Consol" xfId="4224"/>
    <cellStyle name="Normal 6 10 2 9" xfId="4225"/>
    <cellStyle name="Normal 6 10 2_Manual Consol" xfId="4226"/>
    <cellStyle name="Normal 6 10 20" xfId="4227"/>
    <cellStyle name="Normal 6 10 21" xfId="4228"/>
    <cellStyle name="Normal 6 10 22" xfId="4229"/>
    <cellStyle name="Normal 6 10 23" xfId="4230"/>
    <cellStyle name="Normal 6 10 24" xfId="4231"/>
    <cellStyle name="Normal 6 10 25" xfId="4232"/>
    <cellStyle name="Normal 6 10 26" xfId="4233"/>
    <cellStyle name="Normal 6 10 27" xfId="4234"/>
    <cellStyle name="Normal 6 10 28" xfId="4235"/>
    <cellStyle name="Normal 6 10 29" xfId="4236"/>
    <cellStyle name="Normal 6 10 3" xfId="4237"/>
    <cellStyle name="Normal 6 10 3 10" xfId="4238"/>
    <cellStyle name="Normal 6 10 3 11" xfId="4239"/>
    <cellStyle name="Normal 6 10 3 12" xfId="4240"/>
    <cellStyle name="Normal 6 10 3 13" xfId="4241"/>
    <cellStyle name="Normal 6 10 3 14" xfId="4242"/>
    <cellStyle name="Normal 6 10 3 15" xfId="4243"/>
    <cellStyle name="Normal 6 10 3 16" xfId="4244"/>
    <cellStyle name="Normal 6 10 3 17" xfId="4245"/>
    <cellStyle name="Normal 6 10 3 18" xfId="4246"/>
    <cellStyle name="Normal 6 10 3 19" xfId="4247"/>
    <cellStyle name="Normal 6 10 3 2" xfId="4248"/>
    <cellStyle name="Normal 6 10 3 2 10" xfId="4249"/>
    <cellStyle name="Normal 6 10 3 2 11" xfId="4250"/>
    <cellStyle name="Normal 6 10 3 2 12" xfId="4251"/>
    <cellStyle name="Normal 6 10 3 2 13" xfId="4252"/>
    <cellStyle name="Normal 6 10 3 2 14" xfId="4253"/>
    <cellStyle name="Normal 6 10 3 2 15" xfId="4254"/>
    <cellStyle name="Normal 6 10 3 2 16" xfId="4255"/>
    <cellStyle name="Normal 6 10 3 2 17" xfId="4256"/>
    <cellStyle name="Normal 6 10 3 2 18" xfId="4257"/>
    <cellStyle name="Normal 6 10 3 2 19" xfId="4258"/>
    <cellStyle name="Normal 6 10 3 2 2" xfId="4259"/>
    <cellStyle name="Normal 6 10 3 2 20" xfId="4260"/>
    <cellStyle name="Normal 6 10 3 2 21" xfId="4261"/>
    <cellStyle name="Normal 6 10 3 2 22" xfId="4262"/>
    <cellStyle name="Normal 6 10 3 2 23" xfId="4263"/>
    <cellStyle name="Normal 6 10 3 2 24" xfId="4264"/>
    <cellStyle name="Normal 6 10 3 2 25" xfId="4265"/>
    <cellStyle name="Normal 6 10 3 2 26" xfId="4266"/>
    <cellStyle name="Normal 6 10 3 2 3" xfId="4267"/>
    <cellStyle name="Normal 6 10 3 2 4" xfId="4268"/>
    <cellStyle name="Normal 6 10 3 2 5" xfId="4269"/>
    <cellStyle name="Normal 6 10 3 2 6" xfId="4270"/>
    <cellStyle name="Normal 6 10 3 2 7" xfId="4271"/>
    <cellStyle name="Normal 6 10 3 2 8" xfId="4272"/>
    <cellStyle name="Normal 6 10 3 2 9" xfId="4273"/>
    <cellStyle name="Normal 6 10 3 2_Manual Consol" xfId="4274"/>
    <cellStyle name="Normal 6 10 3 20" xfId="4275"/>
    <cellStyle name="Normal 6 10 3 21" xfId="4276"/>
    <cellStyle name="Normal 6 10 3 22" xfId="4277"/>
    <cellStyle name="Normal 6 10 3 23" xfId="4278"/>
    <cellStyle name="Normal 6 10 3 24" xfId="4279"/>
    <cellStyle name="Normal 6 10 3 25" xfId="4280"/>
    <cellStyle name="Normal 6 10 3 26" xfId="4281"/>
    <cellStyle name="Normal 6 10 3 27" xfId="4282"/>
    <cellStyle name="Normal 6 10 3 3" xfId="4283"/>
    <cellStyle name="Normal 6 10 3 4" xfId="4284"/>
    <cellStyle name="Normal 6 10 3 5" xfId="4285"/>
    <cellStyle name="Normal 6 10 3 6" xfId="4286"/>
    <cellStyle name="Normal 6 10 3 7" xfId="4287"/>
    <cellStyle name="Normal 6 10 3 8" xfId="4288"/>
    <cellStyle name="Normal 6 10 3 9" xfId="4289"/>
    <cellStyle name="Normal 6 10 3_Manual Consol" xfId="4290"/>
    <cellStyle name="Normal 6 10 30" xfId="4291"/>
    <cellStyle name="Normal 6 10 31" xfId="4292"/>
    <cellStyle name="Normal 6 10 32" xfId="4293"/>
    <cellStyle name="Normal 6 10 33" xfId="4294"/>
    <cellStyle name="Normal 6 10 34" xfId="4295"/>
    <cellStyle name="Normal 6 10 35" xfId="4296"/>
    <cellStyle name="Normal 6 10 4" xfId="4297"/>
    <cellStyle name="Normal 6 10 4 10" xfId="4298"/>
    <cellStyle name="Normal 6 10 4 11" xfId="4299"/>
    <cellStyle name="Normal 6 10 4 12" xfId="4300"/>
    <cellStyle name="Normal 6 10 4 13" xfId="4301"/>
    <cellStyle name="Normal 6 10 4 14" xfId="4302"/>
    <cellStyle name="Normal 6 10 4 15" xfId="4303"/>
    <cellStyle name="Normal 6 10 4 16" xfId="4304"/>
    <cellStyle name="Normal 6 10 4 17" xfId="4305"/>
    <cellStyle name="Normal 6 10 4 18" xfId="4306"/>
    <cellStyle name="Normal 6 10 4 19" xfId="4307"/>
    <cellStyle name="Normal 6 10 4 2" xfId="4308"/>
    <cellStyle name="Normal 6 10 4 2 10" xfId="4309"/>
    <cellStyle name="Normal 6 10 4 2 11" xfId="4310"/>
    <cellStyle name="Normal 6 10 4 2 12" xfId="4311"/>
    <cellStyle name="Normal 6 10 4 2 13" xfId="4312"/>
    <cellStyle name="Normal 6 10 4 2 14" xfId="4313"/>
    <cellStyle name="Normal 6 10 4 2 15" xfId="4314"/>
    <cellStyle name="Normal 6 10 4 2 16" xfId="4315"/>
    <cellStyle name="Normal 6 10 4 2 17" xfId="4316"/>
    <cellStyle name="Normal 6 10 4 2 18" xfId="4317"/>
    <cellStyle name="Normal 6 10 4 2 19" xfId="4318"/>
    <cellStyle name="Normal 6 10 4 2 2" xfId="4319"/>
    <cellStyle name="Normal 6 10 4 2 20" xfId="4320"/>
    <cellStyle name="Normal 6 10 4 2 21" xfId="4321"/>
    <cellStyle name="Normal 6 10 4 2 22" xfId="4322"/>
    <cellStyle name="Normal 6 10 4 2 23" xfId="4323"/>
    <cellStyle name="Normal 6 10 4 2 24" xfId="4324"/>
    <cellStyle name="Normal 6 10 4 2 25" xfId="4325"/>
    <cellStyle name="Normal 6 10 4 2 26" xfId="4326"/>
    <cellStyle name="Normal 6 10 4 2 3" xfId="4327"/>
    <cellStyle name="Normal 6 10 4 2 4" xfId="4328"/>
    <cellStyle name="Normal 6 10 4 2 5" xfId="4329"/>
    <cellStyle name="Normal 6 10 4 2 6" xfId="4330"/>
    <cellStyle name="Normal 6 10 4 2 7" xfId="4331"/>
    <cellStyle name="Normal 6 10 4 2 8" xfId="4332"/>
    <cellStyle name="Normal 6 10 4 2 9" xfId="4333"/>
    <cellStyle name="Normal 6 10 4 2_Manual Consol" xfId="4334"/>
    <cellStyle name="Normal 6 10 4 20" xfId="4335"/>
    <cellStyle name="Normal 6 10 4 21" xfId="4336"/>
    <cellStyle name="Normal 6 10 4 22" xfId="4337"/>
    <cellStyle name="Normal 6 10 4 23" xfId="4338"/>
    <cellStyle name="Normal 6 10 4 24" xfId="4339"/>
    <cellStyle name="Normal 6 10 4 25" xfId="4340"/>
    <cellStyle name="Normal 6 10 4 26" xfId="4341"/>
    <cellStyle name="Normal 6 10 4 27" xfId="4342"/>
    <cellStyle name="Normal 6 10 4 3" xfId="4343"/>
    <cellStyle name="Normal 6 10 4 4" xfId="4344"/>
    <cellStyle name="Normal 6 10 4 5" xfId="4345"/>
    <cellStyle name="Normal 6 10 4 6" xfId="4346"/>
    <cellStyle name="Normal 6 10 4 7" xfId="4347"/>
    <cellStyle name="Normal 6 10 4 8" xfId="4348"/>
    <cellStyle name="Normal 6 10 4 9" xfId="4349"/>
    <cellStyle name="Normal 6 10 4_Manual Consol" xfId="4350"/>
    <cellStyle name="Normal 6 10 5" xfId="4351"/>
    <cellStyle name="Normal 6 10 5 10" xfId="4352"/>
    <cellStyle name="Normal 6 10 5 11" xfId="4353"/>
    <cellStyle name="Normal 6 10 5 12" xfId="4354"/>
    <cellStyle name="Normal 6 10 5 13" xfId="4355"/>
    <cellStyle name="Normal 6 10 5 14" xfId="4356"/>
    <cellStyle name="Normal 6 10 5 15" xfId="4357"/>
    <cellStyle name="Normal 6 10 5 16" xfId="4358"/>
    <cellStyle name="Normal 6 10 5 17" xfId="4359"/>
    <cellStyle name="Normal 6 10 5 18" xfId="4360"/>
    <cellStyle name="Normal 6 10 5 19" xfId="4361"/>
    <cellStyle name="Normal 6 10 5 2" xfId="4362"/>
    <cellStyle name="Normal 6 10 5 20" xfId="4363"/>
    <cellStyle name="Normal 6 10 5 21" xfId="4364"/>
    <cellStyle name="Normal 6 10 5 22" xfId="4365"/>
    <cellStyle name="Normal 6 10 5 23" xfId="4366"/>
    <cellStyle name="Normal 6 10 5 24" xfId="4367"/>
    <cellStyle name="Normal 6 10 5 25" xfId="4368"/>
    <cellStyle name="Normal 6 10 5 26" xfId="4369"/>
    <cellStyle name="Normal 6 10 5 3" xfId="4370"/>
    <cellStyle name="Normal 6 10 5 4" xfId="4371"/>
    <cellStyle name="Normal 6 10 5 5" xfId="4372"/>
    <cellStyle name="Normal 6 10 5 6" xfId="4373"/>
    <cellStyle name="Normal 6 10 5 7" xfId="4374"/>
    <cellStyle name="Normal 6 10 5 8" xfId="4375"/>
    <cellStyle name="Normal 6 10 5 9" xfId="4376"/>
    <cellStyle name="Normal 6 10 5_Manual Consol" xfId="4377"/>
    <cellStyle name="Normal 6 10 6" xfId="4378"/>
    <cellStyle name="Normal 6 10 6 10" xfId="4379"/>
    <cellStyle name="Normal 6 10 6 11" xfId="4380"/>
    <cellStyle name="Normal 6 10 6 12" xfId="4381"/>
    <cellStyle name="Normal 6 10 6 13" xfId="4382"/>
    <cellStyle name="Normal 6 10 6 14" xfId="4383"/>
    <cellStyle name="Normal 6 10 6 15" xfId="4384"/>
    <cellStyle name="Normal 6 10 6 16" xfId="4385"/>
    <cellStyle name="Normal 6 10 6 17" xfId="4386"/>
    <cellStyle name="Normal 6 10 6 18" xfId="4387"/>
    <cellStyle name="Normal 6 10 6 19" xfId="4388"/>
    <cellStyle name="Normal 6 10 6 2" xfId="4389"/>
    <cellStyle name="Normal 6 10 6 20" xfId="4390"/>
    <cellStyle name="Normal 6 10 6 21" xfId="4391"/>
    <cellStyle name="Normal 6 10 6 22" xfId="4392"/>
    <cellStyle name="Normal 6 10 6 23" xfId="4393"/>
    <cellStyle name="Normal 6 10 6 24" xfId="4394"/>
    <cellStyle name="Normal 6 10 6 25" xfId="4395"/>
    <cellStyle name="Normal 6 10 6 26" xfId="4396"/>
    <cellStyle name="Normal 6 10 6 3" xfId="4397"/>
    <cellStyle name="Normal 6 10 6 4" xfId="4398"/>
    <cellStyle name="Normal 6 10 6 5" xfId="4399"/>
    <cellStyle name="Normal 6 10 6 6" xfId="4400"/>
    <cellStyle name="Normal 6 10 6 7" xfId="4401"/>
    <cellStyle name="Normal 6 10 6 8" xfId="4402"/>
    <cellStyle name="Normal 6 10 6 9" xfId="4403"/>
    <cellStyle name="Normal 6 10 6_Manual Consol" xfId="4404"/>
    <cellStyle name="Normal 6 10 7" xfId="4405"/>
    <cellStyle name="Normal 6 10 7 10" xfId="4406"/>
    <cellStyle name="Normal 6 10 7 11" xfId="4407"/>
    <cellStyle name="Normal 6 10 7 12" xfId="4408"/>
    <cellStyle name="Normal 6 10 7 13" xfId="4409"/>
    <cellStyle name="Normal 6 10 7 14" xfId="4410"/>
    <cellStyle name="Normal 6 10 7 15" xfId="4411"/>
    <cellStyle name="Normal 6 10 7 16" xfId="4412"/>
    <cellStyle name="Normal 6 10 7 17" xfId="4413"/>
    <cellStyle name="Normal 6 10 7 18" xfId="4414"/>
    <cellStyle name="Normal 6 10 7 19" xfId="4415"/>
    <cellStyle name="Normal 6 10 7 2" xfId="4416"/>
    <cellStyle name="Normal 6 10 7 20" xfId="4417"/>
    <cellStyle name="Normal 6 10 7 21" xfId="4418"/>
    <cellStyle name="Normal 6 10 7 22" xfId="4419"/>
    <cellStyle name="Normal 6 10 7 23" xfId="4420"/>
    <cellStyle name="Normal 6 10 7 24" xfId="4421"/>
    <cellStyle name="Normal 6 10 7 25" xfId="4422"/>
    <cellStyle name="Normal 6 10 7 26" xfId="4423"/>
    <cellStyle name="Normal 6 10 7 3" xfId="4424"/>
    <cellStyle name="Normal 6 10 7 4" xfId="4425"/>
    <cellStyle name="Normal 6 10 7 5" xfId="4426"/>
    <cellStyle name="Normal 6 10 7 6" xfId="4427"/>
    <cellStyle name="Normal 6 10 7 7" xfId="4428"/>
    <cellStyle name="Normal 6 10 7 8" xfId="4429"/>
    <cellStyle name="Normal 6 10 7 9" xfId="4430"/>
    <cellStyle name="Normal 6 10 7_Manual Consol" xfId="4431"/>
    <cellStyle name="Normal 6 10 8" xfId="4432"/>
    <cellStyle name="Normal 6 10 8 10" xfId="4433"/>
    <cellStyle name="Normal 6 10 8 11" xfId="4434"/>
    <cellStyle name="Normal 6 10 8 12" xfId="4435"/>
    <cellStyle name="Normal 6 10 8 13" xfId="4436"/>
    <cellStyle name="Normal 6 10 8 14" xfId="4437"/>
    <cellStyle name="Normal 6 10 8 15" xfId="4438"/>
    <cellStyle name="Normal 6 10 8 16" xfId="4439"/>
    <cellStyle name="Normal 6 10 8 17" xfId="4440"/>
    <cellStyle name="Normal 6 10 8 18" xfId="4441"/>
    <cellStyle name="Normal 6 10 8 19" xfId="4442"/>
    <cellStyle name="Normal 6 10 8 2" xfId="4443"/>
    <cellStyle name="Normal 6 10 8 20" xfId="4444"/>
    <cellStyle name="Normal 6 10 8 21" xfId="4445"/>
    <cellStyle name="Normal 6 10 8 22" xfId="4446"/>
    <cellStyle name="Normal 6 10 8 23" xfId="4447"/>
    <cellStyle name="Normal 6 10 8 24" xfId="4448"/>
    <cellStyle name="Normal 6 10 8 25" xfId="4449"/>
    <cellStyle name="Normal 6 10 8 26" xfId="4450"/>
    <cellStyle name="Normal 6 10 8 3" xfId="4451"/>
    <cellStyle name="Normal 6 10 8 4" xfId="4452"/>
    <cellStyle name="Normal 6 10 8 5" xfId="4453"/>
    <cellStyle name="Normal 6 10 8 6" xfId="4454"/>
    <cellStyle name="Normal 6 10 8 7" xfId="4455"/>
    <cellStyle name="Normal 6 10 8 8" xfId="4456"/>
    <cellStyle name="Normal 6 10 8 9" xfId="4457"/>
    <cellStyle name="Normal 6 10 8_Manual Consol" xfId="4458"/>
    <cellStyle name="Normal 6 10 9" xfId="4459"/>
    <cellStyle name="Normal 6 10 9 10" xfId="4460"/>
    <cellStyle name="Normal 6 10 9 11" xfId="4461"/>
    <cellStyle name="Normal 6 10 9 12" xfId="4462"/>
    <cellStyle name="Normal 6 10 9 13" xfId="4463"/>
    <cellStyle name="Normal 6 10 9 14" xfId="4464"/>
    <cellStyle name="Normal 6 10 9 15" xfId="4465"/>
    <cellStyle name="Normal 6 10 9 16" xfId="4466"/>
    <cellStyle name="Normal 6 10 9 17" xfId="4467"/>
    <cellStyle name="Normal 6 10 9 18" xfId="4468"/>
    <cellStyle name="Normal 6 10 9 19" xfId="4469"/>
    <cellStyle name="Normal 6 10 9 2" xfId="4470"/>
    <cellStyle name="Normal 6 10 9 20" xfId="4471"/>
    <cellStyle name="Normal 6 10 9 21" xfId="4472"/>
    <cellStyle name="Normal 6 10 9 22" xfId="4473"/>
    <cellStyle name="Normal 6 10 9 23" xfId="4474"/>
    <cellStyle name="Normal 6 10 9 24" xfId="4475"/>
    <cellStyle name="Normal 6 10 9 25" xfId="4476"/>
    <cellStyle name="Normal 6 10 9 26" xfId="4477"/>
    <cellStyle name="Normal 6 10 9 3" xfId="4478"/>
    <cellStyle name="Normal 6 10 9 4" xfId="4479"/>
    <cellStyle name="Normal 6 10 9 5" xfId="4480"/>
    <cellStyle name="Normal 6 10 9 6" xfId="4481"/>
    <cellStyle name="Normal 6 10 9 7" xfId="4482"/>
    <cellStyle name="Normal 6 10 9 8" xfId="4483"/>
    <cellStyle name="Normal 6 10 9 9" xfId="4484"/>
    <cellStyle name="Normal 6 10 9_Manual Consol" xfId="4485"/>
    <cellStyle name="Normal 6 10_Manual Consol" xfId="4486"/>
    <cellStyle name="Normal 6 11" xfId="4487"/>
    <cellStyle name="Normal 6 11 10" xfId="4488"/>
    <cellStyle name="Normal 6 11 10 10" xfId="4489"/>
    <cellStyle name="Normal 6 11 10 11" xfId="4490"/>
    <cellStyle name="Normal 6 11 10 12" xfId="4491"/>
    <cellStyle name="Normal 6 11 10 13" xfId="4492"/>
    <cellStyle name="Normal 6 11 10 14" xfId="4493"/>
    <cellStyle name="Normal 6 11 10 15" xfId="4494"/>
    <cellStyle name="Normal 6 11 10 16" xfId="4495"/>
    <cellStyle name="Normal 6 11 10 17" xfId="4496"/>
    <cellStyle name="Normal 6 11 10 18" xfId="4497"/>
    <cellStyle name="Normal 6 11 10 19" xfId="4498"/>
    <cellStyle name="Normal 6 11 10 2" xfId="4499"/>
    <cellStyle name="Normal 6 11 10 20" xfId="4500"/>
    <cellStyle name="Normal 6 11 10 21" xfId="4501"/>
    <cellStyle name="Normal 6 11 10 22" xfId="4502"/>
    <cellStyle name="Normal 6 11 10 23" xfId="4503"/>
    <cellStyle name="Normal 6 11 10 24" xfId="4504"/>
    <cellStyle name="Normal 6 11 10 25" xfId="4505"/>
    <cellStyle name="Normal 6 11 10 26" xfId="4506"/>
    <cellStyle name="Normal 6 11 10 3" xfId="4507"/>
    <cellStyle name="Normal 6 11 10 4" xfId="4508"/>
    <cellStyle name="Normal 6 11 10 5" xfId="4509"/>
    <cellStyle name="Normal 6 11 10 6" xfId="4510"/>
    <cellStyle name="Normal 6 11 10 7" xfId="4511"/>
    <cellStyle name="Normal 6 11 10 8" xfId="4512"/>
    <cellStyle name="Normal 6 11 10 9" xfId="4513"/>
    <cellStyle name="Normal 6 11 10_Manual Consol" xfId="4514"/>
    <cellStyle name="Normal 6 11 11" xfId="4515"/>
    <cellStyle name="Normal 6 11 12" xfId="4516"/>
    <cellStyle name="Normal 6 11 13" xfId="4517"/>
    <cellStyle name="Normal 6 11 14" xfId="4518"/>
    <cellStyle name="Normal 6 11 15" xfId="4519"/>
    <cellStyle name="Normal 6 11 16" xfId="4520"/>
    <cellStyle name="Normal 6 11 17" xfId="4521"/>
    <cellStyle name="Normal 6 11 18" xfId="4522"/>
    <cellStyle name="Normal 6 11 19" xfId="4523"/>
    <cellStyle name="Normal 6 11 2" xfId="4524"/>
    <cellStyle name="Normal 6 11 2 10" xfId="4525"/>
    <cellStyle name="Normal 6 11 2 11" xfId="4526"/>
    <cellStyle name="Normal 6 11 2 12" xfId="4527"/>
    <cellStyle name="Normal 6 11 2 13" xfId="4528"/>
    <cellStyle name="Normal 6 11 2 14" xfId="4529"/>
    <cellStyle name="Normal 6 11 2 15" xfId="4530"/>
    <cellStyle name="Normal 6 11 2 16" xfId="4531"/>
    <cellStyle name="Normal 6 11 2 17" xfId="4532"/>
    <cellStyle name="Normal 6 11 2 18" xfId="4533"/>
    <cellStyle name="Normal 6 11 2 19" xfId="4534"/>
    <cellStyle name="Normal 6 11 2 2" xfId="4535"/>
    <cellStyle name="Normal 6 11 2 2 10" xfId="4536"/>
    <cellStyle name="Normal 6 11 2 2 11" xfId="4537"/>
    <cellStyle name="Normal 6 11 2 2 12" xfId="4538"/>
    <cellStyle name="Normal 6 11 2 2 13" xfId="4539"/>
    <cellStyle name="Normal 6 11 2 2 14" xfId="4540"/>
    <cellStyle name="Normal 6 11 2 2 15" xfId="4541"/>
    <cellStyle name="Normal 6 11 2 2 16" xfId="4542"/>
    <cellStyle name="Normal 6 11 2 2 17" xfId="4543"/>
    <cellStyle name="Normal 6 11 2 2 18" xfId="4544"/>
    <cellStyle name="Normal 6 11 2 2 19" xfId="4545"/>
    <cellStyle name="Normal 6 11 2 2 2" xfId="4546"/>
    <cellStyle name="Normal 6 11 2 2 20" xfId="4547"/>
    <cellStyle name="Normal 6 11 2 2 21" xfId="4548"/>
    <cellStyle name="Normal 6 11 2 2 22" xfId="4549"/>
    <cellStyle name="Normal 6 11 2 2 23" xfId="4550"/>
    <cellStyle name="Normal 6 11 2 2 24" xfId="4551"/>
    <cellStyle name="Normal 6 11 2 2 25" xfId="4552"/>
    <cellStyle name="Normal 6 11 2 2 26" xfId="4553"/>
    <cellStyle name="Normal 6 11 2 2 3" xfId="4554"/>
    <cellStyle name="Normal 6 11 2 2 4" xfId="4555"/>
    <cellStyle name="Normal 6 11 2 2 5" xfId="4556"/>
    <cellStyle name="Normal 6 11 2 2 6" xfId="4557"/>
    <cellStyle name="Normal 6 11 2 2 7" xfId="4558"/>
    <cellStyle name="Normal 6 11 2 2 8" xfId="4559"/>
    <cellStyle name="Normal 6 11 2 2 9" xfId="4560"/>
    <cellStyle name="Normal 6 11 2 2_Manual Consol" xfId="4561"/>
    <cellStyle name="Normal 6 11 2 20" xfId="4562"/>
    <cellStyle name="Normal 6 11 2 21" xfId="4563"/>
    <cellStyle name="Normal 6 11 2 22" xfId="4564"/>
    <cellStyle name="Normal 6 11 2 23" xfId="4565"/>
    <cellStyle name="Normal 6 11 2 24" xfId="4566"/>
    <cellStyle name="Normal 6 11 2 25" xfId="4567"/>
    <cellStyle name="Normal 6 11 2 26" xfId="4568"/>
    <cellStyle name="Normal 6 11 2 27" xfId="4569"/>
    <cellStyle name="Normal 6 11 2 28" xfId="4570"/>
    <cellStyle name="Normal 6 11 2 29" xfId="4571"/>
    <cellStyle name="Normal 6 11 2 3" xfId="4572"/>
    <cellStyle name="Normal 6 11 2 3 10" xfId="4573"/>
    <cellStyle name="Normal 6 11 2 3 11" xfId="4574"/>
    <cellStyle name="Normal 6 11 2 3 12" xfId="4575"/>
    <cellStyle name="Normal 6 11 2 3 13" xfId="4576"/>
    <cellStyle name="Normal 6 11 2 3 14" xfId="4577"/>
    <cellStyle name="Normal 6 11 2 3 15" xfId="4578"/>
    <cellStyle name="Normal 6 11 2 3 16" xfId="4579"/>
    <cellStyle name="Normal 6 11 2 3 17" xfId="4580"/>
    <cellStyle name="Normal 6 11 2 3 18" xfId="4581"/>
    <cellStyle name="Normal 6 11 2 3 19" xfId="4582"/>
    <cellStyle name="Normal 6 11 2 3 2" xfId="4583"/>
    <cellStyle name="Normal 6 11 2 3 20" xfId="4584"/>
    <cellStyle name="Normal 6 11 2 3 21" xfId="4585"/>
    <cellStyle name="Normal 6 11 2 3 22" xfId="4586"/>
    <cellStyle name="Normal 6 11 2 3 23" xfId="4587"/>
    <cellStyle name="Normal 6 11 2 3 24" xfId="4588"/>
    <cellStyle name="Normal 6 11 2 3 25" xfId="4589"/>
    <cellStyle name="Normal 6 11 2 3 26" xfId="4590"/>
    <cellStyle name="Normal 6 11 2 3 3" xfId="4591"/>
    <cellStyle name="Normal 6 11 2 3 4" xfId="4592"/>
    <cellStyle name="Normal 6 11 2 3 5" xfId="4593"/>
    <cellStyle name="Normal 6 11 2 3 6" xfId="4594"/>
    <cellStyle name="Normal 6 11 2 3 7" xfId="4595"/>
    <cellStyle name="Normal 6 11 2 3 8" xfId="4596"/>
    <cellStyle name="Normal 6 11 2 3 9" xfId="4597"/>
    <cellStyle name="Normal 6 11 2 3_Manual Consol" xfId="4598"/>
    <cellStyle name="Normal 6 11 2 30" xfId="4599"/>
    <cellStyle name="Normal 6 11 2 31" xfId="4600"/>
    <cellStyle name="Normal 6 11 2 32" xfId="4601"/>
    <cellStyle name="Normal 6 11 2 33" xfId="4602"/>
    <cellStyle name="Normal 6 11 2 4" xfId="4603"/>
    <cellStyle name="Normal 6 11 2 4 10" xfId="4604"/>
    <cellStyle name="Normal 6 11 2 4 11" xfId="4605"/>
    <cellStyle name="Normal 6 11 2 4 12" xfId="4606"/>
    <cellStyle name="Normal 6 11 2 4 13" xfId="4607"/>
    <cellStyle name="Normal 6 11 2 4 14" xfId="4608"/>
    <cellStyle name="Normal 6 11 2 4 15" xfId="4609"/>
    <cellStyle name="Normal 6 11 2 4 16" xfId="4610"/>
    <cellStyle name="Normal 6 11 2 4 17" xfId="4611"/>
    <cellStyle name="Normal 6 11 2 4 18" xfId="4612"/>
    <cellStyle name="Normal 6 11 2 4 19" xfId="4613"/>
    <cellStyle name="Normal 6 11 2 4 2" xfId="4614"/>
    <cellStyle name="Normal 6 11 2 4 20" xfId="4615"/>
    <cellStyle name="Normal 6 11 2 4 21" xfId="4616"/>
    <cellStyle name="Normal 6 11 2 4 22" xfId="4617"/>
    <cellStyle name="Normal 6 11 2 4 23" xfId="4618"/>
    <cellStyle name="Normal 6 11 2 4 24" xfId="4619"/>
    <cellStyle name="Normal 6 11 2 4 25" xfId="4620"/>
    <cellStyle name="Normal 6 11 2 4 26" xfId="4621"/>
    <cellStyle name="Normal 6 11 2 4 3" xfId="4622"/>
    <cellStyle name="Normal 6 11 2 4 4" xfId="4623"/>
    <cellStyle name="Normal 6 11 2 4 5" xfId="4624"/>
    <cellStyle name="Normal 6 11 2 4 6" xfId="4625"/>
    <cellStyle name="Normal 6 11 2 4 7" xfId="4626"/>
    <cellStyle name="Normal 6 11 2 4 8" xfId="4627"/>
    <cellStyle name="Normal 6 11 2 4 9" xfId="4628"/>
    <cellStyle name="Normal 6 11 2 4_Manual Consol" xfId="4629"/>
    <cellStyle name="Normal 6 11 2 5" xfId="4630"/>
    <cellStyle name="Normal 6 11 2 5 10" xfId="4631"/>
    <cellStyle name="Normal 6 11 2 5 11" xfId="4632"/>
    <cellStyle name="Normal 6 11 2 5 12" xfId="4633"/>
    <cellStyle name="Normal 6 11 2 5 13" xfId="4634"/>
    <cellStyle name="Normal 6 11 2 5 14" xfId="4635"/>
    <cellStyle name="Normal 6 11 2 5 15" xfId="4636"/>
    <cellStyle name="Normal 6 11 2 5 16" xfId="4637"/>
    <cellStyle name="Normal 6 11 2 5 17" xfId="4638"/>
    <cellStyle name="Normal 6 11 2 5 18" xfId="4639"/>
    <cellStyle name="Normal 6 11 2 5 19" xfId="4640"/>
    <cellStyle name="Normal 6 11 2 5 2" xfId="4641"/>
    <cellStyle name="Normal 6 11 2 5 20" xfId="4642"/>
    <cellStyle name="Normal 6 11 2 5 21" xfId="4643"/>
    <cellStyle name="Normal 6 11 2 5 22" xfId="4644"/>
    <cellStyle name="Normal 6 11 2 5 23" xfId="4645"/>
    <cellStyle name="Normal 6 11 2 5 24" xfId="4646"/>
    <cellStyle name="Normal 6 11 2 5 25" xfId="4647"/>
    <cellStyle name="Normal 6 11 2 5 26" xfId="4648"/>
    <cellStyle name="Normal 6 11 2 5 3" xfId="4649"/>
    <cellStyle name="Normal 6 11 2 5 4" xfId="4650"/>
    <cellStyle name="Normal 6 11 2 5 5" xfId="4651"/>
    <cellStyle name="Normal 6 11 2 5 6" xfId="4652"/>
    <cellStyle name="Normal 6 11 2 5 7" xfId="4653"/>
    <cellStyle name="Normal 6 11 2 5 8" xfId="4654"/>
    <cellStyle name="Normal 6 11 2 5 9" xfId="4655"/>
    <cellStyle name="Normal 6 11 2 5_Manual Consol" xfId="4656"/>
    <cellStyle name="Normal 6 11 2 6" xfId="4657"/>
    <cellStyle name="Normal 6 11 2 6 10" xfId="4658"/>
    <cellStyle name="Normal 6 11 2 6 11" xfId="4659"/>
    <cellStyle name="Normal 6 11 2 6 12" xfId="4660"/>
    <cellStyle name="Normal 6 11 2 6 13" xfId="4661"/>
    <cellStyle name="Normal 6 11 2 6 14" xfId="4662"/>
    <cellStyle name="Normal 6 11 2 6 15" xfId="4663"/>
    <cellStyle name="Normal 6 11 2 6 16" xfId="4664"/>
    <cellStyle name="Normal 6 11 2 6 17" xfId="4665"/>
    <cellStyle name="Normal 6 11 2 6 18" xfId="4666"/>
    <cellStyle name="Normal 6 11 2 6 19" xfId="4667"/>
    <cellStyle name="Normal 6 11 2 6 2" xfId="4668"/>
    <cellStyle name="Normal 6 11 2 6 20" xfId="4669"/>
    <cellStyle name="Normal 6 11 2 6 21" xfId="4670"/>
    <cellStyle name="Normal 6 11 2 6 22" xfId="4671"/>
    <cellStyle name="Normal 6 11 2 6 23" xfId="4672"/>
    <cellStyle name="Normal 6 11 2 6 24" xfId="4673"/>
    <cellStyle name="Normal 6 11 2 6 25" xfId="4674"/>
    <cellStyle name="Normal 6 11 2 6 26" xfId="4675"/>
    <cellStyle name="Normal 6 11 2 6 3" xfId="4676"/>
    <cellStyle name="Normal 6 11 2 6 4" xfId="4677"/>
    <cellStyle name="Normal 6 11 2 6 5" xfId="4678"/>
    <cellStyle name="Normal 6 11 2 6 6" xfId="4679"/>
    <cellStyle name="Normal 6 11 2 6 7" xfId="4680"/>
    <cellStyle name="Normal 6 11 2 6 8" xfId="4681"/>
    <cellStyle name="Normal 6 11 2 6 9" xfId="4682"/>
    <cellStyle name="Normal 6 11 2 6_Manual Consol" xfId="4683"/>
    <cellStyle name="Normal 6 11 2 7" xfId="4684"/>
    <cellStyle name="Normal 6 11 2 7 10" xfId="4685"/>
    <cellStyle name="Normal 6 11 2 7 11" xfId="4686"/>
    <cellStyle name="Normal 6 11 2 7 12" xfId="4687"/>
    <cellStyle name="Normal 6 11 2 7 13" xfId="4688"/>
    <cellStyle name="Normal 6 11 2 7 14" xfId="4689"/>
    <cellStyle name="Normal 6 11 2 7 15" xfId="4690"/>
    <cellStyle name="Normal 6 11 2 7 16" xfId="4691"/>
    <cellStyle name="Normal 6 11 2 7 17" xfId="4692"/>
    <cellStyle name="Normal 6 11 2 7 18" xfId="4693"/>
    <cellStyle name="Normal 6 11 2 7 19" xfId="4694"/>
    <cellStyle name="Normal 6 11 2 7 2" xfId="4695"/>
    <cellStyle name="Normal 6 11 2 7 20" xfId="4696"/>
    <cellStyle name="Normal 6 11 2 7 21" xfId="4697"/>
    <cellStyle name="Normal 6 11 2 7 22" xfId="4698"/>
    <cellStyle name="Normal 6 11 2 7 23" xfId="4699"/>
    <cellStyle name="Normal 6 11 2 7 24" xfId="4700"/>
    <cellStyle name="Normal 6 11 2 7 25" xfId="4701"/>
    <cellStyle name="Normal 6 11 2 7 26" xfId="4702"/>
    <cellStyle name="Normal 6 11 2 7 3" xfId="4703"/>
    <cellStyle name="Normal 6 11 2 7 4" xfId="4704"/>
    <cellStyle name="Normal 6 11 2 7 5" xfId="4705"/>
    <cellStyle name="Normal 6 11 2 7 6" xfId="4706"/>
    <cellStyle name="Normal 6 11 2 7 7" xfId="4707"/>
    <cellStyle name="Normal 6 11 2 7 8" xfId="4708"/>
    <cellStyle name="Normal 6 11 2 7 9" xfId="4709"/>
    <cellStyle name="Normal 6 11 2 7_Manual Consol" xfId="4710"/>
    <cellStyle name="Normal 6 11 2 8" xfId="4711"/>
    <cellStyle name="Normal 6 11 2 8 10" xfId="4712"/>
    <cellStyle name="Normal 6 11 2 8 11" xfId="4713"/>
    <cellStyle name="Normal 6 11 2 8 12" xfId="4714"/>
    <cellStyle name="Normal 6 11 2 8 13" xfId="4715"/>
    <cellStyle name="Normal 6 11 2 8 14" xfId="4716"/>
    <cellStyle name="Normal 6 11 2 8 15" xfId="4717"/>
    <cellStyle name="Normal 6 11 2 8 16" xfId="4718"/>
    <cellStyle name="Normal 6 11 2 8 17" xfId="4719"/>
    <cellStyle name="Normal 6 11 2 8 18" xfId="4720"/>
    <cellStyle name="Normal 6 11 2 8 19" xfId="4721"/>
    <cellStyle name="Normal 6 11 2 8 2" xfId="4722"/>
    <cellStyle name="Normal 6 11 2 8 20" xfId="4723"/>
    <cellStyle name="Normal 6 11 2 8 21" xfId="4724"/>
    <cellStyle name="Normal 6 11 2 8 22" xfId="4725"/>
    <cellStyle name="Normal 6 11 2 8 23" xfId="4726"/>
    <cellStyle name="Normal 6 11 2 8 24" xfId="4727"/>
    <cellStyle name="Normal 6 11 2 8 25" xfId="4728"/>
    <cellStyle name="Normal 6 11 2 8 26" xfId="4729"/>
    <cellStyle name="Normal 6 11 2 8 3" xfId="4730"/>
    <cellStyle name="Normal 6 11 2 8 4" xfId="4731"/>
    <cellStyle name="Normal 6 11 2 8 5" xfId="4732"/>
    <cellStyle name="Normal 6 11 2 8 6" xfId="4733"/>
    <cellStyle name="Normal 6 11 2 8 7" xfId="4734"/>
    <cellStyle name="Normal 6 11 2 8 8" xfId="4735"/>
    <cellStyle name="Normal 6 11 2 8 9" xfId="4736"/>
    <cellStyle name="Normal 6 11 2 8_Manual Consol" xfId="4737"/>
    <cellStyle name="Normal 6 11 2 9" xfId="4738"/>
    <cellStyle name="Normal 6 11 2_Manual Consol" xfId="4739"/>
    <cellStyle name="Normal 6 11 20" xfId="4740"/>
    <cellStyle name="Normal 6 11 21" xfId="4741"/>
    <cellStyle name="Normal 6 11 22" xfId="4742"/>
    <cellStyle name="Normal 6 11 23" xfId="4743"/>
    <cellStyle name="Normal 6 11 24" xfId="4744"/>
    <cellStyle name="Normal 6 11 25" xfId="4745"/>
    <cellStyle name="Normal 6 11 26" xfId="4746"/>
    <cellStyle name="Normal 6 11 27" xfId="4747"/>
    <cellStyle name="Normal 6 11 28" xfId="4748"/>
    <cellStyle name="Normal 6 11 29" xfId="4749"/>
    <cellStyle name="Normal 6 11 3" xfId="4750"/>
    <cellStyle name="Normal 6 11 3 10" xfId="4751"/>
    <cellStyle name="Normal 6 11 3 11" xfId="4752"/>
    <cellStyle name="Normal 6 11 3 12" xfId="4753"/>
    <cellStyle name="Normal 6 11 3 13" xfId="4754"/>
    <cellStyle name="Normal 6 11 3 14" xfId="4755"/>
    <cellStyle name="Normal 6 11 3 15" xfId="4756"/>
    <cellStyle name="Normal 6 11 3 16" xfId="4757"/>
    <cellStyle name="Normal 6 11 3 17" xfId="4758"/>
    <cellStyle name="Normal 6 11 3 18" xfId="4759"/>
    <cellStyle name="Normal 6 11 3 19" xfId="4760"/>
    <cellStyle name="Normal 6 11 3 2" xfId="4761"/>
    <cellStyle name="Normal 6 11 3 2 10" xfId="4762"/>
    <cellStyle name="Normal 6 11 3 2 11" xfId="4763"/>
    <cellStyle name="Normal 6 11 3 2 12" xfId="4764"/>
    <cellStyle name="Normal 6 11 3 2 13" xfId="4765"/>
    <cellStyle name="Normal 6 11 3 2 14" xfId="4766"/>
    <cellStyle name="Normal 6 11 3 2 15" xfId="4767"/>
    <cellStyle name="Normal 6 11 3 2 16" xfId="4768"/>
    <cellStyle name="Normal 6 11 3 2 17" xfId="4769"/>
    <cellStyle name="Normal 6 11 3 2 18" xfId="4770"/>
    <cellStyle name="Normal 6 11 3 2 19" xfId="4771"/>
    <cellStyle name="Normal 6 11 3 2 2" xfId="4772"/>
    <cellStyle name="Normal 6 11 3 2 20" xfId="4773"/>
    <cellStyle name="Normal 6 11 3 2 21" xfId="4774"/>
    <cellStyle name="Normal 6 11 3 2 22" xfId="4775"/>
    <cellStyle name="Normal 6 11 3 2 23" xfId="4776"/>
    <cellStyle name="Normal 6 11 3 2 24" xfId="4777"/>
    <cellStyle name="Normal 6 11 3 2 25" xfId="4778"/>
    <cellStyle name="Normal 6 11 3 2 26" xfId="4779"/>
    <cellStyle name="Normal 6 11 3 2 3" xfId="4780"/>
    <cellStyle name="Normal 6 11 3 2 4" xfId="4781"/>
    <cellStyle name="Normal 6 11 3 2 5" xfId="4782"/>
    <cellStyle name="Normal 6 11 3 2 6" xfId="4783"/>
    <cellStyle name="Normal 6 11 3 2 7" xfId="4784"/>
    <cellStyle name="Normal 6 11 3 2 8" xfId="4785"/>
    <cellStyle name="Normal 6 11 3 2 9" xfId="4786"/>
    <cellStyle name="Normal 6 11 3 2_Manual Consol" xfId="4787"/>
    <cellStyle name="Normal 6 11 3 20" xfId="4788"/>
    <cellStyle name="Normal 6 11 3 21" xfId="4789"/>
    <cellStyle name="Normal 6 11 3 22" xfId="4790"/>
    <cellStyle name="Normal 6 11 3 23" xfId="4791"/>
    <cellStyle name="Normal 6 11 3 24" xfId="4792"/>
    <cellStyle name="Normal 6 11 3 25" xfId="4793"/>
    <cellStyle name="Normal 6 11 3 26" xfId="4794"/>
    <cellStyle name="Normal 6 11 3 27" xfId="4795"/>
    <cellStyle name="Normal 6 11 3 3" xfId="4796"/>
    <cellStyle name="Normal 6 11 3 4" xfId="4797"/>
    <cellStyle name="Normal 6 11 3 5" xfId="4798"/>
    <cellStyle name="Normal 6 11 3 6" xfId="4799"/>
    <cellStyle name="Normal 6 11 3 7" xfId="4800"/>
    <cellStyle name="Normal 6 11 3 8" xfId="4801"/>
    <cellStyle name="Normal 6 11 3 9" xfId="4802"/>
    <cellStyle name="Normal 6 11 3_Manual Consol" xfId="4803"/>
    <cellStyle name="Normal 6 11 30" xfId="4804"/>
    <cellStyle name="Normal 6 11 31" xfId="4805"/>
    <cellStyle name="Normal 6 11 32" xfId="4806"/>
    <cellStyle name="Normal 6 11 33" xfId="4807"/>
    <cellStyle name="Normal 6 11 34" xfId="4808"/>
    <cellStyle name="Normal 6 11 35" xfId="4809"/>
    <cellStyle name="Normal 6 11 4" xfId="4810"/>
    <cellStyle name="Normal 6 11 4 10" xfId="4811"/>
    <cellStyle name="Normal 6 11 4 11" xfId="4812"/>
    <cellStyle name="Normal 6 11 4 12" xfId="4813"/>
    <cellStyle name="Normal 6 11 4 13" xfId="4814"/>
    <cellStyle name="Normal 6 11 4 14" xfId="4815"/>
    <cellStyle name="Normal 6 11 4 15" xfId="4816"/>
    <cellStyle name="Normal 6 11 4 16" xfId="4817"/>
    <cellStyle name="Normal 6 11 4 17" xfId="4818"/>
    <cellStyle name="Normal 6 11 4 18" xfId="4819"/>
    <cellStyle name="Normal 6 11 4 19" xfId="4820"/>
    <cellStyle name="Normal 6 11 4 2" xfId="4821"/>
    <cellStyle name="Normal 6 11 4 2 10" xfId="4822"/>
    <cellStyle name="Normal 6 11 4 2 11" xfId="4823"/>
    <cellStyle name="Normal 6 11 4 2 12" xfId="4824"/>
    <cellStyle name="Normal 6 11 4 2 13" xfId="4825"/>
    <cellStyle name="Normal 6 11 4 2 14" xfId="4826"/>
    <cellStyle name="Normal 6 11 4 2 15" xfId="4827"/>
    <cellStyle name="Normal 6 11 4 2 16" xfId="4828"/>
    <cellStyle name="Normal 6 11 4 2 17" xfId="4829"/>
    <cellStyle name="Normal 6 11 4 2 18" xfId="4830"/>
    <cellStyle name="Normal 6 11 4 2 19" xfId="4831"/>
    <cellStyle name="Normal 6 11 4 2 2" xfId="4832"/>
    <cellStyle name="Normal 6 11 4 2 20" xfId="4833"/>
    <cellStyle name="Normal 6 11 4 2 21" xfId="4834"/>
    <cellStyle name="Normal 6 11 4 2 22" xfId="4835"/>
    <cellStyle name="Normal 6 11 4 2 23" xfId="4836"/>
    <cellStyle name="Normal 6 11 4 2 24" xfId="4837"/>
    <cellStyle name="Normal 6 11 4 2 25" xfId="4838"/>
    <cellStyle name="Normal 6 11 4 2 26" xfId="4839"/>
    <cellStyle name="Normal 6 11 4 2 3" xfId="4840"/>
    <cellStyle name="Normal 6 11 4 2 4" xfId="4841"/>
    <cellStyle name="Normal 6 11 4 2 5" xfId="4842"/>
    <cellStyle name="Normal 6 11 4 2 6" xfId="4843"/>
    <cellStyle name="Normal 6 11 4 2 7" xfId="4844"/>
    <cellStyle name="Normal 6 11 4 2 8" xfId="4845"/>
    <cellStyle name="Normal 6 11 4 2 9" xfId="4846"/>
    <cellStyle name="Normal 6 11 4 2_Manual Consol" xfId="4847"/>
    <cellStyle name="Normal 6 11 4 20" xfId="4848"/>
    <cellStyle name="Normal 6 11 4 21" xfId="4849"/>
    <cellStyle name="Normal 6 11 4 22" xfId="4850"/>
    <cellStyle name="Normal 6 11 4 23" xfId="4851"/>
    <cellStyle name="Normal 6 11 4 24" xfId="4852"/>
    <cellStyle name="Normal 6 11 4 25" xfId="4853"/>
    <cellStyle name="Normal 6 11 4 26" xfId="4854"/>
    <cellStyle name="Normal 6 11 4 27" xfId="4855"/>
    <cellStyle name="Normal 6 11 4 3" xfId="4856"/>
    <cellStyle name="Normal 6 11 4 4" xfId="4857"/>
    <cellStyle name="Normal 6 11 4 5" xfId="4858"/>
    <cellStyle name="Normal 6 11 4 6" xfId="4859"/>
    <cellStyle name="Normal 6 11 4 7" xfId="4860"/>
    <cellStyle name="Normal 6 11 4 8" xfId="4861"/>
    <cellStyle name="Normal 6 11 4 9" xfId="4862"/>
    <cellStyle name="Normal 6 11 4_Manual Consol" xfId="4863"/>
    <cellStyle name="Normal 6 11 5" xfId="4864"/>
    <cellStyle name="Normal 6 11 5 10" xfId="4865"/>
    <cellStyle name="Normal 6 11 5 11" xfId="4866"/>
    <cellStyle name="Normal 6 11 5 12" xfId="4867"/>
    <cellStyle name="Normal 6 11 5 13" xfId="4868"/>
    <cellStyle name="Normal 6 11 5 14" xfId="4869"/>
    <cellStyle name="Normal 6 11 5 15" xfId="4870"/>
    <cellStyle name="Normal 6 11 5 16" xfId="4871"/>
    <cellStyle name="Normal 6 11 5 17" xfId="4872"/>
    <cellStyle name="Normal 6 11 5 18" xfId="4873"/>
    <cellStyle name="Normal 6 11 5 19" xfId="4874"/>
    <cellStyle name="Normal 6 11 5 2" xfId="4875"/>
    <cellStyle name="Normal 6 11 5 20" xfId="4876"/>
    <cellStyle name="Normal 6 11 5 21" xfId="4877"/>
    <cellStyle name="Normal 6 11 5 22" xfId="4878"/>
    <cellStyle name="Normal 6 11 5 23" xfId="4879"/>
    <cellStyle name="Normal 6 11 5 24" xfId="4880"/>
    <cellStyle name="Normal 6 11 5 25" xfId="4881"/>
    <cellStyle name="Normal 6 11 5 26" xfId="4882"/>
    <cellStyle name="Normal 6 11 5 3" xfId="4883"/>
    <cellStyle name="Normal 6 11 5 4" xfId="4884"/>
    <cellStyle name="Normal 6 11 5 5" xfId="4885"/>
    <cellStyle name="Normal 6 11 5 6" xfId="4886"/>
    <cellStyle name="Normal 6 11 5 7" xfId="4887"/>
    <cellStyle name="Normal 6 11 5 8" xfId="4888"/>
    <cellStyle name="Normal 6 11 5 9" xfId="4889"/>
    <cellStyle name="Normal 6 11 5_Manual Consol" xfId="4890"/>
    <cellStyle name="Normal 6 11 6" xfId="4891"/>
    <cellStyle name="Normal 6 11 6 10" xfId="4892"/>
    <cellStyle name="Normal 6 11 6 11" xfId="4893"/>
    <cellStyle name="Normal 6 11 6 12" xfId="4894"/>
    <cellStyle name="Normal 6 11 6 13" xfId="4895"/>
    <cellStyle name="Normal 6 11 6 14" xfId="4896"/>
    <cellStyle name="Normal 6 11 6 15" xfId="4897"/>
    <cellStyle name="Normal 6 11 6 16" xfId="4898"/>
    <cellStyle name="Normal 6 11 6 17" xfId="4899"/>
    <cellStyle name="Normal 6 11 6 18" xfId="4900"/>
    <cellStyle name="Normal 6 11 6 19" xfId="4901"/>
    <cellStyle name="Normal 6 11 6 2" xfId="4902"/>
    <cellStyle name="Normal 6 11 6 20" xfId="4903"/>
    <cellStyle name="Normal 6 11 6 21" xfId="4904"/>
    <cellStyle name="Normal 6 11 6 22" xfId="4905"/>
    <cellStyle name="Normal 6 11 6 23" xfId="4906"/>
    <cellStyle name="Normal 6 11 6 24" xfId="4907"/>
    <cellStyle name="Normal 6 11 6 25" xfId="4908"/>
    <cellStyle name="Normal 6 11 6 26" xfId="4909"/>
    <cellStyle name="Normal 6 11 6 3" xfId="4910"/>
    <cellStyle name="Normal 6 11 6 4" xfId="4911"/>
    <cellStyle name="Normal 6 11 6 5" xfId="4912"/>
    <cellStyle name="Normal 6 11 6 6" xfId="4913"/>
    <cellStyle name="Normal 6 11 6 7" xfId="4914"/>
    <cellStyle name="Normal 6 11 6 8" xfId="4915"/>
    <cellStyle name="Normal 6 11 6 9" xfId="4916"/>
    <cellStyle name="Normal 6 11 6_Manual Consol" xfId="4917"/>
    <cellStyle name="Normal 6 11 7" xfId="4918"/>
    <cellStyle name="Normal 6 11 7 10" xfId="4919"/>
    <cellStyle name="Normal 6 11 7 11" xfId="4920"/>
    <cellStyle name="Normal 6 11 7 12" xfId="4921"/>
    <cellStyle name="Normal 6 11 7 13" xfId="4922"/>
    <cellStyle name="Normal 6 11 7 14" xfId="4923"/>
    <cellStyle name="Normal 6 11 7 15" xfId="4924"/>
    <cellStyle name="Normal 6 11 7 16" xfId="4925"/>
    <cellStyle name="Normal 6 11 7 17" xfId="4926"/>
    <cellStyle name="Normal 6 11 7 18" xfId="4927"/>
    <cellStyle name="Normal 6 11 7 19" xfId="4928"/>
    <cellStyle name="Normal 6 11 7 2" xfId="4929"/>
    <cellStyle name="Normal 6 11 7 20" xfId="4930"/>
    <cellStyle name="Normal 6 11 7 21" xfId="4931"/>
    <cellStyle name="Normal 6 11 7 22" xfId="4932"/>
    <cellStyle name="Normal 6 11 7 23" xfId="4933"/>
    <cellStyle name="Normal 6 11 7 24" xfId="4934"/>
    <cellStyle name="Normal 6 11 7 25" xfId="4935"/>
    <cellStyle name="Normal 6 11 7 26" xfId="4936"/>
    <cellStyle name="Normal 6 11 7 3" xfId="4937"/>
    <cellStyle name="Normal 6 11 7 4" xfId="4938"/>
    <cellStyle name="Normal 6 11 7 5" xfId="4939"/>
    <cellStyle name="Normal 6 11 7 6" xfId="4940"/>
    <cellStyle name="Normal 6 11 7 7" xfId="4941"/>
    <cellStyle name="Normal 6 11 7 8" xfId="4942"/>
    <cellStyle name="Normal 6 11 7 9" xfId="4943"/>
    <cellStyle name="Normal 6 11 7_Manual Consol" xfId="4944"/>
    <cellStyle name="Normal 6 11 8" xfId="4945"/>
    <cellStyle name="Normal 6 11 8 10" xfId="4946"/>
    <cellStyle name="Normal 6 11 8 11" xfId="4947"/>
    <cellStyle name="Normal 6 11 8 12" xfId="4948"/>
    <cellStyle name="Normal 6 11 8 13" xfId="4949"/>
    <cellStyle name="Normal 6 11 8 14" xfId="4950"/>
    <cellStyle name="Normal 6 11 8 15" xfId="4951"/>
    <cellStyle name="Normal 6 11 8 16" xfId="4952"/>
    <cellStyle name="Normal 6 11 8 17" xfId="4953"/>
    <cellStyle name="Normal 6 11 8 18" xfId="4954"/>
    <cellStyle name="Normal 6 11 8 19" xfId="4955"/>
    <cellStyle name="Normal 6 11 8 2" xfId="4956"/>
    <cellStyle name="Normal 6 11 8 20" xfId="4957"/>
    <cellStyle name="Normal 6 11 8 21" xfId="4958"/>
    <cellStyle name="Normal 6 11 8 22" xfId="4959"/>
    <cellStyle name="Normal 6 11 8 23" xfId="4960"/>
    <cellStyle name="Normal 6 11 8 24" xfId="4961"/>
    <cellStyle name="Normal 6 11 8 25" xfId="4962"/>
    <cellStyle name="Normal 6 11 8 26" xfId="4963"/>
    <cellStyle name="Normal 6 11 8 3" xfId="4964"/>
    <cellStyle name="Normal 6 11 8 4" xfId="4965"/>
    <cellStyle name="Normal 6 11 8 5" xfId="4966"/>
    <cellStyle name="Normal 6 11 8 6" xfId="4967"/>
    <cellStyle name="Normal 6 11 8 7" xfId="4968"/>
    <cellStyle name="Normal 6 11 8 8" xfId="4969"/>
    <cellStyle name="Normal 6 11 8 9" xfId="4970"/>
    <cellStyle name="Normal 6 11 8_Manual Consol" xfId="4971"/>
    <cellStyle name="Normal 6 11 9" xfId="4972"/>
    <cellStyle name="Normal 6 11 9 10" xfId="4973"/>
    <cellStyle name="Normal 6 11 9 11" xfId="4974"/>
    <cellStyle name="Normal 6 11 9 12" xfId="4975"/>
    <cellStyle name="Normal 6 11 9 13" xfId="4976"/>
    <cellStyle name="Normal 6 11 9 14" xfId="4977"/>
    <cellStyle name="Normal 6 11 9 15" xfId="4978"/>
    <cellStyle name="Normal 6 11 9 16" xfId="4979"/>
    <cellStyle name="Normal 6 11 9 17" xfId="4980"/>
    <cellStyle name="Normal 6 11 9 18" xfId="4981"/>
    <cellStyle name="Normal 6 11 9 19" xfId="4982"/>
    <cellStyle name="Normal 6 11 9 2" xfId="4983"/>
    <cellStyle name="Normal 6 11 9 20" xfId="4984"/>
    <cellStyle name="Normal 6 11 9 21" xfId="4985"/>
    <cellStyle name="Normal 6 11 9 22" xfId="4986"/>
    <cellStyle name="Normal 6 11 9 23" xfId="4987"/>
    <cellStyle name="Normal 6 11 9 24" xfId="4988"/>
    <cellStyle name="Normal 6 11 9 25" xfId="4989"/>
    <cellStyle name="Normal 6 11 9 26" xfId="4990"/>
    <cellStyle name="Normal 6 11 9 3" xfId="4991"/>
    <cellStyle name="Normal 6 11 9 4" xfId="4992"/>
    <cellStyle name="Normal 6 11 9 5" xfId="4993"/>
    <cellStyle name="Normal 6 11 9 6" xfId="4994"/>
    <cellStyle name="Normal 6 11 9 7" xfId="4995"/>
    <cellStyle name="Normal 6 11 9 8" xfId="4996"/>
    <cellStyle name="Normal 6 11 9 9" xfId="4997"/>
    <cellStyle name="Normal 6 11 9_Manual Consol" xfId="4998"/>
    <cellStyle name="Normal 6 11_Manual Consol" xfId="4999"/>
    <cellStyle name="Normal 6 12" xfId="5000"/>
    <cellStyle name="Normal 6 12 10" xfId="5001"/>
    <cellStyle name="Normal 6 12 10 10" xfId="5002"/>
    <cellStyle name="Normal 6 12 10 11" xfId="5003"/>
    <cellStyle name="Normal 6 12 10 12" xfId="5004"/>
    <cellStyle name="Normal 6 12 10 13" xfId="5005"/>
    <cellStyle name="Normal 6 12 10 14" xfId="5006"/>
    <cellStyle name="Normal 6 12 10 15" xfId="5007"/>
    <cellStyle name="Normal 6 12 10 16" xfId="5008"/>
    <cellStyle name="Normal 6 12 10 17" xfId="5009"/>
    <cellStyle name="Normal 6 12 10 18" xfId="5010"/>
    <cellStyle name="Normal 6 12 10 19" xfId="5011"/>
    <cellStyle name="Normal 6 12 10 2" xfId="5012"/>
    <cellStyle name="Normal 6 12 10 20" xfId="5013"/>
    <cellStyle name="Normal 6 12 10 21" xfId="5014"/>
    <cellStyle name="Normal 6 12 10 22" xfId="5015"/>
    <cellStyle name="Normal 6 12 10 23" xfId="5016"/>
    <cellStyle name="Normal 6 12 10 24" xfId="5017"/>
    <cellStyle name="Normal 6 12 10 25" xfId="5018"/>
    <cellStyle name="Normal 6 12 10 26" xfId="5019"/>
    <cellStyle name="Normal 6 12 10 3" xfId="5020"/>
    <cellStyle name="Normal 6 12 10 4" xfId="5021"/>
    <cellStyle name="Normal 6 12 10 5" xfId="5022"/>
    <cellStyle name="Normal 6 12 10 6" xfId="5023"/>
    <cellStyle name="Normal 6 12 10 7" xfId="5024"/>
    <cellStyle name="Normal 6 12 10 8" xfId="5025"/>
    <cellStyle name="Normal 6 12 10 9" xfId="5026"/>
    <cellStyle name="Normal 6 12 10_Manual Consol" xfId="5027"/>
    <cellStyle name="Normal 6 12 11" xfId="5028"/>
    <cellStyle name="Normal 6 12 12" xfId="5029"/>
    <cellStyle name="Normal 6 12 13" xfId="5030"/>
    <cellStyle name="Normal 6 12 14" xfId="5031"/>
    <cellStyle name="Normal 6 12 15" xfId="5032"/>
    <cellStyle name="Normal 6 12 16" xfId="5033"/>
    <cellStyle name="Normal 6 12 17" xfId="5034"/>
    <cellStyle name="Normal 6 12 18" xfId="5035"/>
    <cellStyle name="Normal 6 12 19" xfId="5036"/>
    <cellStyle name="Normal 6 12 2" xfId="5037"/>
    <cellStyle name="Normal 6 12 2 10" xfId="5038"/>
    <cellStyle name="Normal 6 12 2 11" xfId="5039"/>
    <cellStyle name="Normal 6 12 2 12" xfId="5040"/>
    <cellStyle name="Normal 6 12 2 13" xfId="5041"/>
    <cellStyle name="Normal 6 12 2 14" xfId="5042"/>
    <cellStyle name="Normal 6 12 2 15" xfId="5043"/>
    <cellStyle name="Normal 6 12 2 16" xfId="5044"/>
    <cellStyle name="Normal 6 12 2 17" xfId="5045"/>
    <cellStyle name="Normal 6 12 2 18" xfId="5046"/>
    <cellStyle name="Normal 6 12 2 19" xfId="5047"/>
    <cellStyle name="Normal 6 12 2 2" xfId="5048"/>
    <cellStyle name="Normal 6 12 2 2 10" xfId="5049"/>
    <cellStyle name="Normal 6 12 2 2 11" xfId="5050"/>
    <cellStyle name="Normal 6 12 2 2 12" xfId="5051"/>
    <cellStyle name="Normal 6 12 2 2 13" xfId="5052"/>
    <cellStyle name="Normal 6 12 2 2 14" xfId="5053"/>
    <cellStyle name="Normal 6 12 2 2 15" xfId="5054"/>
    <cellStyle name="Normal 6 12 2 2 16" xfId="5055"/>
    <cellStyle name="Normal 6 12 2 2 17" xfId="5056"/>
    <cellStyle name="Normal 6 12 2 2 18" xfId="5057"/>
    <cellStyle name="Normal 6 12 2 2 19" xfId="5058"/>
    <cellStyle name="Normal 6 12 2 2 2" xfId="5059"/>
    <cellStyle name="Normal 6 12 2 2 20" xfId="5060"/>
    <cellStyle name="Normal 6 12 2 2 21" xfId="5061"/>
    <cellStyle name="Normal 6 12 2 2 22" xfId="5062"/>
    <cellStyle name="Normal 6 12 2 2 23" xfId="5063"/>
    <cellStyle name="Normal 6 12 2 2 24" xfId="5064"/>
    <cellStyle name="Normal 6 12 2 2 25" xfId="5065"/>
    <cellStyle name="Normal 6 12 2 2 26" xfId="5066"/>
    <cellStyle name="Normal 6 12 2 2 3" xfId="5067"/>
    <cellStyle name="Normal 6 12 2 2 4" xfId="5068"/>
    <cellStyle name="Normal 6 12 2 2 5" xfId="5069"/>
    <cellStyle name="Normal 6 12 2 2 6" xfId="5070"/>
    <cellStyle name="Normal 6 12 2 2 7" xfId="5071"/>
    <cellStyle name="Normal 6 12 2 2 8" xfId="5072"/>
    <cellStyle name="Normal 6 12 2 2 9" xfId="5073"/>
    <cellStyle name="Normal 6 12 2 2_Manual Consol" xfId="5074"/>
    <cellStyle name="Normal 6 12 2 20" xfId="5075"/>
    <cellStyle name="Normal 6 12 2 21" xfId="5076"/>
    <cellStyle name="Normal 6 12 2 22" xfId="5077"/>
    <cellStyle name="Normal 6 12 2 23" xfId="5078"/>
    <cellStyle name="Normal 6 12 2 24" xfId="5079"/>
    <cellStyle name="Normal 6 12 2 25" xfId="5080"/>
    <cellStyle name="Normal 6 12 2 26" xfId="5081"/>
    <cellStyle name="Normal 6 12 2 27" xfId="5082"/>
    <cellStyle name="Normal 6 12 2 28" xfId="5083"/>
    <cellStyle name="Normal 6 12 2 29" xfId="5084"/>
    <cellStyle name="Normal 6 12 2 3" xfId="5085"/>
    <cellStyle name="Normal 6 12 2 3 10" xfId="5086"/>
    <cellStyle name="Normal 6 12 2 3 11" xfId="5087"/>
    <cellStyle name="Normal 6 12 2 3 12" xfId="5088"/>
    <cellStyle name="Normal 6 12 2 3 13" xfId="5089"/>
    <cellStyle name="Normal 6 12 2 3 14" xfId="5090"/>
    <cellStyle name="Normal 6 12 2 3 15" xfId="5091"/>
    <cellStyle name="Normal 6 12 2 3 16" xfId="5092"/>
    <cellStyle name="Normal 6 12 2 3 17" xfId="5093"/>
    <cellStyle name="Normal 6 12 2 3 18" xfId="5094"/>
    <cellStyle name="Normal 6 12 2 3 19" xfId="5095"/>
    <cellStyle name="Normal 6 12 2 3 2" xfId="5096"/>
    <cellStyle name="Normal 6 12 2 3 20" xfId="5097"/>
    <cellStyle name="Normal 6 12 2 3 21" xfId="5098"/>
    <cellStyle name="Normal 6 12 2 3 22" xfId="5099"/>
    <cellStyle name="Normal 6 12 2 3 23" xfId="5100"/>
    <cellStyle name="Normal 6 12 2 3 24" xfId="5101"/>
    <cellStyle name="Normal 6 12 2 3 25" xfId="5102"/>
    <cellStyle name="Normal 6 12 2 3 26" xfId="5103"/>
    <cellStyle name="Normal 6 12 2 3 3" xfId="5104"/>
    <cellStyle name="Normal 6 12 2 3 4" xfId="5105"/>
    <cellStyle name="Normal 6 12 2 3 5" xfId="5106"/>
    <cellStyle name="Normal 6 12 2 3 6" xfId="5107"/>
    <cellStyle name="Normal 6 12 2 3 7" xfId="5108"/>
    <cellStyle name="Normal 6 12 2 3 8" xfId="5109"/>
    <cellStyle name="Normal 6 12 2 3 9" xfId="5110"/>
    <cellStyle name="Normal 6 12 2 3_Manual Consol" xfId="5111"/>
    <cellStyle name="Normal 6 12 2 30" xfId="5112"/>
    <cellStyle name="Normal 6 12 2 31" xfId="5113"/>
    <cellStyle name="Normal 6 12 2 32" xfId="5114"/>
    <cellStyle name="Normal 6 12 2 33" xfId="5115"/>
    <cellStyle name="Normal 6 12 2 4" xfId="5116"/>
    <cellStyle name="Normal 6 12 2 4 10" xfId="5117"/>
    <cellStyle name="Normal 6 12 2 4 11" xfId="5118"/>
    <cellStyle name="Normal 6 12 2 4 12" xfId="5119"/>
    <cellStyle name="Normal 6 12 2 4 13" xfId="5120"/>
    <cellStyle name="Normal 6 12 2 4 14" xfId="5121"/>
    <cellStyle name="Normal 6 12 2 4 15" xfId="5122"/>
    <cellStyle name="Normal 6 12 2 4 16" xfId="5123"/>
    <cellStyle name="Normal 6 12 2 4 17" xfId="5124"/>
    <cellStyle name="Normal 6 12 2 4 18" xfId="5125"/>
    <cellStyle name="Normal 6 12 2 4 19" xfId="5126"/>
    <cellStyle name="Normal 6 12 2 4 2" xfId="5127"/>
    <cellStyle name="Normal 6 12 2 4 20" xfId="5128"/>
    <cellStyle name="Normal 6 12 2 4 21" xfId="5129"/>
    <cellStyle name="Normal 6 12 2 4 22" xfId="5130"/>
    <cellStyle name="Normal 6 12 2 4 23" xfId="5131"/>
    <cellStyle name="Normal 6 12 2 4 24" xfId="5132"/>
    <cellStyle name="Normal 6 12 2 4 25" xfId="5133"/>
    <cellStyle name="Normal 6 12 2 4 26" xfId="5134"/>
    <cellStyle name="Normal 6 12 2 4 3" xfId="5135"/>
    <cellStyle name="Normal 6 12 2 4 4" xfId="5136"/>
    <cellStyle name="Normal 6 12 2 4 5" xfId="5137"/>
    <cellStyle name="Normal 6 12 2 4 6" xfId="5138"/>
    <cellStyle name="Normal 6 12 2 4 7" xfId="5139"/>
    <cellStyle name="Normal 6 12 2 4 8" xfId="5140"/>
    <cellStyle name="Normal 6 12 2 4 9" xfId="5141"/>
    <cellStyle name="Normal 6 12 2 4_Manual Consol" xfId="5142"/>
    <cellStyle name="Normal 6 12 2 5" xfId="5143"/>
    <cellStyle name="Normal 6 12 2 5 10" xfId="5144"/>
    <cellStyle name="Normal 6 12 2 5 11" xfId="5145"/>
    <cellStyle name="Normal 6 12 2 5 12" xfId="5146"/>
    <cellStyle name="Normal 6 12 2 5 13" xfId="5147"/>
    <cellStyle name="Normal 6 12 2 5 14" xfId="5148"/>
    <cellStyle name="Normal 6 12 2 5 15" xfId="5149"/>
    <cellStyle name="Normal 6 12 2 5 16" xfId="5150"/>
    <cellStyle name="Normal 6 12 2 5 17" xfId="5151"/>
    <cellStyle name="Normal 6 12 2 5 18" xfId="5152"/>
    <cellStyle name="Normal 6 12 2 5 19" xfId="5153"/>
    <cellStyle name="Normal 6 12 2 5 2" xfId="5154"/>
    <cellStyle name="Normal 6 12 2 5 20" xfId="5155"/>
    <cellStyle name="Normal 6 12 2 5 21" xfId="5156"/>
    <cellStyle name="Normal 6 12 2 5 22" xfId="5157"/>
    <cellStyle name="Normal 6 12 2 5 23" xfId="5158"/>
    <cellStyle name="Normal 6 12 2 5 24" xfId="5159"/>
    <cellStyle name="Normal 6 12 2 5 25" xfId="5160"/>
    <cellStyle name="Normal 6 12 2 5 26" xfId="5161"/>
    <cellStyle name="Normal 6 12 2 5 3" xfId="5162"/>
    <cellStyle name="Normal 6 12 2 5 4" xfId="5163"/>
    <cellStyle name="Normal 6 12 2 5 5" xfId="5164"/>
    <cellStyle name="Normal 6 12 2 5 6" xfId="5165"/>
    <cellStyle name="Normal 6 12 2 5 7" xfId="5166"/>
    <cellStyle name="Normal 6 12 2 5 8" xfId="5167"/>
    <cellStyle name="Normal 6 12 2 5 9" xfId="5168"/>
    <cellStyle name="Normal 6 12 2 5_Manual Consol" xfId="5169"/>
    <cellStyle name="Normal 6 12 2 6" xfId="5170"/>
    <cellStyle name="Normal 6 12 2 6 10" xfId="5171"/>
    <cellStyle name="Normal 6 12 2 6 11" xfId="5172"/>
    <cellStyle name="Normal 6 12 2 6 12" xfId="5173"/>
    <cellStyle name="Normal 6 12 2 6 13" xfId="5174"/>
    <cellStyle name="Normal 6 12 2 6 14" xfId="5175"/>
    <cellStyle name="Normal 6 12 2 6 15" xfId="5176"/>
    <cellStyle name="Normal 6 12 2 6 16" xfId="5177"/>
    <cellStyle name="Normal 6 12 2 6 17" xfId="5178"/>
    <cellStyle name="Normal 6 12 2 6 18" xfId="5179"/>
    <cellStyle name="Normal 6 12 2 6 19" xfId="5180"/>
    <cellStyle name="Normal 6 12 2 6 2" xfId="5181"/>
    <cellStyle name="Normal 6 12 2 6 20" xfId="5182"/>
    <cellStyle name="Normal 6 12 2 6 21" xfId="5183"/>
    <cellStyle name="Normal 6 12 2 6 22" xfId="5184"/>
    <cellStyle name="Normal 6 12 2 6 23" xfId="5185"/>
    <cellStyle name="Normal 6 12 2 6 24" xfId="5186"/>
    <cellStyle name="Normal 6 12 2 6 25" xfId="5187"/>
    <cellStyle name="Normal 6 12 2 6 26" xfId="5188"/>
    <cellStyle name="Normal 6 12 2 6 3" xfId="5189"/>
    <cellStyle name="Normal 6 12 2 6 4" xfId="5190"/>
    <cellStyle name="Normal 6 12 2 6 5" xfId="5191"/>
    <cellStyle name="Normal 6 12 2 6 6" xfId="5192"/>
    <cellStyle name="Normal 6 12 2 6 7" xfId="5193"/>
    <cellStyle name="Normal 6 12 2 6 8" xfId="5194"/>
    <cellStyle name="Normal 6 12 2 6 9" xfId="5195"/>
    <cellStyle name="Normal 6 12 2 6_Manual Consol" xfId="5196"/>
    <cellStyle name="Normal 6 12 2 7" xfId="5197"/>
    <cellStyle name="Normal 6 12 2 7 10" xfId="5198"/>
    <cellStyle name="Normal 6 12 2 7 11" xfId="5199"/>
    <cellStyle name="Normal 6 12 2 7 12" xfId="5200"/>
    <cellStyle name="Normal 6 12 2 7 13" xfId="5201"/>
    <cellStyle name="Normal 6 12 2 7 14" xfId="5202"/>
    <cellStyle name="Normal 6 12 2 7 15" xfId="5203"/>
    <cellStyle name="Normal 6 12 2 7 16" xfId="5204"/>
    <cellStyle name="Normal 6 12 2 7 17" xfId="5205"/>
    <cellStyle name="Normal 6 12 2 7 18" xfId="5206"/>
    <cellStyle name="Normal 6 12 2 7 19" xfId="5207"/>
    <cellStyle name="Normal 6 12 2 7 2" xfId="5208"/>
    <cellStyle name="Normal 6 12 2 7 20" xfId="5209"/>
    <cellStyle name="Normal 6 12 2 7 21" xfId="5210"/>
    <cellStyle name="Normal 6 12 2 7 22" xfId="5211"/>
    <cellStyle name="Normal 6 12 2 7 23" xfId="5212"/>
    <cellStyle name="Normal 6 12 2 7 24" xfId="5213"/>
    <cellStyle name="Normal 6 12 2 7 25" xfId="5214"/>
    <cellStyle name="Normal 6 12 2 7 26" xfId="5215"/>
    <cellStyle name="Normal 6 12 2 7 3" xfId="5216"/>
    <cellStyle name="Normal 6 12 2 7 4" xfId="5217"/>
    <cellStyle name="Normal 6 12 2 7 5" xfId="5218"/>
    <cellStyle name="Normal 6 12 2 7 6" xfId="5219"/>
    <cellStyle name="Normal 6 12 2 7 7" xfId="5220"/>
    <cellStyle name="Normal 6 12 2 7 8" xfId="5221"/>
    <cellStyle name="Normal 6 12 2 7 9" xfId="5222"/>
    <cellStyle name="Normal 6 12 2 7_Manual Consol" xfId="5223"/>
    <cellStyle name="Normal 6 12 2 8" xfId="5224"/>
    <cellStyle name="Normal 6 12 2 8 10" xfId="5225"/>
    <cellStyle name="Normal 6 12 2 8 11" xfId="5226"/>
    <cellStyle name="Normal 6 12 2 8 12" xfId="5227"/>
    <cellStyle name="Normal 6 12 2 8 13" xfId="5228"/>
    <cellStyle name="Normal 6 12 2 8 14" xfId="5229"/>
    <cellStyle name="Normal 6 12 2 8 15" xfId="5230"/>
    <cellStyle name="Normal 6 12 2 8 16" xfId="5231"/>
    <cellStyle name="Normal 6 12 2 8 17" xfId="5232"/>
    <cellStyle name="Normal 6 12 2 8 18" xfId="5233"/>
    <cellStyle name="Normal 6 12 2 8 19" xfId="5234"/>
    <cellStyle name="Normal 6 12 2 8 2" xfId="5235"/>
    <cellStyle name="Normal 6 12 2 8 20" xfId="5236"/>
    <cellStyle name="Normal 6 12 2 8 21" xfId="5237"/>
    <cellStyle name="Normal 6 12 2 8 22" xfId="5238"/>
    <cellStyle name="Normal 6 12 2 8 23" xfId="5239"/>
    <cellStyle name="Normal 6 12 2 8 24" xfId="5240"/>
    <cellStyle name="Normal 6 12 2 8 25" xfId="5241"/>
    <cellStyle name="Normal 6 12 2 8 26" xfId="5242"/>
    <cellStyle name="Normal 6 12 2 8 3" xfId="5243"/>
    <cellStyle name="Normal 6 12 2 8 4" xfId="5244"/>
    <cellStyle name="Normal 6 12 2 8 5" xfId="5245"/>
    <cellStyle name="Normal 6 12 2 8 6" xfId="5246"/>
    <cellStyle name="Normal 6 12 2 8 7" xfId="5247"/>
    <cellStyle name="Normal 6 12 2 8 8" xfId="5248"/>
    <cellStyle name="Normal 6 12 2 8 9" xfId="5249"/>
    <cellStyle name="Normal 6 12 2 8_Manual Consol" xfId="5250"/>
    <cellStyle name="Normal 6 12 2 9" xfId="5251"/>
    <cellStyle name="Normal 6 12 2_Manual Consol" xfId="5252"/>
    <cellStyle name="Normal 6 12 20" xfId="5253"/>
    <cellStyle name="Normal 6 12 21" xfId="5254"/>
    <cellStyle name="Normal 6 12 22" xfId="5255"/>
    <cellStyle name="Normal 6 12 23" xfId="5256"/>
    <cellStyle name="Normal 6 12 24" xfId="5257"/>
    <cellStyle name="Normal 6 12 25" xfId="5258"/>
    <cellStyle name="Normal 6 12 26" xfId="5259"/>
    <cellStyle name="Normal 6 12 27" xfId="5260"/>
    <cellStyle name="Normal 6 12 28" xfId="5261"/>
    <cellStyle name="Normal 6 12 29" xfId="5262"/>
    <cellStyle name="Normal 6 12 3" xfId="5263"/>
    <cellStyle name="Normal 6 12 3 10" xfId="5264"/>
    <cellStyle name="Normal 6 12 3 11" xfId="5265"/>
    <cellStyle name="Normal 6 12 3 12" xfId="5266"/>
    <cellStyle name="Normal 6 12 3 13" xfId="5267"/>
    <cellStyle name="Normal 6 12 3 14" xfId="5268"/>
    <cellStyle name="Normal 6 12 3 15" xfId="5269"/>
    <cellStyle name="Normal 6 12 3 16" xfId="5270"/>
    <cellStyle name="Normal 6 12 3 17" xfId="5271"/>
    <cellStyle name="Normal 6 12 3 18" xfId="5272"/>
    <cellStyle name="Normal 6 12 3 19" xfId="5273"/>
    <cellStyle name="Normal 6 12 3 2" xfId="5274"/>
    <cellStyle name="Normal 6 12 3 2 10" xfId="5275"/>
    <cellStyle name="Normal 6 12 3 2 11" xfId="5276"/>
    <cellStyle name="Normal 6 12 3 2 12" xfId="5277"/>
    <cellStyle name="Normal 6 12 3 2 13" xfId="5278"/>
    <cellStyle name="Normal 6 12 3 2 14" xfId="5279"/>
    <cellStyle name="Normal 6 12 3 2 15" xfId="5280"/>
    <cellStyle name="Normal 6 12 3 2 16" xfId="5281"/>
    <cellStyle name="Normal 6 12 3 2 17" xfId="5282"/>
    <cellStyle name="Normal 6 12 3 2 18" xfId="5283"/>
    <cellStyle name="Normal 6 12 3 2 19" xfId="5284"/>
    <cellStyle name="Normal 6 12 3 2 2" xfId="5285"/>
    <cellStyle name="Normal 6 12 3 2 20" xfId="5286"/>
    <cellStyle name="Normal 6 12 3 2 21" xfId="5287"/>
    <cellStyle name="Normal 6 12 3 2 22" xfId="5288"/>
    <cellStyle name="Normal 6 12 3 2 23" xfId="5289"/>
    <cellStyle name="Normal 6 12 3 2 24" xfId="5290"/>
    <cellStyle name="Normal 6 12 3 2 25" xfId="5291"/>
    <cellStyle name="Normal 6 12 3 2 26" xfId="5292"/>
    <cellStyle name="Normal 6 12 3 2 3" xfId="5293"/>
    <cellStyle name="Normal 6 12 3 2 4" xfId="5294"/>
    <cellStyle name="Normal 6 12 3 2 5" xfId="5295"/>
    <cellStyle name="Normal 6 12 3 2 6" xfId="5296"/>
    <cellStyle name="Normal 6 12 3 2 7" xfId="5297"/>
    <cellStyle name="Normal 6 12 3 2 8" xfId="5298"/>
    <cellStyle name="Normal 6 12 3 2 9" xfId="5299"/>
    <cellStyle name="Normal 6 12 3 2_Manual Consol" xfId="5300"/>
    <cellStyle name="Normal 6 12 3 20" xfId="5301"/>
    <cellStyle name="Normal 6 12 3 21" xfId="5302"/>
    <cellStyle name="Normal 6 12 3 22" xfId="5303"/>
    <cellStyle name="Normal 6 12 3 23" xfId="5304"/>
    <cellStyle name="Normal 6 12 3 24" xfId="5305"/>
    <cellStyle name="Normal 6 12 3 25" xfId="5306"/>
    <cellStyle name="Normal 6 12 3 26" xfId="5307"/>
    <cellStyle name="Normal 6 12 3 27" xfId="5308"/>
    <cellStyle name="Normal 6 12 3 3" xfId="5309"/>
    <cellStyle name="Normal 6 12 3 4" xfId="5310"/>
    <cellStyle name="Normal 6 12 3 5" xfId="5311"/>
    <cellStyle name="Normal 6 12 3 6" xfId="5312"/>
    <cellStyle name="Normal 6 12 3 7" xfId="5313"/>
    <cellStyle name="Normal 6 12 3 8" xfId="5314"/>
    <cellStyle name="Normal 6 12 3 9" xfId="5315"/>
    <cellStyle name="Normal 6 12 3_Manual Consol" xfId="5316"/>
    <cellStyle name="Normal 6 12 30" xfId="5317"/>
    <cellStyle name="Normal 6 12 31" xfId="5318"/>
    <cellStyle name="Normal 6 12 32" xfId="5319"/>
    <cellStyle name="Normal 6 12 33" xfId="5320"/>
    <cellStyle name="Normal 6 12 34" xfId="5321"/>
    <cellStyle name="Normal 6 12 35" xfId="5322"/>
    <cellStyle name="Normal 6 12 4" xfId="5323"/>
    <cellStyle name="Normal 6 12 4 10" xfId="5324"/>
    <cellStyle name="Normal 6 12 4 11" xfId="5325"/>
    <cellStyle name="Normal 6 12 4 12" xfId="5326"/>
    <cellStyle name="Normal 6 12 4 13" xfId="5327"/>
    <cellStyle name="Normal 6 12 4 14" xfId="5328"/>
    <cellStyle name="Normal 6 12 4 15" xfId="5329"/>
    <cellStyle name="Normal 6 12 4 16" xfId="5330"/>
    <cellStyle name="Normal 6 12 4 17" xfId="5331"/>
    <cellStyle name="Normal 6 12 4 18" xfId="5332"/>
    <cellStyle name="Normal 6 12 4 19" xfId="5333"/>
    <cellStyle name="Normal 6 12 4 2" xfId="5334"/>
    <cellStyle name="Normal 6 12 4 2 10" xfId="5335"/>
    <cellStyle name="Normal 6 12 4 2 11" xfId="5336"/>
    <cellStyle name="Normal 6 12 4 2 12" xfId="5337"/>
    <cellStyle name="Normal 6 12 4 2 13" xfId="5338"/>
    <cellStyle name="Normal 6 12 4 2 14" xfId="5339"/>
    <cellStyle name="Normal 6 12 4 2 15" xfId="5340"/>
    <cellStyle name="Normal 6 12 4 2 16" xfId="5341"/>
    <cellStyle name="Normal 6 12 4 2 17" xfId="5342"/>
    <cellStyle name="Normal 6 12 4 2 18" xfId="5343"/>
    <cellStyle name="Normal 6 12 4 2 19" xfId="5344"/>
    <cellStyle name="Normal 6 12 4 2 2" xfId="5345"/>
    <cellStyle name="Normal 6 12 4 2 20" xfId="5346"/>
    <cellStyle name="Normal 6 12 4 2 21" xfId="5347"/>
    <cellStyle name="Normal 6 12 4 2 22" xfId="5348"/>
    <cellStyle name="Normal 6 12 4 2 23" xfId="5349"/>
    <cellStyle name="Normal 6 12 4 2 24" xfId="5350"/>
    <cellStyle name="Normal 6 12 4 2 25" xfId="5351"/>
    <cellStyle name="Normal 6 12 4 2 26" xfId="5352"/>
    <cellStyle name="Normal 6 12 4 2 3" xfId="5353"/>
    <cellStyle name="Normal 6 12 4 2 4" xfId="5354"/>
    <cellStyle name="Normal 6 12 4 2 5" xfId="5355"/>
    <cellStyle name="Normal 6 12 4 2 6" xfId="5356"/>
    <cellStyle name="Normal 6 12 4 2 7" xfId="5357"/>
    <cellStyle name="Normal 6 12 4 2 8" xfId="5358"/>
    <cellStyle name="Normal 6 12 4 2 9" xfId="5359"/>
    <cellStyle name="Normal 6 12 4 2_Manual Consol" xfId="5360"/>
    <cellStyle name="Normal 6 12 4 20" xfId="5361"/>
    <cellStyle name="Normal 6 12 4 21" xfId="5362"/>
    <cellStyle name="Normal 6 12 4 22" xfId="5363"/>
    <cellStyle name="Normal 6 12 4 23" xfId="5364"/>
    <cellStyle name="Normal 6 12 4 24" xfId="5365"/>
    <cellStyle name="Normal 6 12 4 25" xfId="5366"/>
    <cellStyle name="Normal 6 12 4 26" xfId="5367"/>
    <cellStyle name="Normal 6 12 4 27" xfId="5368"/>
    <cellStyle name="Normal 6 12 4 3" xfId="5369"/>
    <cellStyle name="Normal 6 12 4 4" xfId="5370"/>
    <cellStyle name="Normal 6 12 4 5" xfId="5371"/>
    <cellStyle name="Normal 6 12 4 6" xfId="5372"/>
    <cellStyle name="Normal 6 12 4 7" xfId="5373"/>
    <cellStyle name="Normal 6 12 4 8" xfId="5374"/>
    <cellStyle name="Normal 6 12 4 9" xfId="5375"/>
    <cellStyle name="Normal 6 12 4_Manual Consol" xfId="5376"/>
    <cellStyle name="Normal 6 12 5" xfId="5377"/>
    <cellStyle name="Normal 6 12 5 10" xfId="5378"/>
    <cellStyle name="Normal 6 12 5 11" xfId="5379"/>
    <cellStyle name="Normal 6 12 5 12" xfId="5380"/>
    <cellStyle name="Normal 6 12 5 13" xfId="5381"/>
    <cellStyle name="Normal 6 12 5 14" xfId="5382"/>
    <cellStyle name="Normal 6 12 5 15" xfId="5383"/>
    <cellStyle name="Normal 6 12 5 16" xfId="5384"/>
    <cellStyle name="Normal 6 12 5 17" xfId="5385"/>
    <cellStyle name="Normal 6 12 5 18" xfId="5386"/>
    <cellStyle name="Normal 6 12 5 19" xfId="5387"/>
    <cellStyle name="Normal 6 12 5 2" xfId="5388"/>
    <cellStyle name="Normal 6 12 5 20" xfId="5389"/>
    <cellStyle name="Normal 6 12 5 21" xfId="5390"/>
    <cellStyle name="Normal 6 12 5 22" xfId="5391"/>
    <cellStyle name="Normal 6 12 5 23" xfId="5392"/>
    <cellStyle name="Normal 6 12 5 24" xfId="5393"/>
    <cellStyle name="Normal 6 12 5 25" xfId="5394"/>
    <cellStyle name="Normal 6 12 5 26" xfId="5395"/>
    <cellStyle name="Normal 6 12 5 3" xfId="5396"/>
    <cellStyle name="Normal 6 12 5 4" xfId="5397"/>
    <cellStyle name="Normal 6 12 5 5" xfId="5398"/>
    <cellStyle name="Normal 6 12 5 6" xfId="5399"/>
    <cellStyle name="Normal 6 12 5 7" xfId="5400"/>
    <cellStyle name="Normal 6 12 5 8" xfId="5401"/>
    <cellStyle name="Normal 6 12 5 9" xfId="5402"/>
    <cellStyle name="Normal 6 12 5_Manual Consol" xfId="5403"/>
    <cellStyle name="Normal 6 12 6" xfId="5404"/>
    <cellStyle name="Normal 6 12 6 10" xfId="5405"/>
    <cellStyle name="Normal 6 12 6 11" xfId="5406"/>
    <cellStyle name="Normal 6 12 6 12" xfId="5407"/>
    <cellStyle name="Normal 6 12 6 13" xfId="5408"/>
    <cellStyle name="Normal 6 12 6 14" xfId="5409"/>
    <cellStyle name="Normal 6 12 6 15" xfId="5410"/>
    <cellStyle name="Normal 6 12 6 16" xfId="5411"/>
    <cellStyle name="Normal 6 12 6 17" xfId="5412"/>
    <cellStyle name="Normal 6 12 6 18" xfId="5413"/>
    <cellStyle name="Normal 6 12 6 19" xfId="5414"/>
    <cellStyle name="Normal 6 12 6 2" xfId="5415"/>
    <cellStyle name="Normal 6 12 6 20" xfId="5416"/>
    <cellStyle name="Normal 6 12 6 21" xfId="5417"/>
    <cellStyle name="Normal 6 12 6 22" xfId="5418"/>
    <cellStyle name="Normal 6 12 6 23" xfId="5419"/>
    <cellStyle name="Normal 6 12 6 24" xfId="5420"/>
    <cellStyle name="Normal 6 12 6 25" xfId="5421"/>
    <cellStyle name="Normal 6 12 6 26" xfId="5422"/>
    <cellStyle name="Normal 6 12 6 3" xfId="5423"/>
    <cellStyle name="Normal 6 12 6 4" xfId="5424"/>
    <cellStyle name="Normal 6 12 6 5" xfId="5425"/>
    <cellStyle name="Normal 6 12 6 6" xfId="5426"/>
    <cellStyle name="Normal 6 12 6 7" xfId="5427"/>
    <cellStyle name="Normal 6 12 6 8" xfId="5428"/>
    <cellStyle name="Normal 6 12 6 9" xfId="5429"/>
    <cellStyle name="Normal 6 12 6_Manual Consol" xfId="5430"/>
    <cellStyle name="Normal 6 12 7" xfId="5431"/>
    <cellStyle name="Normal 6 12 7 10" xfId="5432"/>
    <cellStyle name="Normal 6 12 7 11" xfId="5433"/>
    <cellStyle name="Normal 6 12 7 12" xfId="5434"/>
    <cellStyle name="Normal 6 12 7 13" xfId="5435"/>
    <cellStyle name="Normal 6 12 7 14" xfId="5436"/>
    <cellStyle name="Normal 6 12 7 15" xfId="5437"/>
    <cellStyle name="Normal 6 12 7 16" xfId="5438"/>
    <cellStyle name="Normal 6 12 7 17" xfId="5439"/>
    <cellStyle name="Normal 6 12 7 18" xfId="5440"/>
    <cellStyle name="Normal 6 12 7 19" xfId="5441"/>
    <cellStyle name="Normal 6 12 7 2" xfId="5442"/>
    <cellStyle name="Normal 6 12 7 20" xfId="5443"/>
    <cellStyle name="Normal 6 12 7 21" xfId="5444"/>
    <cellStyle name="Normal 6 12 7 22" xfId="5445"/>
    <cellStyle name="Normal 6 12 7 23" xfId="5446"/>
    <cellStyle name="Normal 6 12 7 24" xfId="5447"/>
    <cellStyle name="Normal 6 12 7 25" xfId="5448"/>
    <cellStyle name="Normal 6 12 7 26" xfId="5449"/>
    <cellStyle name="Normal 6 12 7 3" xfId="5450"/>
    <cellStyle name="Normal 6 12 7 4" xfId="5451"/>
    <cellStyle name="Normal 6 12 7 5" xfId="5452"/>
    <cellStyle name="Normal 6 12 7 6" xfId="5453"/>
    <cellStyle name="Normal 6 12 7 7" xfId="5454"/>
    <cellStyle name="Normal 6 12 7 8" xfId="5455"/>
    <cellStyle name="Normal 6 12 7 9" xfId="5456"/>
    <cellStyle name="Normal 6 12 7_Manual Consol" xfId="5457"/>
    <cellStyle name="Normal 6 12 8" xfId="5458"/>
    <cellStyle name="Normal 6 12 8 10" xfId="5459"/>
    <cellStyle name="Normal 6 12 8 11" xfId="5460"/>
    <cellStyle name="Normal 6 12 8 12" xfId="5461"/>
    <cellStyle name="Normal 6 12 8 13" xfId="5462"/>
    <cellStyle name="Normal 6 12 8 14" xfId="5463"/>
    <cellStyle name="Normal 6 12 8 15" xfId="5464"/>
    <cellStyle name="Normal 6 12 8 16" xfId="5465"/>
    <cellStyle name="Normal 6 12 8 17" xfId="5466"/>
    <cellStyle name="Normal 6 12 8 18" xfId="5467"/>
    <cellStyle name="Normal 6 12 8 19" xfId="5468"/>
    <cellStyle name="Normal 6 12 8 2" xfId="5469"/>
    <cellStyle name="Normal 6 12 8 20" xfId="5470"/>
    <cellStyle name="Normal 6 12 8 21" xfId="5471"/>
    <cellStyle name="Normal 6 12 8 22" xfId="5472"/>
    <cellStyle name="Normal 6 12 8 23" xfId="5473"/>
    <cellStyle name="Normal 6 12 8 24" xfId="5474"/>
    <cellStyle name="Normal 6 12 8 25" xfId="5475"/>
    <cellStyle name="Normal 6 12 8 26" xfId="5476"/>
    <cellStyle name="Normal 6 12 8 3" xfId="5477"/>
    <cellStyle name="Normal 6 12 8 4" xfId="5478"/>
    <cellStyle name="Normal 6 12 8 5" xfId="5479"/>
    <cellStyle name="Normal 6 12 8 6" xfId="5480"/>
    <cellStyle name="Normal 6 12 8 7" xfId="5481"/>
    <cellStyle name="Normal 6 12 8 8" xfId="5482"/>
    <cellStyle name="Normal 6 12 8 9" xfId="5483"/>
    <cellStyle name="Normal 6 12 8_Manual Consol" xfId="5484"/>
    <cellStyle name="Normal 6 12 9" xfId="5485"/>
    <cellStyle name="Normal 6 12 9 10" xfId="5486"/>
    <cellStyle name="Normal 6 12 9 11" xfId="5487"/>
    <cellStyle name="Normal 6 12 9 12" xfId="5488"/>
    <cellStyle name="Normal 6 12 9 13" xfId="5489"/>
    <cellStyle name="Normal 6 12 9 14" xfId="5490"/>
    <cellStyle name="Normal 6 12 9 15" xfId="5491"/>
    <cellStyle name="Normal 6 12 9 16" xfId="5492"/>
    <cellStyle name="Normal 6 12 9 17" xfId="5493"/>
    <cellStyle name="Normal 6 12 9 18" xfId="5494"/>
    <cellStyle name="Normal 6 12 9 19" xfId="5495"/>
    <cellStyle name="Normal 6 12 9 2" xfId="5496"/>
    <cellStyle name="Normal 6 12 9 20" xfId="5497"/>
    <cellStyle name="Normal 6 12 9 21" xfId="5498"/>
    <cellStyle name="Normal 6 12 9 22" xfId="5499"/>
    <cellStyle name="Normal 6 12 9 23" xfId="5500"/>
    <cellStyle name="Normal 6 12 9 24" xfId="5501"/>
    <cellStyle name="Normal 6 12 9 25" xfId="5502"/>
    <cellStyle name="Normal 6 12 9 26" xfId="5503"/>
    <cellStyle name="Normal 6 12 9 3" xfId="5504"/>
    <cellStyle name="Normal 6 12 9 4" xfId="5505"/>
    <cellStyle name="Normal 6 12 9 5" xfId="5506"/>
    <cellStyle name="Normal 6 12 9 6" xfId="5507"/>
    <cellStyle name="Normal 6 12 9 7" xfId="5508"/>
    <cellStyle name="Normal 6 12 9 8" xfId="5509"/>
    <cellStyle name="Normal 6 12 9 9" xfId="5510"/>
    <cellStyle name="Normal 6 12 9_Manual Consol" xfId="5511"/>
    <cellStyle name="Normal 6 12_Manual Consol" xfId="5512"/>
    <cellStyle name="Normal 6 13" xfId="5513"/>
    <cellStyle name="Normal 6 13 10" xfId="5514"/>
    <cellStyle name="Normal 6 13 10 10" xfId="5515"/>
    <cellStyle name="Normal 6 13 10 11" xfId="5516"/>
    <cellStyle name="Normal 6 13 10 12" xfId="5517"/>
    <cellStyle name="Normal 6 13 10 13" xfId="5518"/>
    <cellStyle name="Normal 6 13 10 14" xfId="5519"/>
    <cellStyle name="Normal 6 13 10 15" xfId="5520"/>
    <cellStyle name="Normal 6 13 10 16" xfId="5521"/>
    <cellStyle name="Normal 6 13 10 17" xfId="5522"/>
    <cellStyle name="Normal 6 13 10 18" xfId="5523"/>
    <cellStyle name="Normal 6 13 10 19" xfId="5524"/>
    <cellStyle name="Normal 6 13 10 2" xfId="5525"/>
    <cellStyle name="Normal 6 13 10 20" xfId="5526"/>
    <cellStyle name="Normal 6 13 10 21" xfId="5527"/>
    <cellStyle name="Normal 6 13 10 22" xfId="5528"/>
    <cellStyle name="Normal 6 13 10 23" xfId="5529"/>
    <cellStyle name="Normal 6 13 10 24" xfId="5530"/>
    <cellStyle name="Normal 6 13 10 25" xfId="5531"/>
    <cellStyle name="Normal 6 13 10 26" xfId="5532"/>
    <cellStyle name="Normal 6 13 10 3" xfId="5533"/>
    <cellStyle name="Normal 6 13 10 4" xfId="5534"/>
    <cellStyle name="Normal 6 13 10 5" xfId="5535"/>
    <cellStyle name="Normal 6 13 10 6" xfId="5536"/>
    <cellStyle name="Normal 6 13 10 7" xfId="5537"/>
    <cellStyle name="Normal 6 13 10 8" xfId="5538"/>
    <cellStyle name="Normal 6 13 10 9" xfId="5539"/>
    <cellStyle name="Normal 6 13 10_Manual Consol" xfId="5540"/>
    <cellStyle name="Normal 6 13 11" xfId="5541"/>
    <cellStyle name="Normal 6 13 12" xfId="5542"/>
    <cellStyle name="Normal 6 13 13" xfId="5543"/>
    <cellStyle name="Normal 6 13 14" xfId="5544"/>
    <cellStyle name="Normal 6 13 15" xfId="5545"/>
    <cellStyle name="Normal 6 13 16" xfId="5546"/>
    <cellStyle name="Normal 6 13 17" xfId="5547"/>
    <cellStyle name="Normal 6 13 18" xfId="5548"/>
    <cellStyle name="Normal 6 13 19" xfId="5549"/>
    <cellStyle name="Normal 6 13 2" xfId="5550"/>
    <cellStyle name="Normal 6 13 2 10" xfId="5551"/>
    <cellStyle name="Normal 6 13 2 11" xfId="5552"/>
    <cellStyle name="Normal 6 13 2 12" xfId="5553"/>
    <cellStyle name="Normal 6 13 2 13" xfId="5554"/>
    <cellStyle name="Normal 6 13 2 14" xfId="5555"/>
    <cellStyle name="Normal 6 13 2 15" xfId="5556"/>
    <cellStyle name="Normal 6 13 2 16" xfId="5557"/>
    <cellStyle name="Normal 6 13 2 17" xfId="5558"/>
    <cellStyle name="Normal 6 13 2 18" xfId="5559"/>
    <cellStyle name="Normal 6 13 2 19" xfId="5560"/>
    <cellStyle name="Normal 6 13 2 2" xfId="5561"/>
    <cellStyle name="Normal 6 13 2 2 10" xfId="5562"/>
    <cellStyle name="Normal 6 13 2 2 11" xfId="5563"/>
    <cellStyle name="Normal 6 13 2 2 12" xfId="5564"/>
    <cellStyle name="Normal 6 13 2 2 13" xfId="5565"/>
    <cellStyle name="Normal 6 13 2 2 14" xfId="5566"/>
    <cellStyle name="Normal 6 13 2 2 15" xfId="5567"/>
    <cellStyle name="Normal 6 13 2 2 16" xfId="5568"/>
    <cellStyle name="Normal 6 13 2 2 17" xfId="5569"/>
    <cellStyle name="Normal 6 13 2 2 18" xfId="5570"/>
    <cellStyle name="Normal 6 13 2 2 19" xfId="5571"/>
    <cellStyle name="Normal 6 13 2 2 2" xfId="5572"/>
    <cellStyle name="Normal 6 13 2 2 20" xfId="5573"/>
    <cellStyle name="Normal 6 13 2 2 21" xfId="5574"/>
    <cellStyle name="Normal 6 13 2 2 22" xfId="5575"/>
    <cellStyle name="Normal 6 13 2 2 23" xfId="5576"/>
    <cellStyle name="Normal 6 13 2 2 24" xfId="5577"/>
    <cellStyle name="Normal 6 13 2 2 25" xfId="5578"/>
    <cellStyle name="Normal 6 13 2 2 26" xfId="5579"/>
    <cellStyle name="Normal 6 13 2 2 3" xfId="5580"/>
    <cellStyle name="Normal 6 13 2 2 4" xfId="5581"/>
    <cellStyle name="Normal 6 13 2 2 5" xfId="5582"/>
    <cellStyle name="Normal 6 13 2 2 6" xfId="5583"/>
    <cellStyle name="Normal 6 13 2 2 7" xfId="5584"/>
    <cellStyle name="Normal 6 13 2 2 8" xfId="5585"/>
    <cellStyle name="Normal 6 13 2 2 9" xfId="5586"/>
    <cellStyle name="Normal 6 13 2 2_Manual Consol" xfId="5587"/>
    <cellStyle name="Normal 6 13 2 20" xfId="5588"/>
    <cellStyle name="Normal 6 13 2 21" xfId="5589"/>
    <cellStyle name="Normal 6 13 2 22" xfId="5590"/>
    <cellStyle name="Normal 6 13 2 23" xfId="5591"/>
    <cellStyle name="Normal 6 13 2 24" xfId="5592"/>
    <cellStyle name="Normal 6 13 2 25" xfId="5593"/>
    <cellStyle name="Normal 6 13 2 26" xfId="5594"/>
    <cellStyle name="Normal 6 13 2 27" xfId="5595"/>
    <cellStyle name="Normal 6 13 2 28" xfId="5596"/>
    <cellStyle name="Normal 6 13 2 29" xfId="5597"/>
    <cellStyle name="Normal 6 13 2 3" xfId="5598"/>
    <cellStyle name="Normal 6 13 2 3 10" xfId="5599"/>
    <cellStyle name="Normal 6 13 2 3 11" xfId="5600"/>
    <cellStyle name="Normal 6 13 2 3 12" xfId="5601"/>
    <cellStyle name="Normal 6 13 2 3 13" xfId="5602"/>
    <cellStyle name="Normal 6 13 2 3 14" xfId="5603"/>
    <cellStyle name="Normal 6 13 2 3 15" xfId="5604"/>
    <cellStyle name="Normal 6 13 2 3 16" xfId="5605"/>
    <cellStyle name="Normal 6 13 2 3 17" xfId="5606"/>
    <cellStyle name="Normal 6 13 2 3 18" xfId="5607"/>
    <cellStyle name="Normal 6 13 2 3 19" xfId="5608"/>
    <cellStyle name="Normal 6 13 2 3 2" xfId="5609"/>
    <cellStyle name="Normal 6 13 2 3 20" xfId="5610"/>
    <cellStyle name="Normal 6 13 2 3 21" xfId="5611"/>
    <cellStyle name="Normal 6 13 2 3 22" xfId="5612"/>
    <cellStyle name="Normal 6 13 2 3 23" xfId="5613"/>
    <cellStyle name="Normal 6 13 2 3 24" xfId="5614"/>
    <cellStyle name="Normal 6 13 2 3 25" xfId="5615"/>
    <cellStyle name="Normal 6 13 2 3 26" xfId="5616"/>
    <cellStyle name="Normal 6 13 2 3 3" xfId="5617"/>
    <cellStyle name="Normal 6 13 2 3 4" xfId="5618"/>
    <cellStyle name="Normal 6 13 2 3 5" xfId="5619"/>
    <cellStyle name="Normal 6 13 2 3 6" xfId="5620"/>
    <cellStyle name="Normal 6 13 2 3 7" xfId="5621"/>
    <cellStyle name="Normal 6 13 2 3 8" xfId="5622"/>
    <cellStyle name="Normal 6 13 2 3 9" xfId="5623"/>
    <cellStyle name="Normal 6 13 2 3_Manual Consol" xfId="5624"/>
    <cellStyle name="Normal 6 13 2 30" xfId="5625"/>
    <cellStyle name="Normal 6 13 2 31" xfId="5626"/>
    <cellStyle name="Normal 6 13 2 32" xfId="5627"/>
    <cellStyle name="Normal 6 13 2 33" xfId="5628"/>
    <cellStyle name="Normal 6 13 2 4" xfId="5629"/>
    <cellStyle name="Normal 6 13 2 4 10" xfId="5630"/>
    <cellStyle name="Normal 6 13 2 4 11" xfId="5631"/>
    <cellStyle name="Normal 6 13 2 4 12" xfId="5632"/>
    <cellStyle name="Normal 6 13 2 4 13" xfId="5633"/>
    <cellStyle name="Normal 6 13 2 4 14" xfId="5634"/>
    <cellStyle name="Normal 6 13 2 4 15" xfId="5635"/>
    <cellStyle name="Normal 6 13 2 4 16" xfId="5636"/>
    <cellStyle name="Normal 6 13 2 4 17" xfId="5637"/>
    <cellStyle name="Normal 6 13 2 4 18" xfId="5638"/>
    <cellStyle name="Normal 6 13 2 4 19" xfId="5639"/>
    <cellStyle name="Normal 6 13 2 4 2" xfId="5640"/>
    <cellStyle name="Normal 6 13 2 4 20" xfId="5641"/>
    <cellStyle name="Normal 6 13 2 4 21" xfId="5642"/>
    <cellStyle name="Normal 6 13 2 4 22" xfId="5643"/>
    <cellStyle name="Normal 6 13 2 4 23" xfId="5644"/>
    <cellStyle name="Normal 6 13 2 4 24" xfId="5645"/>
    <cellStyle name="Normal 6 13 2 4 25" xfId="5646"/>
    <cellStyle name="Normal 6 13 2 4 26" xfId="5647"/>
    <cellStyle name="Normal 6 13 2 4 3" xfId="5648"/>
    <cellStyle name="Normal 6 13 2 4 4" xfId="5649"/>
    <cellStyle name="Normal 6 13 2 4 5" xfId="5650"/>
    <cellStyle name="Normal 6 13 2 4 6" xfId="5651"/>
    <cellStyle name="Normal 6 13 2 4 7" xfId="5652"/>
    <cellStyle name="Normal 6 13 2 4 8" xfId="5653"/>
    <cellStyle name="Normal 6 13 2 4 9" xfId="5654"/>
    <cellStyle name="Normal 6 13 2 4_Manual Consol" xfId="5655"/>
    <cellStyle name="Normal 6 13 2 5" xfId="5656"/>
    <cellStyle name="Normal 6 13 2 5 10" xfId="5657"/>
    <cellStyle name="Normal 6 13 2 5 11" xfId="5658"/>
    <cellStyle name="Normal 6 13 2 5 12" xfId="5659"/>
    <cellStyle name="Normal 6 13 2 5 13" xfId="5660"/>
    <cellStyle name="Normal 6 13 2 5 14" xfId="5661"/>
    <cellStyle name="Normal 6 13 2 5 15" xfId="5662"/>
    <cellStyle name="Normal 6 13 2 5 16" xfId="5663"/>
    <cellStyle name="Normal 6 13 2 5 17" xfId="5664"/>
    <cellStyle name="Normal 6 13 2 5 18" xfId="5665"/>
    <cellStyle name="Normal 6 13 2 5 19" xfId="5666"/>
    <cellStyle name="Normal 6 13 2 5 2" xfId="5667"/>
    <cellStyle name="Normal 6 13 2 5 20" xfId="5668"/>
    <cellStyle name="Normal 6 13 2 5 21" xfId="5669"/>
    <cellStyle name="Normal 6 13 2 5 22" xfId="5670"/>
    <cellStyle name="Normal 6 13 2 5 23" xfId="5671"/>
    <cellStyle name="Normal 6 13 2 5 24" xfId="5672"/>
    <cellStyle name="Normal 6 13 2 5 25" xfId="5673"/>
    <cellStyle name="Normal 6 13 2 5 26" xfId="5674"/>
    <cellStyle name="Normal 6 13 2 5 3" xfId="5675"/>
    <cellStyle name="Normal 6 13 2 5 4" xfId="5676"/>
    <cellStyle name="Normal 6 13 2 5 5" xfId="5677"/>
    <cellStyle name="Normal 6 13 2 5 6" xfId="5678"/>
    <cellStyle name="Normal 6 13 2 5 7" xfId="5679"/>
    <cellStyle name="Normal 6 13 2 5 8" xfId="5680"/>
    <cellStyle name="Normal 6 13 2 5 9" xfId="5681"/>
    <cellStyle name="Normal 6 13 2 5_Manual Consol" xfId="5682"/>
    <cellStyle name="Normal 6 13 2 6" xfId="5683"/>
    <cellStyle name="Normal 6 13 2 6 10" xfId="5684"/>
    <cellStyle name="Normal 6 13 2 6 11" xfId="5685"/>
    <cellStyle name="Normal 6 13 2 6 12" xfId="5686"/>
    <cellStyle name="Normal 6 13 2 6 13" xfId="5687"/>
    <cellStyle name="Normal 6 13 2 6 14" xfId="5688"/>
    <cellStyle name="Normal 6 13 2 6 15" xfId="5689"/>
    <cellStyle name="Normal 6 13 2 6 16" xfId="5690"/>
    <cellStyle name="Normal 6 13 2 6 17" xfId="5691"/>
    <cellStyle name="Normal 6 13 2 6 18" xfId="5692"/>
    <cellStyle name="Normal 6 13 2 6 19" xfId="5693"/>
    <cellStyle name="Normal 6 13 2 6 2" xfId="5694"/>
    <cellStyle name="Normal 6 13 2 6 20" xfId="5695"/>
    <cellStyle name="Normal 6 13 2 6 21" xfId="5696"/>
    <cellStyle name="Normal 6 13 2 6 22" xfId="5697"/>
    <cellStyle name="Normal 6 13 2 6 23" xfId="5698"/>
    <cellStyle name="Normal 6 13 2 6 24" xfId="5699"/>
    <cellStyle name="Normal 6 13 2 6 25" xfId="5700"/>
    <cellStyle name="Normal 6 13 2 6 26" xfId="5701"/>
    <cellStyle name="Normal 6 13 2 6 3" xfId="5702"/>
    <cellStyle name="Normal 6 13 2 6 4" xfId="5703"/>
    <cellStyle name="Normal 6 13 2 6 5" xfId="5704"/>
    <cellStyle name="Normal 6 13 2 6 6" xfId="5705"/>
    <cellStyle name="Normal 6 13 2 6 7" xfId="5706"/>
    <cellStyle name="Normal 6 13 2 6 8" xfId="5707"/>
    <cellStyle name="Normal 6 13 2 6 9" xfId="5708"/>
    <cellStyle name="Normal 6 13 2 6_Manual Consol" xfId="5709"/>
    <cellStyle name="Normal 6 13 2 7" xfId="5710"/>
    <cellStyle name="Normal 6 13 2 7 10" xfId="5711"/>
    <cellStyle name="Normal 6 13 2 7 11" xfId="5712"/>
    <cellStyle name="Normal 6 13 2 7 12" xfId="5713"/>
    <cellStyle name="Normal 6 13 2 7 13" xfId="5714"/>
    <cellStyle name="Normal 6 13 2 7 14" xfId="5715"/>
    <cellStyle name="Normal 6 13 2 7 15" xfId="5716"/>
    <cellStyle name="Normal 6 13 2 7 16" xfId="5717"/>
    <cellStyle name="Normal 6 13 2 7 17" xfId="5718"/>
    <cellStyle name="Normal 6 13 2 7 18" xfId="5719"/>
    <cellStyle name="Normal 6 13 2 7 19" xfId="5720"/>
    <cellStyle name="Normal 6 13 2 7 2" xfId="5721"/>
    <cellStyle name="Normal 6 13 2 7 20" xfId="5722"/>
    <cellStyle name="Normal 6 13 2 7 21" xfId="5723"/>
    <cellStyle name="Normal 6 13 2 7 22" xfId="5724"/>
    <cellStyle name="Normal 6 13 2 7 23" xfId="5725"/>
    <cellStyle name="Normal 6 13 2 7 24" xfId="5726"/>
    <cellStyle name="Normal 6 13 2 7 25" xfId="5727"/>
    <cellStyle name="Normal 6 13 2 7 26" xfId="5728"/>
    <cellStyle name="Normal 6 13 2 7 3" xfId="5729"/>
    <cellStyle name="Normal 6 13 2 7 4" xfId="5730"/>
    <cellStyle name="Normal 6 13 2 7 5" xfId="5731"/>
    <cellStyle name="Normal 6 13 2 7 6" xfId="5732"/>
    <cellStyle name="Normal 6 13 2 7 7" xfId="5733"/>
    <cellStyle name="Normal 6 13 2 7 8" xfId="5734"/>
    <cellStyle name="Normal 6 13 2 7 9" xfId="5735"/>
    <cellStyle name="Normal 6 13 2 7_Manual Consol" xfId="5736"/>
    <cellStyle name="Normal 6 13 2 8" xfId="5737"/>
    <cellStyle name="Normal 6 13 2 8 10" xfId="5738"/>
    <cellStyle name="Normal 6 13 2 8 11" xfId="5739"/>
    <cellStyle name="Normal 6 13 2 8 12" xfId="5740"/>
    <cellStyle name="Normal 6 13 2 8 13" xfId="5741"/>
    <cellStyle name="Normal 6 13 2 8 14" xfId="5742"/>
    <cellStyle name="Normal 6 13 2 8 15" xfId="5743"/>
    <cellStyle name="Normal 6 13 2 8 16" xfId="5744"/>
    <cellStyle name="Normal 6 13 2 8 17" xfId="5745"/>
    <cellStyle name="Normal 6 13 2 8 18" xfId="5746"/>
    <cellStyle name="Normal 6 13 2 8 19" xfId="5747"/>
    <cellStyle name="Normal 6 13 2 8 2" xfId="5748"/>
    <cellStyle name="Normal 6 13 2 8 20" xfId="5749"/>
    <cellStyle name="Normal 6 13 2 8 21" xfId="5750"/>
    <cellStyle name="Normal 6 13 2 8 22" xfId="5751"/>
    <cellStyle name="Normal 6 13 2 8 23" xfId="5752"/>
    <cellStyle name="Normal 6 13 2 8 24" xfId="5753"/>
    <cellStyle name="Normal 6 13 2 8 25" xfId="5754"/>
    <cellStyle name="Normal 6 13 2 8 26" xfId="5755"/>
    <cellStyle name="Normal 6 13 2 8 3" xfId="5756"/>
    <cellStyle name="Normal 6 13 2 8 4" xfId="5757"/>
    <cellStyle name="Normal 6 13 2 8 5" xfId="5758"/>
    <cellStyle name="Normal 6 13 2 8 6" xfId="5759"/>
    <cellStyle name="Normal 6 13 2 8 7" xfId="5760"/>
    <cellStyle name="Normal 6 13 2 8 8" xfId="5761"/>
    <cellStyle name="Normal 6 13 2 8 9" xfId="5762"/>
    <cellStyle name="Normal 6 13 2 8_Manual Consol" xfId="5763"/>
    <cellStyle name="Normal 6 13 2 9" xfId="5764"/>
    <cellStyle name="Normal 6 13 2_Manual Consol" xfId="5765"/>
    <cellStyle name="Normal 6 13 20" xfId="5766"/>
    <cellStyle name="Normal 6 13 21" xfId="5767"/>
    <cellStyle name="Normal 6 13 22" xfId="5768"/>
    <cellStyle name="Normal 6 13 23" xfId="5769"/>
    <cellStyle name="Normal 6 13 24" xfId="5770"/>
    <cellStyle name="Normal 6 13 25" xfId="5771"/>
    <cellStyle name="Normal 6 13 26" xfId="5772"/>
    <cellStyle name="Normal 6 13 27" xfId="5773"/>
    <cellStyle name="Normal 6 13 28" xfId="5774"/>
    <cellStyle name="Normal 6 13 29" xfId="5775"/>
    <cellStyle name="Normal 6 13 3" xfId="5776"/>
    <cellStyle name="Normal 6 13 3 10" xfId="5777"/>
    <cellStyle name="Normal 6 13 3 11" xfId="5778"/>
    <cellStyle name="Normal 6 13 3 12" xfId="5779"/>
    <cellStyle name="Normal 6 13 3 13" xfId="5780"/>
    <cellStyle name="Normal 6 13 3 14" xfId="5781"/>
    <cellStyle name="Normal 6 13 3 15" xfId="5782"/>
    <cellStyle name="Normal 6 13 3 16" xfId="5783"/>
    <cellStyle name="Normal 6 13 3 17" xfId="5784"/>
    <cellStyle name="Normal 6 13 3 18" xfId="5785"/>
    <cellStyle name="Normal 6 13 3 19" xfId="5786"/>
    <cellStyle name="Normal 6 13 3 2" xfId="5787"/>
    <cellStyle name="Normal 6 13 3 2 10" xfId="5788"/>
    <cellStyle name="Normal 6 13 3 2 11" xfId="5789"/>
    <cellStyle name="Normal 6 13 3 2 12" xfId="5790"/>
    <cellStyle name="Normal 6 13 3 2 13" xfId="5791"/>
    <cellStyle name="Normal 6 13 3 2 14" xfId="5792"/>
    <cellStyle name="Normal 6 13 3 2 15" xfId="5793"/>
    <cellStyle name="Normal 6 13 3 2 16" xfId="5794"/>
    <cellStyle name="Normal 6 13 3 2 17" xfId="5795"/>
    <cellStyle name="Normal 6 13 3 2 18" xfId="5796"/>
    <cellStyle name="Normal 6 13 3 2 19" xfId="5797"/>
    <cellStyle name="Normal 6 13 3 2 2" xfId="5798"/>
    <cellStyle name="Normal 6 13 3 2 20" xfId="5799"/>
    <cellStyle name="Normal 6 13 3 2 21" xfId="5800"/>
    <cellStyle name="Normal 6 2" xfId="434"/>
    <cellStyle name="Normal 6 3" xfId="1745"/>
    <cellStyle name="Normal 6 4" xfId="1746"/>
    <cellStyle name="Normal 6 5" xfId="1747"/>
    <cellStyle name="Normal 6 6" xfId="1748"/>
    <cellStyle name="Normal 6 7" xfId="1749"/>
    <cellStyle name="Normal 6 8" xfId="1750"/>
    <cellStyle name="Normal 6 9" xfId="1751"/>
    <cellStyle name="Normal 6_Acq input" xfId="2251"/>
    <cellStyle name="Normal 60" xfId="1752"/>
    <cellStyle name="Normal 61" xfId="1753"/>
    <cellStyle name="Normal 62" xfId="1754"/>
    <cellStyle name="Normal 63" xfId="1755"/>
    <cellStyle name="Normal 64" xfId="1756"/>
    <cellStyle name="Normal 64 2" xfId="1757"/>
    <cellStyle name="Normal 64_CF" xfId="2055"/>
    <cellStyle name="Normal 65" xfId="1758"/>
    <cellStyle name="Normal 66" xfId="1759"/>
    <cellStyle name="Normal 67" xfId="1760"/>
    <cellStyle name="Normal 68" xfId="1761"/>
    <cellStyle name="Normal 69" xfId="1762"/>
    <cellStyle name="Normal 69 2" xfId="1763"/>
    <cellStyle name="Normal 69_CF" xfId="2056"/>
    <cellStyle name="Normal 7" xfId="435"/>
    <cellStyle name="Normal 7 2" xfId="436"/>
    <cellStyle name="Normal 7 3" xfId="1764"/>
    <cellStyle name="Normal 7 4" xfId="1765"/>
    <cellStyle name="Normal 7_Acq input" xfId="2252"/>
    <cellStyle name="Normal 70" xfId="1766"/>
    <cellStyle name="Normal 71" xfId="1767"/>
    <cellStyle name="Normal 72" xfId="1768"/>
    <cellStyle name="Normal 73" xfId="1769"/>
    <cellStyle name="Normal 74" xfId="1770"/>
    <cellStyle name="Normal 74 2" xfId="1771"/>
    <cellStyle name="Normal 74_CF" xfId="2057"/>
    <cellStyle name="Normal 75" xfId="1772"/>
    <cellStyle name="Normal 75 2" xfId="1773"/>
    <cellStyle name="Normal 75_CF" xfId="2058"/>
    <cellStyle name="Normal 76" xfId="1774"/>
    <cellStyle name="Normal 76 2" xfId="1775"/>
    <cellStyle name="Normal 76_CF" xfId="2059"/>
    <cellStyle name="Normal 77" xfId="1776"/>
    <cellStyle name="Normal 77 2" xfId="1777"/>
    <cellStyle name="Normal 77_CF" xfId="2060"/>
    <cellStyle name="Normal 78" xfId="1778"/>
    <cellStyle name="Normal 78 2" xfId="1779"/>
    <cellStyle name="Normal 78_CF" xfId="2061"/>
    <cellStyle name="Normal 79" xfId="1780"/>
    <cellStyle name="Normal 79 2" xfId="1781"/>
    <cellStyle name="Normal 79_CF" xfId="2062"/>
    <cellStyle name="Normal 8" xfId="437"/>
    <cellStyle name="Normal 8 2" xfId="438"/>
    <cellStyle name="Normal 8 2 2" xfId="637"/>
    <cellStyle name="Normal 8 2 2 2" xfId="1784"/>
    <cellStyle name="Normal 8 2 3" xfId="1783"/>
    <cellStyle name="Normal 8 2_CF" xfId="5801"/>
    <cellStyle name="Normal 8 3" xfId="1785"/>
    <cellStyle name="Normal 8 3 2" xfId="1786"/>
    <cellStyle name="Normal 8 3_CF" xfId="5802"/>
    <cellStyle name="Normal 8 4" xfId="1787"/>
    <cellStyle name="Normal 8 5" xfId="1788"/>
    <cellStyle name="Normal 8 6" xfId="1789"/>
    <cellStyle name="Normal 8 7" xfId="1782"/>
    <cellStyle name="Normal 8_Acq input" xfId="2253"/>
    <cellStyle name="Normal 80" xfId="1790"/>
    <cellStyle name="Normal 80 2" xfId="1791"/>
    <cellStyle name="Normal 80_CF" xfId="2063"/>
    <cellStyle name="Normal 81" xfId="1792"/>
    <cellStyle name="Normal 81 2" xfId="1793"/>
    <cellStyle name="Normal 81_CF" xfId="2064"/>
    <cellStyle name="Normal 82" xfId="1794"/>
    <cellStyle name="Normal 83" xfId="1795"/>
    <cellStyle name="Normal 84" xfId="1796"/>
    <cellStyle name="Normal 85" xfId="1797"/>
    <cellStyle name="Normal 86" xfId="1798"/>
    <cellStyle name="Normal 86 2" xfId="1799"/>
    <cellStyle name="Normal 86_CF" xfId="2065"/>
    <cellStyle name="Normal 87" xfId="1800"/>
    <cellStyle name="Normal 87 2" xfId="1801"/>
    <cellStyle name="Normal 87_CF" xfId="2066"/>
    <cellStyle name="Normal 88" xfId="1802"/>
    <cellStyle name="Normal 89" xfId="1803"/>
    <cellStyle name="Normal 9" xfId="439"/>
    <cellStyle name="Normal 9 2" xfId="440"/>
    <cellStyle name="Normal 9 2 2" xfId="1804"/>
    <cellStyle name="Normal 9 3" xfId="635"/>
    <cellStyle name="Normal 9_Acq input" xfId="2254"/>
    <cellStyle name="Normal 90" xfId="1805"/>
    <cellStyle name="Normal 91" xfId="1806"/>
    <cellStyle name="Normal 92" xfId="1807"/>
    <cellStyle name="Normal 93" xfId="1808"/>
    <cellStyle name="Normal 94" xfId="2067"/>
    <cellStyle name="Normal 95" xfId="2123"/>
    <cellStyle name="Normal 96" xfId="746"/>
    <cellStyle name="Normal 97" xfId="1924"/>
    <cellStyle name="Normal ej noll" xfId="441"/>
    <cellStyle name="Normal ej noll låst" xfId="442"/>
    <cellStyle name="Normal ej noll_CF" xfId="5803"/>
    <cellStyle name="Normal_9509" xfId="443"/>
    <cellStyle name="Normal_CF" xfId="444"/>
    <cellStyle name="Normal_Fin pos" xfId="445"/>
    <cellStyle name="Normale_Foglio1" xfId="446"/>
    <cellStyle name="Nota" xfId="2068"/>
    <cellStyle name="Notas" xfId="1809"/>
    <cellStyle name="Notas 2" xfId="1810"/>
    <cellStyle name="Notas_CF" xfId="5804"/>
    <cellStyle name="Note 10" xfId="1811"/>
    <cellStyle name="Note 11" xfId="2124"/>
    <cellStyle name="Note 2" xfId="447"/>
    <cellStyle name="Note 2 2" xfId="448"/>
    <cellStyle name="Note 2 3" xfId="1812"/>
    <cellStyle name="Note 2_Acq input" xfId="2255"/>
    <cellStyle name="Note 3" xfId="449"/>
    <cellStyle name="Note 3 2" xfId="450"/>
    <cellStyle name="Note 3_CF" xfId="5805"/>
    <cellStyle name="Note 4" xfId="451"/>
    <cellStyle name="Note 4 2" xfId="452"/>
    <cellStyle name="Note 4_CF" xfId="5806"/>
    <cellStyle name="Note 5" xfId="453"/>
    <cellStyle name="Note 5 2" xfId="1814"/>
    <cellStyle name="Note 5 2 2" xfId="1815"/>
    <cellStyle name="Note 5 2_CF" xfId="5807"/>
    <cellStyle name="Note 5 3" xfId="1816"/>
    <cellStyle name="Note 5 4" xfId="1817"/>
    <cellStyle name="Note 5 5" xfId="1813"/>
    <cellStyle name="Note 5_CF" xfId="5808"/>
    <cellStyle name="Note 6" xfId="1818"/>
    <cellStyle name="Note 6 2" xfId="1819"/>
    <cellStyle name="Note 6_CF" xfId="5809"/>
    <cellStyle name="Note 7" xfId="1820"/>
    <cellStyle name="Note 8" xfId="1821"/>
    <cellStyle name="Note 9" xfId="1822"/>
    <cellStyle name="Notiz" xfId="1823"/>
    <cellStyle name="Notiz 2" xfId="1824"/>
    <cellStyle name="Notiz 2 2" xfId="1825"/>
    <cellStyle name="Notiz 2 3" xfId="1826"/>
    <cellStyle name="Notiz 2_CF" xfId="5810"/>
    <cellStyle name="Notiz 3" xfId="1827"/>
    <cellStyle name="Notiz 4" xfId="2125"/>
    <cellStyle name="Notiz_CF" xfId="5811"/>
    <cellStyle name="number" xfId="454"/>
    <cellStyle name="Output 2" xfId="455"/>
    <cellStyle name="Output 2 2" xfId="1828"/>
    <cellStyle name="Output 2_Acq input" xfId="2256"/>
    <cellStyle name="Output 3" xfId="456"/>
    <cellStyle name="Output 4" xfId="457"/>
    <cellStyle name="Output 5" xfId="458"/>
    <cellStyle name="Percent" xfId="459" builtinId="5"/>
    <cellStyle name="Percent [2]" xfId="460"/>
    <cellStyle name="Percent [2] 2" xfId="461"/>
    <cellStyle name="Percent [2] 2 2" xfId="1829"/>
    <cellStyle name="Percent [2] 2_CF" xfId="5812"/>
    <cellStyle name="Percent [2] 3" xfId="1830"/>
    <cellStyle name="Percent [2] 3 2" xfId="1831"/>
    <cellStyle name="Percent [2] 3_CF" xfId="5813"/>
    <cellStyle name="Percent [2] 4" xfId="1832"/>
    <cellStyle name="Percent [2] 4 2" xfId="1833"/>
    <cellStyle name="Percent [2] 4_CF" xfId="5814"/>
    <cellStyle name="Percent [2] 5" xfId="1834"/>
    <cellStyle name="Percent [2] 6" xfId="1835"/>
    <cellStyle name="Percent [2] 6 2" xfId="1836"/>
    <cellStyle name="Percent [2] 6_CF" xfId="5815"/>
    <cellStyle name="Percent [2]_CF" xfId="5816"/>
    <cellStyle name="Percent 10" xfId="462"/>
    <cellStyle name="Percent 10 2" xfId="463"/>
    <cellStyle name="Percent 10 3" xfId="1837"/>
    <cellStyle name="Percent 11" xfId="464"/>
    <cellStyle name="Percent 11 2" xfId="465"/>
    <cellStyle name="Percent 11 3" xfId="1838"/>
    <cellStyle name="Percent 12" xfId="466"/>
    <cellStyle name="Percent 12 2" xfId="467"/>
    <cellStyle name="Percent 12 3" xfId="1839"/>
    <cellStyle name="Percent 13" xfId="468"/>
    <cellStyle name="Percent 13 2" xfId="469"/>
    <cellStyle name="Percent 13 3" xfId="1840"/>
    <cellStyle name="Percent 14" xfId="470"/>
    <cellStyle name="Percent 14 2" xfId="471"/>
    <cellStyle name="Percent 14 3" xfId="1841"/>
    <cellStyle name="Percent 15" xfId="472"/>
    <cellStyle name="Percent 15 2" xfId="473"/>
    <cellStyle name="Percent 15 3" xfId="1842"/>
    <cellStyle name="Percent 16" xfId="474"/>
    <cellStyle name="Percent 16 2" xfId="475"/>
    <cellStyle name="Percent 16 3" xfId="2126"/>
    <cellStyle name="Percent 17" xfId="476"/>
    <cellStyle name="Percent 17 2" xfId="477"/>
    <cellStyle name="Percent 17 3" xfId="2127"/>
    <cellStyle name="Percent 18" xfId="478"/>
    <cellStyle name="Percent 18 2" xfId="479"/>
    <cellStyle name="Percent 19" xfId="480"/>
    <cellStyle name="Percent 19 2" xfId="481"/>
    <cellStyle name="Percent 2" xfId="482"/>
    <cellStyle name="Percent 2 2" xfId="483"/>
    <cellStyle name="Percent 2 2 2" xfId="1845"/>
    <cellStyle name="Percent 2 2 3" xfId="1846"/>
    <cellStyle name="Percent 2 2 3 2" xfId="1847"/>
    <cellStyle name="Percent 2 2 3_CF" xfId="5817"/>
    <cellStyle name="Percent 2 2 4" xfId="1848"/>
    <cellStyle name="Percent 2 2 5" xfId="1844"/>
    <cellStyle name="Percent 2 2_CF" xfId="5818"/>
    <cellStyle name="Percent 2 3" xfId="1849"/>
    <cellStyle name="Percent 2 3 2" xfId="1850"/>
    <cellStyle name="Percent 2 3_CF" xfId="5819"/>
    <cellStyle name="Percent 2 4" xfId="1851"/>
    <cellStyle name="Percent 2 5" xfId="1843"/>
    <cellStyle name="Percent 2_CF" xfId="5820"/>
    <cellStyle name="Percent 20" xfId="484"/>
    <cellStyle name="Percent 20 2" xfId="485"/>
    <cellStyle name="Percent 21" xfId="486"/>
    <cellStyle name="Percent 21 2" xfId="487"/>
    <cellStyle name="Percent 22" xfId="488"/>
    <cellStyle name="Percent 22 2" xfId="489"/>
    <cellStyle name="Percent 23" xfId="490"/>
    <cellStyle name="Percent 23 2" xfId="491"/>
    <cellStyle name="Percent 24" xfId="492"/>
    <cellStyle name="Percent 24 2" xfId="493"/>
    <cellStyle name="Percent 25" xfId="494"/>
    <cellStyle name="Percent 25 2" xfId="495"/>
    <cellStyle name="Percent 26" xfId="496"/>
    <cellStyle name="Percent 26 2" xfId="497"/>
    <cellStyle name="Percent 27" xfId="498"/>
    <cellStyle name="Percent 28" xfId="499"/>
    <cellStyle name="Percent 29" xfId="500"/>
    <cellStyle name="Percent 3" xfId="501"/>
    <cellStyle name="Percent 3 2" xfId="634"/>
    <cellStyle name="Percent 3 2 2" xfId="1853"/>
    <cellStyle name="Percent 3 3" xfId="1852"/>
    <cellStyle name="Percent 3_CF" xfId="5821"/>
    <cellStyle name="Percent 30" xfId="502"/>
    <cellStyle name="Percent 31" xfId="503"/>
    <cellStyle name="Percent 32" xfId="504"/>
    <cellStyle name="Percent 33" xfId="505"/>
    <cellStyle name="Percent 34" xfId="506"/>
    <cellStyle name="Percent 35" xfId="507"/>
    <cellStyle name="Percent 36" xfId="508"/>
    <cellStyle name="Percent 37" xfId="509"/>
    <cellStyle name="Percent 38" xfId="510"/>
    <cellStyle name="Percent 39" xfId="511"/>
    <cellStyle name="Percent 4" xfId="512"/>
    <cellStyle name="Percent 4 2" xfId="513"/>
    <cellStyle name="Percent 4 2 2" xfId="1855"/>
    <cellStyle name="Percent 4 3" xfId="1854"/>
    <cellStyle name="Percent 4_CF" xfId="5822"/>
    <cellStyle name="Percent 40" xfId="514"/>
    <cellStyle name="Percent 41" xfId="515"/>
    <cellStyle name="Percent 42" xfId="516"/>
    <cellStyle name="Percent 42 2" xfId="517"/>
    <cellStyle name="Percent 43" xfId="646"/>
    <cellStyle name="Percent 44" xfId="659"/>
    <cellStyle name="Percent 45" xfId="660"/>
    <cellStyle name="Percent 46" xfId="697"/>
    <cellStyle name="Percent 47" xfId="633"/>
    <cellStyle name="Percent 5" xfId="518"/>
    <cellStyle name="Percent 5 2" xfId="1856"/>
    <cellStyle name="Percent 6" xfId="519"/>
    <cellStyle name="Percent 7" xfId="520"/>
    <cellStyle name="Percent 8" xfId="521"/>
    <cellStyle name="Percent 9" xfId="522"/>
    <cellStyle name="Percent 9 2" xfId="523"/>
    <cellStyle name="Percent 9 3" xfId="1857"/>
    <cellStyle name="Porcentagem 2" xfId="2069"/>
    <cellStyle name="Porcentagem 3" xfId="2070"/>
    <cellStyle name="Porcentaje 2" xfId="2071"/>
    <cellStyle name="Porcentual 2" xfId="2072"/>
    <cellStyle name="Porcentual 2 2" xfId="2073"/>
    <cellStyle name="Porcentual 2_CF" xfId="5823"/>
    <cellStyle name="Prozent 2" xfId="2074"/>
    <cellStyle name="Prozent 3" xfId="2075"/>
    <cellStyle name="Radrubrik" xfId="524"/>
    <cellStyle name="Radtext" xfId="525"/>
    <cellStyle name="Randig" xfId="526"/>
    <cellStyle name="Resultat" xfId="527"/>
    <cellStyle name="Resultat 2" xfId="528"/>
    <cellStyle name="Resultat 3" xfId="529"/>
    <cellStyle name="Resultat_CF" xfId="5824"/>
    <cellStyle name="RevList" xfId="530"/>
    <cellStyle name="Rubrik1" xfId="531"/>
    <cellStyle name="Saída" xfId="2076"/>
    <cellStyle name="Salida" xfId="1858"/>
    <cellStyle name="SAPBEXaggData" xfId="532"/>
    <cellStyle name="SAPBEXaggDataEmph" xfId="533"/>
    <cellStyle name="SAPBEXaggItem" xfId="534"/>
    <cellStyle name="SAPBEXaggItemX" xfId="535"/>
    <cellStyle name="SAPBEXchaText" xfId="536"/>
    <cellStyle name="SAPBEXexcBad7" xfId="537"/>
    <cellStyle name="SAPBEXexcBad8" xfId="538"/>
    <cellStyle name="SAPBEXexcBad9" xfId="539"/>
    <cellStyle name="SAPBEXexcCritical4" xfId="540"/>
    <cellStyle name="SAPBEXexcCritical5" xfId="541"/>
    <cellStyle name="SAPBEXexcCritical6" xfId="542"/>
    <cellStyle name="SAPBEXexcGood1" xfId="543"/>
    <cellStyle name="SAPBEXexcGood2" xfId="544"/>
    <cellStyle name="SAPBEXexcGood3" xfId="545"/>
    <cellStyle name="SAPBEXfilterDrill" xfId="546"/>
    <cellStyle name="SAPBEXfilterDrill 2" xfId="703"/>
    <cellStyle name="SAPBEXfilterItem" xfId="547"/>
    <cellStyle name="SAPBEXfilterText" xfId="548"/>
    <cellStyle name="SAPBEXformats" xfId="549"/>
    <cellStyle name="SAPBEXheaderItem" xfId="550"/>
    <cellStyle name="SAPBEXheaderText" xfId="551"/>
    <cellStyle name="SAPBEXHLevel0" xfId="552"/>
    <cellStyle name="SAPBEXHLevel0 2" xfId="1859"/>
    <cellStyle name="SAPBEXHLevel0 2 2" xfId="1860"/>
    <cellStyle name="SAPBEXHLevel0 2_CF" xfId="5825"/>
    <cellStyle name="SAPBEXHLevel0 3" xfId="1861"/>
    <cellStyle name="SAPBEXHLevel0_1.Entity" xfId="1862"/>
    <cellStyle name="SAPBEXHLevel0X" xfId="553"/>
    <cellStyle name="SAPBEXHLevel0X 2" xfId="1863"/>
    <cellStyle name="SAPBEXHLevel0X 2 2" xfId="1864"/>
    <cellStyle name="SAPBEXHLevel0X 2_CF" xfId="5826"/>
    <cellStyle name="SAPBEXHLevel0X 3" xfId="1865"/>
    <cellStyle name="SAPBEXHLevel0X_1.Entity" xfId="1866"/>
    <cellStyle name="SAPBEXHLevel1" xfId="554"/>
    <cellStyle name="SAPBEXHLevel1 2" xfId="1867"/>
    <cellStyle name="SAPBEXHLevel1 2 2" xfId="1868"/>
    <cellStyle name="SAPBEXHLevel1 2_CF" xfId="5827"/>
    <cellStyle name="SAPBEXHLevel1 3" xfId="1869"/>
    <cellStyle name="SAPBEXHLevel1_1.Entity" xfId="1870"/>
    <cellStyle name="SAPBEXHLevel1X" xfId="555"/>
    <cellStyle name="SAPBEXHLevel1X 2" xfId="1871"/>
    <cellStyle name="SAPBEXHLevel1X 2 2" xfId="1872"/>
    <cellStyle name="SAPBEXHLevel1X 2_CF" xfId="5828"/>
    <cellStyle name="SAPBEXHLevel1X 3" xfId="1873"/>
    <cellStyle name="SAPBEXHLevel1X_1.Entity" xfId="1874"/>
    <cellStyle name="SAPBEXHLevel2" xfId="556"/>
    <cellStyle name="SAPBEXHLevel2 2" xfId="1875"/>
    <cellStyle name="SAPBEXHLevel2 2 2" xfId="1876"/>
    <cellStyle name="SAPBEXHLevel2 2_CF" xfId="5829"/>
    <cellStyle name="SAPBEXHLevel2 3" xfId="1877"/>
    <cellStyle name="SAPBEXHLevel2_1.Entity" xfId="1878"/>
    <cellStyle name="SAPBEXHLevel2X" xfId="557"/>
    <cellStyle name="SAPBEXHLevel2X 2" xfId="1879"/>
    <cellStyle name="SAPBEXHLevel2X 2 2" xfId="1880"/>
    <cellStyle name="SAPBEXHLevel2X 2_CF" xfId="5830"/>
    <cellStyle name="SAPBEXHLevel2X 3" xfId="1881"/>
    <cellStyle name="SAPBEXHLevel2X_1.Entity" xfId="1882"/>
    <cellStyle name="SAPBEXHLevel3" xfId="558"/>
    <cellStyle name="SAPBEXHLevel3 2" xfId="1883"/>
    <cellStyle name="SAPBEXHLevel3 2 2" xfId="1884"/>
    <cellStyle name="SAPBEXHLevel3 2_CF" xfId="5831"/>
    <cellStyle name="SAPBEXHLevel3 3" xfId="1885"/>
    <cellStyle name="SAPBEXHLevel3_1.Entity" xfId="1886"/>
    <cellStyle name="SAPBEXHLevel3X" xfId="559"/>
    <cellStyle name="SAPBEXHLevel3X 2" xfId="1887"/>
    <cellStyle name="SAPBEXHLevel3X 2 2" xfId="1888"/>
    <cellStyle name="SAPBEXHLevel3X 2_CF" xfId="5832"/>
    <cellStyle name="SAPBEXHLevel3X 3" xfId="1889"/>
    <cellStyle name="SAPBEXHLevel3X_1.Entity" xfId="1890"/>
    <cellStyle name="SAPBEXinputData" xfId="560"/>
    <cellStyle name="SAPBEXinputData 2" xfId="1891"/>
    <cellStyle name="SAPBEXinputData 2 2" xfId="1892"/>
    <cellStyle name="SAPBEXinputData 2_CF" xfId="5833"/>
    <cellStyle name="SAPBEXinputData 3" xfId="1893"/>
    <cellStyle name="SAPBEXinputData_1.Entity" xfId="1894"/>
    <cellStyle name="SAPBEXresData" xfId="561"/>
    <cellStyle name="SAPBEXresDataEmph" xfId="562"/>
    <cellStyle name="SAPBEXresItem" xfId="563"/>
    <cellStyle name="SAPBEXresItemX" xfId="564"/>
    <cellStyle name="SAPBEXstdData" xfId="565"/>
    <cellStyle name="SAPBEXstdDataEmph" xfId="566"/>
    <cellStyle name="SAPBEXstdItem" xfId="567"/>
    <cellStyle name="SAPBEXstdItemX" xfId="568"/>
    <cellStyle name="SAPBEXtitle" xfId="569"/>
    <cellStyle name="SAPBEXundefined" xfId="570"/>
    <cellStyle name="SAPBEXundefined 2" xfId="1895"/>
    <cellStyle name="SAPBEXundefined_CF" xfId="5834"/>
    <cellStyle name="SAPDataCell" xfId="2260"/>
    <cellStyle name="SAPDataTotalCell" xfId="2261"/>
    <cellStyle name="SAPDimensionCell" xfId="2262"/>
    <cellStyle name="SAPHierarchyCell0" xfId="2263"/>
    <cellStyle name="SAPMemberCell" xfId="2264"/>
    <cellStyle name="SAPMemberTotalCell" xfId="2265"/>
    <cellStyle name="Satisfaisant" xfId="571"/>
    <cellStyle name="Satisfaisant 2" xfId="1896"/>
    <cellStyle name="Schlecht" xfId="1897"/>
    <cellStyle name="Schlecht 2" xfId="2077"/>
    <cellStyle name="Schlecht_CF" xfId="5835"/>
    <cellStyle name="Separador de milhares 2 2" xfId="2078"/>
    <cellStyle name="Separador de milhares 2 3" xfId="2079"/>
    <cellStyle name="Sheet Title" xfId="572"/>
    <cellStyle name="Sheet Title 2" xfId="1898"/>
    <cellStyle name="Sheet Title 2 2" xfId="1899"/>
    <cellStyle name="Sheet Title 2_CF" xfId="5836"/>
    <cellStyle name="Sheet Title_Acq input" xfId="2257"/>
    <cellStyle name="small" xfId="1900"/>
    <cellStyle name="Sortie" xfId="573"/>
    <cellStyle name="Sortie 2" xfId="1901"/>
    <cellStyle name="Standard 2" xfId="2080"/>
    <cellStyle name="Standard 4" xfId="2081"/>
    <cellStyle name="Standard_~0015312" xfId="1902"/>
    <cellStyle name="Style 1" xfId="574"/>
    <cellStyle name="Subtotal" xfId="575"/>
    <cellStyle name="Summa" xfId="576"/>
    <cellStyle name="Summa 1 låst" xfId="577"/>
    <cellStyle name="Summa 1 låst 2" xfId="704"/>
    <cellStyle name="Summa 2" xfId="578"/>
    <cellStyle name="Summa 3" xfId="579"/>
    <cellStyle name="Summa_CF" xfId="5837"/>
    <cellStyle name="Summa1 låst" xfId="580"/>
    <cellStyle name="Tal" xfId="581"/>
    <cellStyle name="Tal 2" xfId="582"/>
    <cellStyle name="Tal 3" xfId="583"/>
    <cellStyle name="Tal_CF" xfId="5838"/>
    <cellStyle name="Text" xfId="584"/>
    <cellStyle name="Text 10" xfId="1903"/>
    <cellStyle name="Text 12" xfId="585"/>
    <cellStyle name="Text 2" xfId="586"/>
    <cellStyle name="Text 3" xfId="587"/>
    <cellStyle name="Text 4" xfId="588"/>
    <cellStyle name="Text 5" xfId="589"/>
    <cellStyle name="Text 6" xfId="590"/>
    <cellStyle name="Text 7" xfId="591"/>
    <cellStyle name="Text 7 2" xfId="592"/>
    <cellStyle name="Text 7 2 2" xfId="593"/>
    <cellStyle name="Text 7 2 3" xfId="1904"/>
    <cellStyle name="Text 7 2_CF" xfId="5839"/>
    <cellStyle name="Text 7_CF" xfId="5840"/>
    <cellStyle name="Text 8" xfId="594"/>
    <cellStyle name="Text 9" xfId="1905"/>
    <cellStyle name="Text_179001 (2)" xfId="595"/>
    <cellStyle name="Texte explicatif" xfId="596"/>
    <cellStyle name="Texte explicatif 2" xfId="1906"/>
    <cellStyle name="Texto de advertencia" xfId="1907"/>
    <cellStyle name="Texto de Aviso" xfId="2082"/>
    <cellStyle name="Texto explicativo" xfId="1908"/>
    <cellStyle name="Textrubrik" xfId="597"/>
    <cellStyle name="Textrubrik 2" xfId="598"/>
    <cellStyle name="Textrubrik 3" xfId="599"/>
    <cellStyle name="Textrubrik_CF" xfId="5841"/>
    <cellStyle name="Title 2" xfId="600"/>
    <cellStyle name="Title 2 2" xfId="1909"/>
    <cellStyle name="Title 2_CF" xfId="5842"/>
    <cellStyle name="Title 3" xfId="601"/>
    <cellStyle name="Title 4" xfId="602"/>
    <cellStyle name="Title 5" xfId="603"/>
    <cellStyle name="Titre" xfId="604"/>
    <cellStyle name="Titre 2" xfId="1910"/>
    <cellStyle name="Titre 1" xfId="605"/>
    <cellStyle name="Titre 1 2" xfId="1911"/>
    <cellStyle name="Titre 2" xfId="606"/>
    <cellStyle name="Titre 2 2" xfId="1912"/>
    <cellStyle name="Titre 3" xfId="607"/>
    <cellStyle name="Titre 3 2" xfId="1913"/>
    <cellStyle name="Titre 4" xfId="608"/>
    <cellStyle name="Titre 4 2" xfId="1914"/>
    <cellStyle name="Titre_1.Entity" xfId="1915"/>
    <cellStyle name="Título" xfId="1916"/>
    <cellStyle name="Título 1" xfId="1917"/>
    <cellStyle name="Título 2" xfId="1918"/>
    <cellStyle name="Título 3" xfId="1919"/>
    <cellStyle name="Título 4" xfId="2083"/>
    <cellStyle name="Título_CF" xfId="5843"/>
    <cellStyle name="top" xfId="1920"/>
    <cellStyle name="top 2" xfId="1921"/>
    <cellStyle name="top_AcqBal LC" xfId="1922"/>
    <cellStyle name="Total 2" xfId="609"/>
    <cellStyle name="Total 2 2" xfId="1923"/>
    <cellStyle name="Total 2_Acq input" xfId="2258"/>
    <cellStyle name="Total 3" xfId="610"/>
    <cellStyle name="Total 4" xfId="611"/>
    <cellStyle name="Total 5" xfId="612"/>
    <cellStyle name="Total 6" xfId="2128"/>
    <cellStyle name="Tusent - Formatmall1" xfId="1925"/>
    <cellStyle name="Tusental (0)_1FIX, page 2" xfId="613"/>
    <cellStyle name="Tusental 2" xfId="655"/>
    <cellStyle name="Tusental 2 2" xfId="662"/>
    <cellStyle name="Tusental 2 2 2" xfId="744"/>
    <cellStyle name="Tusental 2 3" xfId="722"/>
    <cellStyle name="Tusental_1FIX, page 2" xfId="614"/>
    <cellStyle name="Valuta (0)_1FIX, page 2" xfId="615"/>
    <cellStyle name="Valuta_1FIX, page 2" xfId="616"/>
    <cellStyle name="Warnender Text" xfId="1933"/>
    <cellStyle name="Warnender Text 2" xfId="2092"/>
    <cellStyle name="Warnender Text_CF" xfId="5850"/>
    <cellStyle name="Warning Text 2" xfId="617"/>
    <cellStyle name="Warning Text 2 2" xfId="1934"/>
    <cellStyle name="Warning Text 2_CF" xfId="5851"/>
    <cellStyle name="Warning Text 3" xfId="618"/>
    <cellStyle name="Warning Text 4" xfId="619"/>
    <cellStyle name="Warning Text 5" xfId="620"/>
    <cellStyle name="Vérification" xfId="621"/>
    <cellStyle name="Vérification 2" xfId="1931"/>
    <cellStyle name="Verknüpfte Zelle" xfId="1932"/>
    <cellStyle name="Verknüpfte Zelle 2" xfId="2089"/>
    <cellStyle name="Verknüpfte Zelle_CF" xfId="5849"/>
    <cellStyle name="Vírgula 2" xfId="2090"/>
    <cellStyle name="Vírgula 3" xfId="2091"/>
    <cellStyle name="Währung [0]_2ADJ" xfId="622"/>
    <cellStyle name="Währung_2ADJ" xfId="623"/>
    <cellStyle name="Überschrift" xfId="1926"/>
    <cellStyle name="Überschrift 1" xfId="1927"/>
    <cellStyle name="Überschrift 1 2" xfId="2084"/>
    <cellStyle name="Überschrift 1_CF" xfId="5844"/>
    <cellStyle name="Überschrift 2" xfId="1928"/>
    <cellStyle name="Überschrift 2 2" xfId="2085"/>
    <cellStyle name="Überschrift 2_CF" xfId="5845"/>
    <cellStyle name="Überschrift 3" xfId="1929"/>
    <cellStyle name="Überschrift 3 2" xfId="2086"/>
    <cellStyle name="Überschrift 3_CF" xfId="5846"/>
    <cellStyle name="Überschrift 4" xfId="1930"/>
    <cellStyle name="Überschrift 4 2" xfId="2087"/>
    <cellStyle name="Überschrift 4_CF" xfId="5847"/>
    <cellStyle name="Überschrift 5" xfId="2088"/>
    <cellStyle name="Überschrift_CF" xfId="5848"/>
    <cellStyle name="Zelle überprüfen" xfId="1935"/>
    <cellStyle name="Zelle überprüfen 2" xfId="2093"/>
    <cellStyle name="Zelle überprüfen_CF" xfId="5852"/>
    <cellStyle name="Обычный_1BAS" xfId="624"/>
    <cellStyle name="一般_Overdue" xfId="625"/>
    <cellStyle name="千位分隔 2" xfId="1936"/>
    <cellStyle name="千位分隔_0061 DSO DPO-0512-0110" xfId="626"/>
    <cellStyle name="千分位[0]_Consol 2002-06 (57.12%)07-24" xfId="2094"/>
    <cellStyle name="千分位_Book2" xfId="2095"/>
    <cellStyle name="合计金额" xfId="2096"/>
    <cellStyle name="常规 2" xfId="2129"/>
    <cellStyle name="常规_0061 DSO DPO-0512-0110" xfId="627"/>
    <cellStyle name="未定義" xfId="628"/>
    <cellStyle name="標準_材料在庫" xfId="6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360" name="Text Box 10"/>
        <xdr:cNvSpPr txBox="1">
          <a:spLocks noChangeArrowheads="1"/>
        </xdr:cNvSpPr>
      </xdr:nvSpPr>
      <xdr:spPr bwMode="auto">
        <a:xfrm>
          <a:off x="0" y="0"/>
          <a:ext cx="26069925"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361950</xdr:colOff>
      <xdr:row>3</xdr:row>
      <xdr:rowOff>19050</xdr:rowOff>
    </xdr:from>
    <xdr:to>
      <xdr:col>0</xdr:col>
      <xdr:colOff>1400175</xdr:colOff>
      <xdr:row>6</xdr:row>
      <xdr:rowOff>38100</xdr:rowOff>
    </xdr:to>
    <xdr:pic>
      <xdr:nvPicPr>
        <xdr:cNvPr id="73361"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FF00"/>
    <pageSetUpPr fitToPage="1"/>
  </sheetPr>
  <dimension ref="A1:U130"/>
  <sheetViews>
    <sheetView showGridLines="0" tabSelected="1" workbookViewId="0"/>
  </sheetViews>
  <sheetFormatPr defaultRowHeight="12.75"/>
  <cols>
    <col min="1" max="1" width="26.140625" customWidth="1"/>
    <col min="2" max="2" width="35.28515625" customWidth="1"/>
    <col min="3" max="6" width="25.7109375" customWidth="1"/>
    <col min="7" max="7" width="6.42578125" customWidth="1"/>
    <col min="8" max="8" width="36.42578125" customWidth="1"/>
    <col min="9" max="9" width="25.42578125" customWidth="1"/>
    <col min="10" max="10" width="31.28515625" customWidth="1"/>
    <col min="11" max="21" width="25.42578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104" t="s">
        <v>138</v>
      </c>
      <c r="C4" s="104"/>
      <c r="D4" s="104"/>
      <c r="E4" s="104"/>
      <c r="F4" s="104"/>
      <c r="G4" s="2"/>
      <c r="H4" s="2"/>
      <c r="I4" s="2"/>
      <c r="J4" s="2"/>
      <c r="K4" s="2"/>
      <c r="L4" s="2"/>
      <c r="M4" s="2"/>
      <c r="N4" s="2"/>
      <c r="O4" s="2"/>
      <c r="P4" s="2"/>
      <c r="Q4" s="2"/>
      <c r="R4" s="2"/>
      <c r="S4" s="2"/>
      <c r="T4" s="2"/>
      <c r="U4" s="2"/>
    </row>
    <row r="5" spans="1:21">
      <c r="A5" s="2"/>
      <c r="B5" s="105" t="s">
        <v>100</v>
      </c>
      <c r="C5" s="105" t="s">
        <v>101</v>
      </c>
      <c r="D5" s="105" t="s">
        <v>169</v>
      </c>
      <c r="E5" s="105" t="s">
        <v>102</v>
      </c>
      <c r="F5" s="106"/>
      <c r="G5" s="2"/>
      <c r="H5" s="2"/>
      <c r="I5" s="2"/>
      <c r="J5" s="2"/>
      <c r="K5" s="2"/>
      <c r="L5" s="2"/>
      <c r="M5" s="2"/>
      <c r="N5" s="2"/>
      <c r="O5" s="2"/>
      <c r="P5" s="2"/>
      <c r="Q5" s="2"/>
      <c r="R5" s="2"/>
      <c r="S5" s="2"/>
      <c r="T5" s="2"/>
      <c r="U5" s="2"/>
    </row>
    <row r="6" spans="1:21">
      <c r="A6" s="2"/>
      <c r="B6" s="108" t="s">
        <v>99</v>
      </c>
      <c r="C6" s="2" t="s">
        <v>111</v>
      </c>
      <c r="D6" s="2" t="s">
        <v>82</v>
      </c>
      <c r="E6" s="3"/>
      <c r="F6" s="2"/>
      <c r="I6" s="2"/>
      <c r="J6" s="2"/>
      <c r="K6" s="2"/>
      <c r="L6" s="2"/>
      <c r="M6" s="2"/>
      <c r="N6" s="2"/>
      <c r="O6" s="2"/>
      <c r="P6" s="2"/>
      <c r="Q6" s="2"/>
      <c r="R6" s="2"/>
      <c r="S6" s="2"/>
      <c r="T6" s="2"/>
      <c r="U6" s="2"/>
    </row>
    <row r="7" spans="1:21" ht="13.5" customHeight="1">
      <c r="A7" s="2"/>
      <c r="B7" s="108" t="s">
        <v>106</v>
      </c>
      <c r="C7" s="2" t="s">
        <v>103</v>
      </c>
      <c r="D7" s="2" t="s">
        <v>96</v>
      </c>
      <c r="E7" s="2"/>
      <c r="F7" s="2"/>
      <c r="I7" s="2"/>
      <c r="J7" s="2"/>
      <c r="K7" s="2"/>
      <c r="L7" s="2"/>
      <c r="M7" s="2"/>
      <c r="N7" s="2"/>
      <c r="O7" s="2"/>
      <c r="P7" s="2"/>
      <c r="Q7" s="2"/>
      <c r="R7" s="2"/>
      <c r="S7" s="2"/>
      <c r="T7" s="2"/>
      <c r="U7" s="2"/>
    </row>
    <row r="8" spans="1:21" ht="13.5" customHeight="1">
      <c r="A8" s="2"/>
      <c r="B8" s="108" t="s">
        <v>167</v>
      </c>
      <c r="C8" s="3" t="s">
        <v>168</v>
      </c>
      <c r="D8" s="3" t="s">
        <v>96</v>
      </c>
      <c r="E8" s="3"/>
      <c r="F8" s="2"/>
      <c r="I8" s="2"/>
      <c r="J8" s="2"/>
      <c r="K8" s="2"/>
      <c r="L8" s="2"/>
      <c r="M8" s="2"/>
      <c r="N8" s="2"/>
      <c r="O8" s="2"/>
      <c r="P8" s="2"/>
      <c r="Q8" s="2"/>
      <c r="R8" s="2"/>
      <c r="S8" s="2"/>
      <c r="T8" s="2"/>
      <c r="U8" s="2"/>
    </row>
    <row r="9" spans="1:21">
      <c r="A9" s="2"/>
      <c r="B9" s="108" t="s">
        <v>139</v>
      </c>
      <c r="C9" s="2" t="s">
        <v>140</v>
      </c>
      <c r="D9" s="2" t="s">
        <v>146</v>
      </c>
      <c r="E9" s="3"/>
      <c r="F9" s="2"/>
      <c r="I9" s="2"/>
      <c r="J9" s="2"/>
      <c r="K9" s="2"/>
      <c r="L9" s="2"/>
      <c r="M9" s="2"/>
      <c r="N9" s="2"/>
      <c r="O9" s="2"/>
      <c r="P9" s="2"/>
      <c r="Q9" s="2"/>
      <c r="R9" s="2"/>
      <c r="S9" s="2"/>
      <c r="T9" s="2"/>
      <c r="U9" s="2"/>
    </row>
    <row r="10" spans="1:21">
      <c r="A10" s="2"/>
      <c r="B10" s="108" t="s">
        <v>107</v>
      </c>
      <c r="C10" s="2" t="s">
        <v>104</v>
      </c>
      <c r="D10" s="2" t="s">
        <v>82</v>
      </c>
      <c r="E10" s="3"/>
      <c r="F10" s="2"/>
      <c r="I10" s="2"/>
      <c r="J10" s="2"/>
      <c r="K10" s="2"/>
      <c r="L10" s="2"/>
      <c r="M10" s="2"/>
      <c r="N10" s="2"/>
      <c r="O10" s="2"/>
      <c r="P10" s="2"/>
      <c r="Q10" s="2"/>
      <c r="R10" s="2"/>
      <c r="S10" s="2"/>
      <c r="T10" s="2"/>
      <c r="U10" s="2"/>
    </row>
    <row r="11" spans="1:21">
      <c r="A11" s="2"/>
      <c r="B11" s="108" t="s">
        <v>108</v>
      </c>
      <c r="C11" s="2" t="s">
        <v>109</v>
      </c>
      <c r="D11" s="2" t="s">
        <v>82</v>
      </c>
      <c r="E11" s="2"/>
      <c r="F11" s="2"/>
      <c r="I11" s="5"/>
      <c r="J11" s="2"/>
      <c r="K11" s="2"/>
      <c r="L11" s="2"/>
      <c r="M11" s="2"/>
      <c r="N11" s="2"/>
      <c r="O11" s="2"/>
      <c r="P11" s="2"/>
      <c r="Q11" s="2"/>
      <c r="R11" s="2"/>
      <c r="S11" s="2"/>
      <c r="T11" s="2"/>
      <c r="U11" s="2"/>
    </row>
    <row r="12" spans="1:21">
      <c r="A12" s="2"/>
      <c r="B12" s="108" t="s">
        <v>136</v>
      </c>
      <c r="C12" s="2" t="s">
        <v>137</v>
      </c>
      <c r="D12" s="2" t="s">
        <v>96</v>
      </c>
      <c r="E12" s="2"/>
      <c r="F12" s="2"/>
      <c r="G12" s="2"/>
      <c r="H12" s="2"/>
      <c r="I12" s="2"/>
      <c r="J12" s="2"/>
      <c r="K12" s="2"/>
      <c r="L12" s="2"/>
      <c r="M12" s="2"/>
      <c r="N12" s="2"/>
      <c r="O12" s="2"/>
      <c r="P12" s="2"/>
      <c r="Q12" s="2"/>
      <c r="R12" s="2"/>
      <c r="S12" s="2"/>
      <c r="T12" s="2"/>
      <c r="U12" s="2"/>
    </row>
    <row r="13" spans="1:21">
      <c r="A13" s="2"/>
      <c r="B13" s="108" t="s">
        <v>95</v>
      </c>
      <c r="C13" s="3" t="s">
        <v>105</v>
      </c>
      <c r="D13" s="2"/>
      <c r="E13" s="2"/>
      <c r="F13" s="2"/>
      <c r="G13" s="2"/>
      <c r="H13" s="2"/>
      <c r="I13" s="2"/>
      <c r="J13" s="2"/>
      <c r="K13" s="2"/>
      <c r="L13" s="2"/>
      <c r="M13" s="2"/>
      <c r="N13" s="2"/>
      <c r="O13" s="2"/>
      <c r="P13" s="2"/>
      <c r="Q13" s="2"/>
      <c r="R13" s="2"/>
      <c r="S13" s="2"/>
      <c r="T13" s="2"/>
      <c r="U13" s="2"/>
    </row>
    <row r="14" spans="1:21">
      <c r="A14" s="2"/>
      <c r="B14" s="107"/>
      <c r="C14" s="106"/>
      <c r="D14" s="106"/>
      <c r="E14" s="106"/>
      <c r="F14" s="106"/>
      <c r="G14" s="2"/>
      <c r="H14" s="2"/>
      <c r="I14" s="2"/>
      <c r="J14" s="2"/>
      <c r="K14" s="2"/>
      <c r="L14" s="2"/>
      <c r="M14" s="2"/>
      <c r="N14" s="2"/>
      <c r="O14" s="2"/>
      <c r="P14" s="2"/>
      <c r="Q14" s="2"/>
      <c r="R14" s="2"/>
      <c r="S14" s="2"/>
      <c r="T14" s="2"/>
      <c r="U14" s="2"/>
    </row>
    <row r="15" spans="1:21">
      <c r="A15" s="2"/>
      <c r="B15" s="108"/>
      <c r="C15" s="2"/>
      <c r="D15" s="2"/>
      <c r="E15" s="3"/>
      <c r="F15" s="2"/>
      <c r="G15" s="2"/>
      <c r="H15" s="2"/>
      <c r="I15" s="2"/>
      <c r="J15" s="2"/>
      <c r="K15" s="2"/>
      <c r="L15" s="2"/>
      <c r="M15" s="2"/>
      <c r="N15" s="2"/>
      <c r="O15" s="2"/>
      <c r="P15" s="2"/>
      <c r="Q15" s="2"/>
      <c r="R15" s="2"/>
      <c r="S15" s="2"/>
      <c r="T15" s="2"/>
      <c r="U15" s="2"/>
    </row>
    <row r="16" spans="1:21">
      <c r="A16" s="2"/>
      <c r="B16" s="3" t="s">
        <v>110</v>
      </c>
      <c r="D16" s="2"/>
      <c r="E16" s="2"/>
      <c r="F16" s="2"/>
      <c r="G16" s="2"/>
      <c r="H16" s="2"/>
      <c r="I16" s="2"/>
    </row>
    <row r="17" spans="1:9">
      <c r="A17" s="265"/>
      <c r="B17" s="279" t="s">
        <v>258</v>
      </c>
      <c r="C17" s="2"/>
      <c r="D17" s="2"/>
      <c r="E17" s="2"/>
      <c r="F17" s="2"/>
      <c r="G17" s="2"/>
      <c r="H17" s="2"/>
      <c r="I17" s="2"/>
    </row>
    <row r="18" spans="1:9">
      <c r="A18" s="2"/>
      <c r="B18" s="279" t="s">
        <v>323</v>
      </c>
      <c r="C18" s="2"/>
      <c r="D18" s="2"/>
      <c r="E18" s="2"/>
      <c r="F18" s="2"/>
      <c r="G18" s="2"/>
      <c r="H18" s="2"/>
      <c r="I18" s="2"/>
    </row>
    <row r="19" spans="1:9">
      <c r="A19" s="2"/>
      <c r="B19" s="384" t="s">
        <v>322</v>
      </c>
      <c r="C19" s="2"/>
      <c r="D19" s="2"/>
      <c r="E19" s="2"/>
      <c r="F19" s="2"/>
      <c r="G19" s="2"/>
      <c r="H19" s="2"/>
      <c r="I19" s="2"/>
    </row>
    <row r="20" spans="1:9" ht="56.25" customHeight="1">
      <c r="A20" s="2"/>
      <c r="B20" s="524" t="s">
        <v>186</v>
      </c>
      <c r="C20" s="524"/>
      <c r="D20" s="524"/>
      <c r="E20" s="524"/>
      <c r="F20" s="524"/>
      <c r="G20" s="2"/>
      <c r="H20" s="2"/>
      <c r="I20" s="2"/>
    </row>
    <row r="21" spans="1:9" ht="72" customHeight="1">
      <c r="A21" s="2"/>
      <c r="B21" s="524" t="s">
        <v>267</v>
      </c>
      <c r="C21" s="524"/>
      <c r="D21" s="524"/>
      <c r="E21" s="524"/>
      <c r="F21" s="524"/>
      <c r="G21" s="2"/>
      <c r="H21" s="265"/>
      <c r="I21" s="2"/>
    </row>
    <row r="22" spans="1:9">
      <c r="A22" s="2"/>
      <c r="B22" s="264" t="s">
        <v>184</v>
      </c>
      <c r="C22" s="2"/>
      <c r="D22" s="2"/>
      <c r="E22" s="2"/>
      <c r="F22" s="2"/>
      <c r="G22" s="2"/>
      <c r="H22" s="2"/>
      <c r="I22" s="2"/>
    </row>
    <row r="23" spans="1:9">
      <c r="A23" s="2"/>
      <c r="B23" s="379" t="s">
        <v>257</v>
      </c>
      <c r="C23" s="2"/>
      <c r="D23" s="2"/>
      <c r="E23" s="2"/>
      <c r="F23" s="2"/>
      <c r="G23" s="2"/>
      <c r="H23" s="2"/>
      <c r="I23" s="2"/>
    </row>
    <row r="24" spans="1:9">
      <c r="A24" s="2"/>
      <c r="B24" s="264"/>
      <c r="C24" s="2"/>
      <c r="D24" s="2"/>
      <c r="E24" s="2"/>
      <c r="F24" s="2"/>
      <c r="G24" s="2"/>
      <c r="H24" s="2"/>
      <c r="I24" s="2"/>
    </row>
    <row r="25" spans="1:9" ht="25.5">
      <c r="A25" s="278"/>
      <c r="B25" s="380" t="s">
        <v>268</v>
      </c>
      <c r="C25" s="529" t="s">
        <v>185</v>
      </c>
      <c r="D25" s="529"/>
      <c r="E25" s="522" t="s">
        <v>269</v>
      </c>
      <c r="F25" s="523"/>
      <c r="G25" s="2"/>
      <c r="H25" s="2"/>
      <c r="I25" s="2"/>
    </row>
    <row r="26" spans="1:9" ht="69" customHeight="1">
      <c r="A26" s="266"/>
      <c r="B26" s="378" t="s">
        <v>261</v>
      </c>
      <c r="C26" s="525" t="s">
        <v>260</v>
      </c>
      <c r="D26" s="525"/>
      <c r="E26" s="528" t="s">
        <v>263</v>
      </c>
      <c r="F26" s="528"/>
      <c r="G26" s="2"/>
      <c r="H26" s="2"/>
      <c r="I26" s="2"/>
    </row>
    <row r="27" spans="1:9" ht="38.25">
      <c r="A27" s="266"/>
      <c r="B27" s="378" t="s">
        <v>259</v>
      </c>
      <c r="C27" s="525" t="s">
        <v>262</v>
      </c>
      <c r="D27" s="525"/>
      <c r="E27" s="528"/>
      <c r="F27" s="528"/>
      <c r="G27" s="2"/>
      <c r="H27" s="2"/>
      <c r="I27" s="2"/>
    </row>
    <row r="28" spans="1:9" ht="108.75" customHeight="1">
      <c r="A28" s="266"/>
      <c r="B28" s="378" t="s">
        <v>265</v>
      </c>
      <c r="C28" s="526" t="s">
        <v>264</v>
      </c>
      <c r="D28" s="527"/>
      <c r="E28" s="526" t="s">
        <v>266</v>
      </c>
      <c r="F28" s="526"/>
      <c r="G28" s="2"/>
      <c r="H28" s="2"/>
      <c r="I28" s="2"/>
    </row>
    <row r="29" spans="1:9" ht="51">
      <c r="A29" s="403"/>
      <c r="B29" s="378" t="s">
        <v>299</v>
      </c>
      <c r="C29" s="526" t="s">
        <v>300</v>
      </c>
      <c r="D29" s="527"/>
      <c r="E29" s="526" t="s">
        <v>301</v>
      </c>
      <c r="F29" s="526"/>
      <c r="G29" s="2"/>
      <c r="H29" s="2"/>
      <c r="I29" s="2"/>
    </row>
    <row r="30" spans="1:9" ht="55.5" customHeight="1">
      <c r="A30" s="403"/>
      <c r="B30" s="378" t="s">
        <v>287</v>
      </c>
      <c r="C30" s="526" t="s">
        <v>288</v>
      </c>
      <c r="D30" s="527"/>
      <c r="E30" s="526" t="s">
        <v>289</v>
      </c>
      <c r="F30" s="526"/>
      <c r="G30" s="2"/>
      <c r="H30" s="2"/>
      <c r="I30" s="2"/>
    </row>
    <row r="31" spans="1:9" ht="65.25" customHeight="1">
      <c r="A31" s="403"/>
      <c r="B31" s="378" t="s">
        <v>312</v>
      </c>
      <c r="C31" s="526" t="s">
        <v>311</v>
      </c>
      <c r="D31" s="527"/>
      <c r="E31" s="526" t="s">
        <v>313</v>
      </c>
      <c r="F31" s="526"/>
      <c r="G31" s="2"/>
      <c r="H31" s="2"/>
      <c r="I31" s="2"/>
    </row>
    <row r="32" spans="1:9" ht="71.25" customHeight="1">
      <c r="A32" s="266"/>
      <c r="B32" s="378" t="s">
        <v>279</v>
      </c>
      <c r="C32" s="526" t="s">
        <v>280</v>
      </c>
      <c r="D32" s="527"/>
      <c r="E32" s="526" t="s">
        <v>281</v>
      </c>
      <c r="F32" s="526"/>
      <c r="G32" s="2"/>
      <c r="H32" s="521"/>
      <c r="I32" s="521"/>
    </row>
    <row r="33" spans="1:10" ht="54" customHeight="1">
      <c r="A33" s="404"/>
      <c r="B33" s="378" t="s">
        <v>315</v>
      </c>
      <c r="C33" s="526" t="s">
        <v>270</v>
      </c>
      <c r="D33" s="527"/>
      <c r="E33" s="528" t="s">
        <v>272</v>
      </c>
      <c r="F33" s="528"/>
      <c r="G33" s="2"/>
      <c r="H33" s="520"/>
      <c r="I33" s="520"/>
      <c r="J33" s="520"/>
    </row>
    <row r="34" spans="1:10" ht="64.5" customHeight="1">
      <c r="A34" s="404"/>
      <c r="B34" s="378" t="s">
        <v>314</v>
      </c>
      <c r="C34" s="526" t="s">
        <v>271</v>
      </c>
      <c r="D34" s="527"/>
      <c r="E34" s="528"/>
      <c r="F34" s="528"/>
      <c r="G34" s="2"/>
      <c r="H34" s="520"/>
      <c r="I34" s="520"/>
      <c r="J34" s="520"/>
    </row>
    <row r="35" spans="1:10" ht="66.75" customHeight="1">
      <c r="A35" s="403"/>
      <c r="B35" s="378" t="s">
        <v>316</v>
      </c>
      <c r="C35" s="526" t="s">
        <v>317</v>
      </c>
      <c r="D35" s="527"/>
      <c r="E35" s="526" t="s">
        <v>318</v>
      </c>
      <c r="F35" s="526"/>
      <c r="G35" s="2"/>
      <c r="H35" s="270"/>
      <c r="I35" s="2"/>
    </row>
    <row r="36" spans="1:10" ht="79.5" customHeight="1">
      <c r="A36" s="403"/>
      <c r="B36" s="378" t="s">
        <v>282</v>
      </c>
      <c r="C36" s="526" t="s">
        <v>283</v>
      </c>
      <c r="D36" s="527"/>
      <c r="E36" s="526" t="s">
        <v>284</v>
      </c>
      <c r="F36" s="526"/>
      <c r="G36" s="2"/>
      <c r="H36" s="270"/>
      <c r="I36" s="2"/>
    </row>
    <row r="37" spans="1:10" ht="119.65" customHeight="1">
      <c r="A37" s="266"/>
      <c r="B37" s="378" t="s">
        <v>285</v>
      </c>
      <c r="C37" s="526" t="s">
        <v>363</v>
      </c>
      <c r="D37" s="527"/>
      <c r="E37" s="526" t="s">
        <v>286</v>
      </c>
      <c r="F37" s="526"/>
      <c r="G37" s="2"/>
      <c r="H37" s="268"/>
      <c r="I37" s="2"/>
    </row>
    <row r="38" spans="1:10" ht="59.25" customHeight="1">
      <c r="A38" s="404"/>
      <c r="B38" s="378" t="s">
        <v>293</v>
      </c>
      <c r="C38" s="526" t="s">
        <v>294</v>
      </c>
      <c r="D38" s="527"/>
      <c r="E38" s="526" t="s">
        <v>295</v>
      </c>
      <c r="F38" s="526"/>
      <c r="G38" s="2"/>
      <c r="H38" s="265"/>
      <c r="I38" s="2"/>
    </row>
    <row r="39" spans="1:10" ht="133.5" customHeight="1">
      <c r="A39" s="266"/>
      <c r="B39" s="378" t="s">
        <v>296</v>
      </c>
      <c r="C39" s="526" t="s">
        <v>297</v>
      </c>
      <c r="D39" s="527"/>
      <c r="E39" s="526" t="s">
        <v>298</v>
      </c>
      <c r="F39" s="526"/>
      <c r="G39" s="2"/>
      <c r="H39" s="265"/>
      <c r="I39" s="2"/>
    </row>
    <row r="40" spans="1:10" ht="86.25" customHeight="1">
      <c r="A40" s="266"/>
      <c r="B40" s="378" t="s">
        <v>291</v>
      </c>
      <c r="C40" s="526" t="s">
        <v>290</v>
      </c>
      <c r="D40" s="527"/>
      <c r="E40" s="526" t="s">
        <v>292</v>
      </c>
      <c r="F40" s="526"/>
      <c r="G40" s="2"/>
      <c r="H40" s="268"/>
      <c r="I40" s="2"/>
    </row>
    <row r="41" spans="1:10" ht="78.75" customHeight="1">
      <c r="A41" s="266"/>
      <c r="B41" s="378" t="s">
        <v>303</v>
      </c>
      <c r="C41" s="526" t="s">
        <v>302</v>
      </c>
      <c r="D41" s="527"/>
      <c r="E41" s="526" t="s">
        <v>304</v>
      </c>
      <c r="F41" s="526"/>
      <c r="G41" s="2"/>
      <c r="H41" s="265"/>
      <c r="I41" s="2"/>
    </row>
    <row r="42" spans="1:10" ht="76.5">
      <c r="A42" s="266"/>
      <c r="B42" s="378" t="s">
        <v>305</v>
      </c>
      <c r="C42" s="526" t="s">
        <v>306</v>
      </c>
      <c r="D42" s="527"/>
      <c r="E42" s="526" t="s">
        <v>307</v>
      </c>
      <c r="F42" s="526"/>
      <c r="G42" s="2"/>
      <c r="H42" s="265"/>
      <c r="I42" s="2"/>
    </row>
    <row r="43" spans="1:10" ht="68.25" customHeight="1">
      <c r="A43" s="266"/>
      <c r="B43" s="378" t="s">
        <v>308</v>
      </c>
      <c r="C43" s="526" t="s">
        <v>309</v>
      </c>
      <c r="D43" s="527"/>
      <c r="E43" s="526" t="s">
        <v>310</v>
      </c>
      <c r="F43" s="526"/>
      <c r="G43" s="2"/>
      <c r="H43" s="268"/>
      <c r="I43" s="2"/>
    </row>
    <row r="44" spans="1:10" ht="97.5" customHeight="1">
      <c r="A44" s="404"/>
      <c r="B44" s="378" t="s">
        <v>277</v>
      </c>
      <c r="C44" s="526" t="s">
        <v>276</v>
      </c>
      <c r="D44" s="527"/>
      <c r="E44" s="526" t="s">
        <v>278</v>
      </c>
      <c r="F44" s="526"/>
      <c r="G44" s="2"/>
      <c r="H44" s="269"/>
      <c r="I44" s="2"/>
    </row>
    <row r="45" spans="1:10" ht="97.5" customHeight="1">
      <c r="A45" s="404"/>
      <c r="B45" s="378" t="s">
        <v>274</v>
      </c>
      <c r="C45" s="526" t="s">
        <v>273</v>
      </c>
      <c r="D45" s="527"/>
      <c r="E45" s="526" t="s">
        <v>275</v>
      </c>
      <c r="F45" s="526"/>
      <c r="G45" s="2"/>
      <c r="H45" s="268"/>
      <c r="I45" s="2"/>
    </row>
    <row r="46" spans="1:10" ht="66.75" customHeight="1">
      <c r="A46" s="266"/>
      <c r="B46" s="383" t="s">
        <v>319</v>
      </c>
      <c r="C46" s="526" t="s">
        <v>320</v>
      </c>
      <c r="D46" s="527"/>
      <c r="E46" s="526" t="s">
        <v>321</v>
      </c>
      <c r="F46" s="526"/>
      <c r="G46" s="2"/>
      <c r="H46" s="268"/>
      <c r="I46" s="2"/>
    </row>
    <row r="48" spans="1:10">
      <c r="A48" s="2"/>
      <c r="B48" s="2"/>
      <c r="C48" s="2"/>
      <c r="D48" s="2"/>
      <c r="E48" s="2"/>
      <c r="F48" s="2"/>
      <c r="G48" s="2"/>
      <c r="H48" s="267"/>
      <c r="I48" s="2"/>
    </row>
    <row r="49" spans="1:9">
      <c r="A49" s="2"/>
      <c r="B49" s="2"/>
      <c r="C49" s="2"/>
      <c r="D49" s="2"/>
      <c r="E49" s="2"/>
      <c r="F49" s="2"/>
      <c r="G49" s="2"/>
      <c r="H49" s="2"/>
      <c r="I49" s="2"/>
    </row>
    <row r="50" spans="1:9">
      <c r="A50" s="2"/>
      <c r="B50" s="2"/>
      <c r="C50" s="2"/>
      <c r="D50" s="2"/>
      <c r="E50" s="2"/>
      <c r="F50" s="2"/>
      <c r="G50" s="2"/>
      <c r="H50" s="2"/>
      <c r="I50" s="2"/>
    </row>
    <row r="51" spans="1:9">
      <c r="A51" s="2"/>
      <c r="B51" s="265"/>
      <c r="C51" s="2"/>
      <c r="D51" s="2"/>
      <c r="E51" s="2"/>
      <c r="F51" s="2"/>
      <c r="G51" s="2"/>
      <c r="H51" s="2"/>
      <c r="I51" s="2"/>
    </row>
    <row r="52" spans="1:9">
      <c r="A52" s="2"/>
      <c r="B52" s="265"/>
      <c r="C52" s="2"/>
      <c r="D52" s="2"/>
      <c r="E52" s="102"/>
    </row>
    <row r="53" spans="1:9">
      <c r="A53" s="2"/>
      <c r="B53" s="2"/>
      <c r="C53" s="2"/>
      <c r="D53" s="2"/>
      <c r="E53" s="102"/>
    </row>
    <row r="54" spans="1:9">
      <c r="A54" s="2"/>
      <c r="B54" s="2"/>
      <c r="C54" s="2"/>
      <c r="D54" s="2"/>
      <c r="E54" s="102"/>
      <c r="F54" s="102"/>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3"/>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sheetData>
  <mergeCells count="46">
    <mergeCell ref="E42:F42"/>
    <mergeCell ref="E36:F36"/>
    <mergeCell ref="E35:F35"/>
    <mergeCell ref="E37:F37"/>
    <mergeCell ref="C25:D25"/>
    <mergeCell ref="E38:F38"/>
    <mergeCell ref="E39:F39"/>
    <mergeCell ref="E40:F40"/>
    <mergeCell ref="C31:D31"/>
    <mergeCell ref="C32:D32"/>
    <mergeCell ref="E31:F31"/>
    <mergeCell ref="E32:F32"/>
    <mergeCell ref="C33:D33"/>
    <mergeCell ref="C41:D41"/>
    <mergeCell ref="C44:D44"/>
    <mergeCell ref="C45:D45"/>
    <mergeCell ref="C46:D46"/>
    <mergeCell ref="E26:F27"/>
    <mergeCell ref="E28:F28"/>
    <mergeCell ref="C39:D39"/>
    <mergeCell ref="C40:D40"/>
    <mergeCell ref="E29:F29"/>
    <mergeCell ref="E30:F30"/>
    <mergeCell ref="C42:D42"/>
    <mergeCell ref="E43:F43"/>
    <mergeCell ref="E44:F44"/>
    <mergeCell ref="E45:F45"/>
    <mergeCell ref="E46:F46"/>
    <mergeCell ref="E33:F34"/>
    <mergeCell ref="E41:F41"/>
    <mergeCell ref="C43:D43"/>
    <mergeCell ref="C34:D34"/>
    <mergeCell ref="C36:D36"/>
    <mergeCell ref="C35:D35"/>
    <mergeCell ref="C38:D38"/>
    <mergeCell ref="C37:D37"/>
    <mergeCell ref="H33:J34"/>
    <mergeCell ref="H32:I32"/>
    <mergeCell ref="E25:F25"/>
    <mergeCell ref="B20:F20"/>
    <mergeCell ref="B21:F21"/>
    <mergeCell ref="C26:D26"/>
    <mergeCell ref="C27:D27"/>
    <mergeCell ref="C28:D28"/>
    <mergeCell ref="C29:D29"/>
    <mergeCell ref="C30:D30"/>
  </mergeCells>
  <hyperlinks>
    <hyperlink ref="B6" location="' Q IS SEK'!A1" display="Quarterly Income Statement "/>
    <hyperlink ref="B7" location="'Q BS SEK'!A1" display="Quarterly Balance Sheet"/>
    <hyperlink ref="B10" location="'Y IS SEK'!A1" display="Yearly Income Statement "/>
    <hyperlink ref="B11" location="'Y BS SEK'!A1" display="Yearly Balance Sheet "/>
    <hyperlink ref="B13" location="'Key Ratios - SEK'!A1" display="Key Ratios "/>
    <hyperlink ref="B12" location="'Y CF SEK'!A1" display="Yearly Cash Flow"/>
    <hyperlink ref="B9" location="'Q SB SEK'!A1" display="Quarterly Sales Bridges"/>
    <hyperlink ref="B8" location="'Q CF SEK'!A1" display="Quarterly Cash Flow "/>
    <hyperlink ref="B27" location="Operating_margin__excl._items_affecting_comparability" display="Adjusted operating profit margin"/>
    <hyperlink ref="B26" location="Adjusted_operating_profit" display="Adjusted operating profit"/>
    <hyperlink ref="B30" location="Capital_turnover_ratio__average" display="Capital Turnover ratio"/>
    <hyperlink ref="B29" location="Capital_employed_turnover_ratio" display="Capital employed turnover ratio"/>
    <hyperlink ref="B28" location="Calculation_of_capital_employed" display="Capital employed"/>
    <hyperlink ref="B36" location="Equity_per_share" display="Equity per share"/>
    <hyperlink ref="B32" location="Dividend_yield" display="Dividend Yield"/>
    <hyperlink ref="B39" location="Calculation_of_net_indebtedness" display="Net indebtedness"/>
    <hyperlink ref="B40" location="Operating_cash_surplus" display="Operating Cash Surplus"/>
    <hyperlink ref="B41" location="Calculation_of_operating_cash_flow" display="Operating cashflow"/>
    <hyperlink ref="B42" location="Operating_margin" display="Operating profit margin"/>
    <hyperlink ref="B35" location="Equity_assets_ratio" display="Equity/assets ratio"/>
    <hyperlink ref="B37" location="Items_affecting_comparability_in_operating_profit" display="Items affecting comparability "/>
    <hyperlink ref="B43" location="organic_growth" display="Organic growth"/>
    <hyperlink ref="B31" location="Debt_equity_ratio" display="Debt/Equity ratio"/>
    <hyperlink ref="B34" location="EBITDA_margin" display="EBITDA margin"/>
    <hyperlink ref="B44" location="Return_on_Capital_Employed" display="Return on capital employed (ROCE)"/>
    <hyperlink ref="B33" location="EBITDA" display="EBITDA - Earnings before interest, taxes, depreciation and Amortization"/>
    <hyperlink ref="B38" location="Net_debt___EBITDA_ratio" display="Net debt / EBITDA ratio"/>
    <hyperlink ref="B45" location="Return_on_equity" display="Return on equity"/>
    <hyperlink ref="B19" r:id="rId1"/>
  </hyperlinks>
  <pageMargins left="0.7" right="0.7" top="0.75" bottom="0.75" header="0.3" footer="0.3"/>
  <pageSetup paperSize="9" scale="3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FF00"/>
  </sheetPr>
  <dimension ref="A1:J37"/>
  <sheetViews>
    <sheetView showGridLines="0" workbookViewId="0"/>
  </sheetViews>
  <sheetFormatPr defaultRowHeight="12.75"/>
  <cols>
    <col min="1" max="1" width="55.28515625" style="148" bestFit="1" customWidth="1"/>
    <col min="2" max="2" width="9.140625" style="148" customWidth="1"/>
    <col min="3" max="3" width="1.85546875" style="148" customWidth="1"/>
    <col min="4" max="4" width="9.140625" style="148" customWidth="1"/>
    <col min="5" max="5" width="1.7109375" style="148" customWidth="1"/>
    <col min="6" max="6" width="9.140625" style="148" customWidth="1"/>
  </cols>
  <sheetData>
    <row r="1" spans="1:10">
      <c r="A1" s="407" t="s">
        <v>11</v>
      </c>
      <c r="B1" s="423"/>
      <c r="C1" s="423"/>
      <c r="D1" s="409"/>
      <c r="E1" s="409"/>
      <c r="F1" s="409"/>
      <c r="G1" s="409"/>
      <c r="H1" s="409"/>
      <c r="I1" s="409"/>
      <c r="J1" s="409"/>
    </row>
    <row r="2" spans="1:10">
      <c r="A2" s="407" t="s">
        <v>346</v>
      </c>
      <c r="B2" s="409"/>
      <c r="C2" s="409"/>
      <c r="D2" s="409"/>
      <c r="E2" s="409"/>
      <c r="F2" s="409"/>
      <c r="G2" s="409"/>
      <c r="H2" s="409"/>
      <c r="I2" s="409"/>
      <c r="J2" s="409"/>
    </row>
    <row r="3" spans="1:10">
      <c r="A3" s="406" t="s">
        <v>1</v>
      </c>
      <c r="B3" s="405">
        <v>2017</v>
      </c>
      <c r="C3" s="405"/>
      <c r="D3" s="405">
        <v>2018</v>
      </c>
      <c r="E3" s="405"/>
      <c r="F3" s="405"/>
      <c r="G3" s="405"/>
      <c r="H3" s="405"/>
      <c r="I3" s="405">
        <v>2019</v>
      </c>
      <c r="J3" s="405"/>
    </row>
    <row r="4" spans="1:10">
      <c r="A4" s="406"/>
      <c r="B4" s="405" t="s">
        <v>10</v>
      </c>
      <c r="C4" s="405"/>
      <c r="D4" s="405" t="s">
        <v>9</v>
      </c>
      <c r="E4" s="405"/>
      <c r="F4" s="405" t="s">
        <v>8</v>
      </c>
      <c r="G4" s="405" t="s">
        <v>7</v>
      </c>
      <c r="H4" s="405" t="s">
        <v>10</v>
      </c>
      <c r="I4" s="405" t="s">
        <v>9</v>
      </c>
      <c r="J4" s="405" t="s">
        <v>8</v>
      </c>
    </row>
    <row r="5" spans="1:10">
      <c r="A5" s="415" t="s">
        <v>327</v>
      </c>
      <c r="B5" s="415"/>
      <c r="C5" s="415"/>
      <c r="D5" s="415"/>
      <c r="E5" s="415"/>
      <c r="F5" s="415"/>
      <c r="G5" s="415"/>
      <c r="H5" s="415"/>
      <c r="I5" s="415"/>
      <c r="J5" s="415"/>
    </row>
    <row r="6" spans="1:10" ht="14.25">
      <c r="A6" s="422" t="s">
        <v>328</v>
      </c>
      <c r="B6" s="412">
        <v>16652</v>
      </c>
      <c r="C6" s="429" t="s">
        <v>347</v>
      </c>
      <c r="D6" s="412">
        <v>17075</v>
      </c>
      <c r="E6" s="429" t="s">
        <v>347</v>
      </c>
      <c r="F6" s="416">
        <v>13961</v>
      </c>
      <c r="G6" s="416">
        <v>14305</v>
      </c>
      <c r="H6" s="431">
        <v>16336</v>
      </c>
      <c r="I6" s="431">
        <f>SUM(' Q IS SEK'!K52:N52)-SUM(' Q IS SEK'!K57:N57)</f>
        <v>16429</v>
      </c>
      <c r="J6" s="508">
        <f>SUM(' Q IS SEK'!L52:O52)-SUM(' Q IS SEK'!L57:O57)</f>
        <v>16874</v>
      </c>
    </row>
    <row r="7" spans="1:10" ht="14.25">
      <c r="A7" s="411" t="s">
        <v>329</v>
      </c>
      <c r="B7" s="416">
        <v>55247</v>
      </c>
      <c r="C7" s="429" t="s">
        <v>347</v>
      </c>
      <c r="D7" s="412">
        <f>AVERAGE('Q BS SEK'!B19:F19)</f>
        <v>58125.8</v>
      </c>
      <c r="E7" s="429" t="s">
        <v>347</v>
      </c>
      <c r="F7" s="416">
        <f>AVERAGE('Q BS SEK'!C19:G19)</f>
        <v>53838.400000000001</v>
      </c>
      <c r="G7" s="416">
        <f>AVERAGE('Q BS SEK'!D19:H19)</f>
        <v>50984.2</v>
      </c>
      <c r="H7" s="431">
        <f>AVERAGE('Q BS SEK'!E19:I19)</f>
        <v>48546</v>
      </c>
      <c r="I7" s="431">
        <f>AVERAGE('Q BS SEK'!F19:J19)</f>
        <v>45923</v>
      </c>
      <c r="J7" s="508">
        <f>AVERAGE('Q BS SEK'!G19:K19)</f>
        <v>41263.599999999999</v>
      </c>
    </row>
    <row r="8" spans="1:10">
      <c r="A8" s="410" t="s">
        <v>330</v>
      </c>
      <c r="B8" s="417">
        <f>B6/B7</f>
        <v>0.30141003131391747</v>
      </c>
      <c r="C8" s="417"/>
      <c r="D8" s="417">
        <f>D6/D7</f>
        <v>0.29375939772011739</v>
      </c>
      <c r="E8" s="417"/>
      <c r="F8" s="417">
        <f>F6/F7</f>
        <v>0.25931305536568694</v>
      </c>
      <c r="G8" s="417">
        <f>G6/G7</f>
        <v>0.28057711997050067</v>
      </c>
      <c r="H8" s="417">
        <f>H6/H7</f>
        <v>0.33650558233428091</v>
      </c>
      <c r="I8" s="417">
        <f>I6/I7</f>
        <v>0.35775101800840536</v>
      </c>
      <c r="J8" s="417">
        <f>J6/J7</f>
        <v>0.40893184307719155</v>
      </c>
    </row>
    <row r="9" spans="1:10">
      <c r="A9" s="408"/>
      <c r="B9" s="408"/>
      <c r="C9" s="408"/>
      <c r="D9" s="408"/>
      <c r="E9" s="408"/>
      <c r="F9" s="441"/>
    </row>
    <row r="10" spans="1:10">
      <c r="A10" s="415" t="s">
        <v>331</v>
      </c>
      <c r="B10" s="415"/>
      <c r="C10" s="415"/>
      <c r="D10" s="415"/>
      <c r="E10" s="415"/>
      <c r="F10" s="415"/>
      <c r="G10" s="415"/>
      <c r="H10" s="415"/>
      <c r="I10" s="415"/>
      <c r="J10" s="415"/>
    </row>
    <row r="11" spans="1:10">
      <c r="A11" s="424" t="s">
        <v>28</v>
      </c>
      <c r="B11" s="412">
        <f>' Q IS SEK'!I19</f>
        <v>22645</v>
      </c>
      <c r="C11" s="412"/>
      <c r="D11" s="412">
        <f>' Q IS SEK'!J19</f>
        <v>21906</v>
      </c>
      <c r="E11" s="412"/>
      <c r="F11" s="412">
        <f>' Q IS SEK'!K19</f>
        <v>24461</v>
      </c>
      <c r="G11" s="412">
        <f>' Q IS SEK'!L19</f>
        <v>23675</v>
      </c>
      <c r="H11" s="412">
        <f>' Q IS SEK'!M19</f>
        <v>25321</v>
      </c>
      <c r="I11" s="412">
        <f>' Q IS SEK'!N19</f>
        <v>24181</v>
      </c>
      <c r="J11" s="431">
        <f>' Q IS SEK'!O19</f>
        <v>25580</v>
      </c>
    </row>
    <row r="12" spans="1:10">
      <c r="A12" s="425" t="s">
        <v>54</v>
      </c>
      <c r="B12" s="412">
        <f>' Q IS SEK'!I35</f>
        <v>4859</v>
      </c>
      <c r="C12" s="412"/>
      <c r="D12" s="412">
        <f>' Q IS SEK'!J35</f>
        <v>4833</v>
      </c>
      <c r="E12" s="412"/>
      <c r="F12" s="412">
        <f>' Q IS SEK'!K35</f>
        <v>5430</v>
      </c>
      <c r="G12" s="412">
        <f>' Q IS SEK'!L35</f>
        <v>5263</v>
      </c>
      <c r="H12" s="412">
        <f>' Q IS SEK'!M35</f>
        <v>5661</v>
      </c>
      <c r="I12" s="412">
        <f>' Q IS SEK'!N35</f>
        <v>5048</v>
      </c>
      <c r="J12" s="431">
        <f>' Q IS SEK'!O35</f>
        <v>5379</v>
      </c>
    </row>
    <row r="13" spans="1:10">
      <c r="A13" s="425" t="s">
        <v>332</v>
      </c>
      <c r="B13" s="416">
        <v>942</v>
      </c>
      <c r="C13" s="416"/>
      <c r="D13" s="416">
        <v>777</v>
      </c>
      <c r="E13" s="416"/>
      <c r="F13" s="416">
        <v>855</v>
      </c>
      <c r="G13" s="416">
        <v>823</v>
      </c>
      <c r="H13" s="416">
        <v>868</v>
      </c>
      <c r="I13" s="416">
        <v>1079</v>
      </c>
      <c r="J13" s="511">
        <v>1133</v>
      </c>
    </row>
    <row r="14" spans="1:10">
      <c r="A14" s="410" t="s">
        <v>59</v>
      </c>
      <c r="B14" s="418">
        <f>B12+B13</f>
        <v>5801</v>
      </c>
      <c r="C14" s="418"/>
      <c r="D14" s="418">
        <f>D12+D13</f>
        <v>5610</v>
      </c>
      <c r="E14" s="418"/>
      <c r="F14" s="418">
        <f>F12+F13</f>
        <v>6285</v>
      </c>
      <c r="G14" s="418">
        <f>G12+G13</f>
        <v>6086</v>
      </c>
      <c r="H14" s="418">
        <f>H12+H13</f>
        <v>6529</v>
      </c>
      <c r="I14" s="418">
        <f>I12+I13</f>
        <v>6127</v>
      </c>
      <c r="J14" s="418">
        <f>J12+J13</f>
        <v>6512</v>
      </c>
    </row>
    <row r="15" spans="1:10">
      <c r="A15" s="410" t="s">
        <v>333</v>
      </c>
      <c r="B15" s="413">
        <f>B14/B11</f>
        <v>0.25617134025171118</v>
      </c>
      <c r="C15" s="413"/>
      <c r="D15" s="413">
        <f>D14/D11</f>
        <v>0.25609422076143523</v>
      </c>
      <c r="E15" s="413"/>
      <c r="F15" s="413">
        <f>F14/F11</f>
        <v>0.2569396181676955</v>
      </c>
      <c r="G15" s="413">
        <f>G14/G11</f>
        <v>0.25706441393875396</v>
      </c>
      <c r="H15" s="413">
        <f>H14/H11</f>
        <v>0.2578492160657162</v>
      </c>
      <c r="I15" s="413">
        <f>I14/I11</f>
        <v>0.25338075348414046</v>
      </c>
      <c r="J15" s="413">
        <f>J14/J11</f>
        <v>0.25457388584831903</v>
      </c>
    </row>
    <row r="16" spans="1:10">
      <c r="A16" s="408"/>
      <c r="B16" s="419"/>
      <c r="C16" s="419"/>
      <c r="D16" s="419"/>
      <c r="E16" s="419"/>
      <c r="F16" s="419"/>
      <c r="G16" s="419"/>
    </row>
    <row r="17" spans="1:10">
      <c r="A17" s="408" t="s">
        <v>334</v>
      </c>
      <c r="B17" s="412">
        <f>SUM(' Q IS SEK'!F19:I19)</f>
        <v>85653</v>
      </c>
      <c r="C17" s="412"/>
      <c r="D17" s="412">
        <f>SUM(' Q IS SEK'!G19:J19)</f>
        <v>86981</v>
      </c>
      <c r="E17" s="412"/>
      <c r="F17" s="412">
        <f>SUM(' Q IS SEK'!H19:K19)</f>
        <v>90045</v>
      </c>
      <c r="G17" s="412">
        <f>SUM(' Q IS SEK'!I19:L19)</f>
        <v>92687</v>
      </c>
      <c r="H17" s="431">
        <f>SUM(' Q IS SEK'!J19:M19)</f>
        <v>95363</v>
      </c>
      <c r="I17" s="431">
        <f>SUM(' Q IS SEK'!K19:N19)</f>
        <v>97638</v>
      </c>
      <c r="J17" s="508">
        <f>SUM(' Q IS SEK'!L19:O19)</f>
        <v>98757</v>
      </c>
    </row>
    <row r="18" spans="1:10">
      <c r="A18" s="426" t="s">
        <v>335</v>
      </c>
      <c r="B18" s="412">
        <f>SUM(' Q IS SEK'!F35:I35)</f>
        <v>18748</v>
      </c>
      <c r="C18" s="412"/>
      <c r="D18" s="412">
        <f>SUM(' Q IS SEK'!G35:J35)</f>
        <v>19291</v>
      </c>
      <c r="E18" s="412"/>
      <c r="F18" s="412">
        <f>SUM(' Q IS SEK'!H35:K35)</f>
        <v>20124</v>
      </c>
      <c r="G18" s="412">
        <f>SUM(' Q IS SEK'!I35:L35)</f>
        <v>20385</v>
      </c>
      <c r="H18" s="431">
        <f>SUM(' Q IS SEK'!J35:M35)</f>
        <v>21187</v>
      </c>
      <c r="I18" s="431">
        <f>SUM(' Q IS SEK'!K35:N35)</f>
        <v>21402</v>
      </c>
      <c r="J18" s="508">
        <f>SUM(' Q IS SEK'!L35:O35)</f>
        <v>21351</v>
      </c>
    </row>
    <row r="19" spans="1:10">
      <c r="A19" s="425" t="s">
        <v>336</v>
      </c>
      <c r="B19" s="416">
        <v>3635</v>
      </c>
      <c r="C19" s="416"/>
      <c r="D19" s="416">
        <v>3594</v>
      </c>
      <c r="E19" s="416"/>
      <c r="F19" s="416">
        <v>3635</v>
      </c>
      <c r="G19" s="416">
        <v>3112</v>
      </c>
      <c r="H19" s="416">
        <v>3323</v>
      </c>
      <c r="I19" s="416">
        <v>3625</v>
      </c>
      <c r="J19" s="510">
        <v>3903</v>
      </c>
    </row>
    <row r="20" spans="1:10">
      <c r="A20" s="427" t="s">
        <v>337</v>
      </c>
      <c r="B20" s="412">
        <f>B18+B19</f>
        <v>22383</v>
      </c>
      <c r="C20" s="412"/>
      <c r="D20" s="412">
        <f>D18+D19</f>
        <v>22885</v>
      </c>
      <c r="E20" s="412"/>
      <c r="F20" s="412">
        <f>F18+F19</f>
        <v>23759</v>
      </c>
      <c r="G20" s="412">
        <f>G18+G19</f>
        <v>23497</v>
      </c>
      <c r="H20" s="412">
        <f>H18+H19</f>
        <v>24510</v>
      </c>
      <c r="I20" s="412">
        <f>I18+I19</f>
        <v>25027</v>
      </c>
      <c r="J20" s="412">
        <f>J18+J19</f>
        <v>25254</v>
      </c>
    </row>
    <row r="21" spans="1:10">
      <c r="A21" s="427" t="s">
        <v>338</v>
      </c>
      <c r="B21" s="420">
        <f>B20/B17</f>
        <v>0.26132184511926027</v>
      </c>
      <c r="C21" s="420"/>
      <c r="D21" s="420">
        <f>D20/D17</f>
        <v>0.26310343638265826</v>
      </c>
      <c r="E21" s="420"/>
      <c r="F21" s="420">
        <f>F20/F17</f>
        <v>0.26385696040868456</v>
      </c>
      <c r="G21" s="420">
        <f>G20/G17</f>
        <v>0.25350912209910775</v>
      </c>
      <c r="H21" s="420">
        <f>H20/H17</f>
        <v>0.25701792099661297</v>
      </c>
      <c r="I21" s="420">
        <f>I20/I17</f>
        <v>0.25632438190048956</v>
      </c>
      <c r="J21" s="420">
        <f>J20/J17</f>
        <v>0.25571858197393604</v>
      </c>
    </row>
    <row r="22" spans="1:10">
      <c r="A22" s="408"/>
      <c r="B22" s="408"/>
      <c r="C22" s="408"/>
      <c r="D22" s="408"/>
      <c r="E22" s="408"/>
      <c r="F22" s="408"/>
      <c r="G22" s="408"/>
    </row>
    <row r="23" spans="1:10" ht="14.25">
      <c r="A23" s="421" t="s">
        <v>339</v>
      </c>
      <c r="B23" s="416">
        <f>'Q BS SEK'!E45</f>
        <v>-2466</v>
      </c>
      <c r="C23" s="429" t="s">
        <v>348</v>
      </c>
      <c r="D23" s="416">
        <f>'Q BS SEK'!F45</f>
        <v>-2565</v>
      </c>
      <c r="E23" s="416"/>
      <c r="F23" s="416">
        <f>'Q BS SEK'!G45</f>
        <v>-14383</v>
      </c>
      <c r="G23" s="416">
        <f>'Q BS SEK'!H45</f>
        <v>-11354</v>
      </c>
      <c r="H23" s="431">
        <f>'Q BS SEK'!I45</f>
        <v>-6702</v>
      </c>
      <c r="I23" s="431">
        <f>'Q BS SEK'!J45</f>
        <v>-8525</v>
      </c>
      <c r="J23" s="431">
        <f>'Q BS SEK'!K45</f>
        <v>-10935</v>
      </c>
    </row>
    <row r="24" spans="1:10">
      <c r="A24" s="426"/>
      <c r="B24" s="474"/>
      <c r="C24" s="421"/>
      <c r="D24" s="421"/>
      <c r="E24" s="421"/>
      <c r="F24" s="421"/>
      <c r="G24" s="421"/>
    </row>
    <row r="25" spans="1:10">
      <c r="A25" s="410" t="s">
        <v>340</v>
      </c>
      <c r="B25" s="432">
        <f>-'Q BS SEK'!E45/B20</f>
        <v>0.110172899075191</v>
      </c>
      <c r="C25" s="432"/>
      <c r="D25" s="432">
        <f>-'Q BS SEK'!F45/D20</f>
        <v>0.11208214987983395</v>
      </c>
      <c r="E25" s="432"/>
      <c r="F25" s="432">
        <f>-'Q BS SEK'!G45/F20</f>
        <v>0.60537059640557267</v>
      </c>
      <c r="G25" s="432">
        <f>-'Q BS SEK'!H45/G20</f>
        <v>0.4832106226326765</v>
      </c>
      <c r="H25" s="432">
        <f>-'Q BS SEK'!I45/H20</f>
        <v>0.27343941248470011</v>
      </c>
      <c r="I25" s="432">
        <f>-'Q BS SEK'!J45/I20</f>
        <v>0.34063211731330162</v>
      </c>
      <c r="J25" s="432">
        <f>-'Q BS SEK'!K45/J20</f>
        <v>0.43300071275837493</v>
      </c>
    </row>
    <row r="26" spans="1:10">
      <c r="A26" s="408"/>
      <c r="B26" s="408"/>
      <c r="C26" s="408"/>
      <c r="D26" s="408"/>
      <c r="E26" s="408"/>
      <c r="F26" s="408"/>
      <c r="G26" s="412"/>
    </row>
    <row r="27" spans="1:10">
      <c r="A27" s="415" t="s">
        <v>341</v>
      </c>
      <c r="B27" s="415"/>
      <c r="C27" s="415"/>
      <c r="D27" s="415"/>
      <c r="E27" s="415"/>
      <c r="F27" s="415"/>
      <c r="G27" s="415"/>
      <c r="H27" s="415"/>
      <c r="I27" s="415"/>
      <c r="J27" s="415"/>
    </row>
    <row r="28" spans="1:10">
      <c r="A28" s="426" t="s">
        <v>342</v>
      </c>
      <c r="B28" s="412">
        <f>SUM(' Q IS SEK'!F47:I47)</f>
        <v>17591</v>
      </c>
      <c r="C28" s="412"/>
      <c r="D28" s="412">
        <f>SUM(' Q IS SEK'!G47:J47)</f>
        <v>18046</v>
      </c>
      <c r="E28" s="412"/>
      <c r="F28" s="412">
        <f>SUM(' Q IS SEK'!H47:K47)</f>
        <v>19073</v>
      </c>
      <c r="G28" s="412">
        <f>SUM(' Q IS SEK'!I47:L47)</f>
        <v>19461</v>
      </c>
      <c r="H28" s="431">
        <f>SUM(' Q IS SEK'!J47:M47)</f>
        <v>20844</v>
      </c>
      <c r="I28" s="431">
        <f>SUM(' Q IS SEK'!K47:N47)</f>
        <v>21238</v>
      </c>
      <c r="J28" s="508">
        <f>SUM(' Q IS SEK'!L47:O47)</f>
        <v>21324</v>
      </c>
    </row>
    <row r="29" spans="1:10">
      <c r="A29" s="434" t="s">
        <v>343</v>
      </c>
      <c r="B29" s="416">
        <v>1194</v>
      </c>
      <c r="C29" s="416"/>
      <c r="D29" s="433">
        <v>1214</v>
      </c>
      <c r="E29" s="433"/>
      <c r="F29" s="433">
        <v>969</v>
      </c>
      <c r="G29" s="433">
        <v>849</v>
      </c>
      <c r="H29" s="442">
        <v>290</v>
      </c>
      <c r="I29" s="433">
        <v>180</v>
      </c>
      <c r="J29" s="443">
        <f>572-417</f>
        <v>155</v>
      </c>
    </row>
    <row r="30" spans="1:10">
      <c r="A30" s="427" t="s">
        <v>344</v>
      </c>
      <c r="B30" s="412">
        <f>SUM(B28:B29)</f>
        <v>18785</v>
      </c>
      <c r="C30" s="412"/>
      <c r="D30" s="412">
        <f>SUM(D28:D29)</f>
        <v>19260</v>
      </c>
      <c r="E30" s="416"/>
      <c r="F30" s="412">
        <f>SUM(F28:F29)</f>
        <v>20042</v>
      </c>
      <c r="G30" s="412">
        <f>SUM(G28:G29)</f>
        <v>20310</v>
      </c>
      <c r="H30" s="412">
        <f>SUM(H28:H29)</f>
        <v>21134</v>
      </c>
      <c r="I30" s="412">
        <f>SUM(I28:I29)</f>
        <v>21418</v>
      </c>
      <c r="J30" s="509">
        <f>SUM(J28:J29)</f>
        <v>21479</v>
      </c>
    </row>
    <row r="31" spans="1:10">
      <c r="A31" s="427"/>
      <c r="B31" s="408"/>
      <c r="C31" s="408"/>
      <c r="D31" s="408"/>
      <c r="E31" s="408"/>
      <c r="F31" s="408"/>
      <c r="G31" s="408"/>
    </row>
    <row r="32" spans="1:10">
      <c r="A32" s="427" t="s">
        <v>345</v>
      </c>
      <c r="B32" s="412">
        <v>64096</v>
      </c>
      <c r="C32" s="412"/>
      <c r="D32" s="412">
        <f>'Q BS SEK'!F39</f>
        <v>65573</v>
      </c>
      <c r="E32" s="412"/>
      <c r="F32" s="412">
        <f>'Q BS SEK'!G39</f>
        <v>64286</v>
      </c>
      <c r="G32" s="412">
        <f>'Q BS SEK'!H39</f>
        <v>64451</v>
      </c>
      <c r="H32" s="431">
        <f>'Q BS SEK'!I39</f>
        <v>64945</v>
      </c>
      <c r="I32" s="431">
        <f>'Q BS SEK'!J39</f>
        <v>65565</v>
      </c>
      <c r="J32" s="431">
        <v>65126</v>
      </c>
    </row>
    <row r="33" spans="1:10">
      <c r="A33" s="428" t="s">
        <v>341</v>
      </c>
      <c r="B33" s="414">
        <f>B30/B32</f>
        <v>0.2930760109835247</v>
      </c>
      <c r="C33" s="414"/>
      <c r="D33" s="414">
        <f>D30/D32</f>
        <v>0.29371845119180151</v>
      </c>
      <c r="E33" s="414"/>
      <c r="F33" s="414">
        <f>F30/F32</f>
        <v>0.31176305883084965</v>
      </c>
      <c r="G33" s="414">
        <f>G30/G32</f>
        <v>0.31512311678639587</v>
      </c>
      <c r="H33" s="414">
        <f>H30/H32</f>
        <v>0.32541381168681194</v>
      </c>
      <c r="I33" s="414">
        <f>I30/I32</f>
        <v>0.32666819187066271</v>
      </c>
      <c r="J33" s="414">
        <f>J30/J32</f>
        <v>0.3298068359794859</v>
      </c>
    </row>
    <row r="34" spans="1:10">
      <c r="A34" s="428"/>
      <c r="B34" s="413"/>
      <c r="C34" s="413"/>
      <c r="D34" s="413"/>
      <c r="E34" s="413"/>
      <c r="F34" s="413"/>
    </row>
    <row r="35" spans="1:10" ht="14.25">
      <c r="A35" s="430" t="s">
        <v>349</v>
      </c>
      <c r="H35" s="402"/>
      <c r="I35" s="402"/>
    </row>
    <row r="36" spans="1:10" ht="14.25">
      <c r="A36" s="430" t="s">
        <v>362</v>
      </c>
    </row>
    <row r="37" spans="1:10" ht="14.25">
      <c r="A37" s="430" t="s">
        <v>350</v>
      </c>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FF00"/>
    <pageSetUpPr fitToPage="1"/>
  </sheetPr>
  <dimension ref="A1:B59"/>
  <sheetViews>
    <sheetView showGridLines="0" workbookViewId="0"/>
  </sheetViews>
  <sheetFormatPr defaultColWidth="9.140625" defaultRowHeight="12.75"/>
  <cols>
    <col min="1" max="1" width="38.140625" style="148" customWidth="1"/>
    <col min="2" max="2" width="9.28515625" style="154" customWidth="1"/>
    <col min="3" max="16384" width="9.140625" style="148"/>
  </cols>
  <sheetData>
    <row r="1" spans="1:2">
      <c r="A1" s="167" t="s">
        <v>11</v>
      </c>
      <c r="B1" s="121"/>
    </row>
    <row r="2" spans="1:2">
      <c r="A2" s="167" t="s">
        <v>174</v>
      </c>
      <c r="B2" s="121"/>
    </row>
    <row r="3" spans="1:2">
      <c r="A3" s="167" t="s">
        <v>39</v>
      </c>
      <c r="B3" s="171"/>
    </row>
    <row r="4" spans="1:2">
      <c r="A4" s="110" t="s">
        <v>0</v>
      </c>
      <c r="B4" s="170">
        <v>2018</v>
      </c>
    </row>
    <row r="5" spans="1:2" s="1" customFormat="1">
      <c r="A5" s="169" t="s">
        <v>143</v>
      </c>
      <c r="B5" s="364">
        <v>0</v>
      </c>
    </row>
    <row r="6" spans="1:2">
      <c r="A6" s="169" t="s">
        <v>142</v>
      </c>
      <c r="B6" s="364">
        <v>3</v>
      </c>
    </row>
    <row r="7" spans="1:2">
      <c r="A7" s="169" t="s">
        <v>365</v>
      </c>
      <c r="B7" s="364">
        <v>5</v>
      </c>
    </row>
    <row r="8" spans="1:2">
      <c r="A8" s="169" t="s">
        <v>144</v>
      </c>
      <c r="B8" s="365">
        <f>SUM(B5:B7)</f>
        <v>8</v>
      </c>
    </row>
    <row r="9" spans="1:2">
      <c r="A9" s="110" t="s">
        <v>2</v>
      </c>
      <c r="B9" s="170">
        <f>+B$4</f>
        <v>2018</v>
      </c>
    </row>
    <row r="10" spans="1:2">
      <c r="A10" s="169" t="s">
        <v>143</v>
      </c>
      <c r="B10" s="263">
        <v>1</v>
      </c>
    </row>
    <row r="11" spans="1:2">
      <c r="A11" s="169" t="s">
        <v>142</v>
      </c>
      <c r="B11" s="263">
        <v>2</v>
      </c>
    </row>
    <row r="12" spans="1:2">
      <c r="A12" s="169" t="s">
        <v>365</v>
      </c>
      <c r="B12" s="263">
        <v>9</v>
      </c>
    </row>
    <row r="13" spans="1:2">
      <c r="A13" s="169" t="s">
        <v>144</v>
      </c>
      <c r="B13" s="263">
        <f>SUM(B10:B12)</f>
        <v>12</v>
      </c>
    </row>
    <row r="14" spans="1:2">
      <c r="A14" s="110" t="s">
        <v>192</v>
      </c>
      <c r="B14" s="170">
        <f>+B$4</f>
        <v>2018</v>
      </c>
    </row>
    <row r="15" spans="1:2">
      <c r="A15" s="169" t="s">
        <v>143</v>
      </c>
      <c r="B15" s="263">
        <v>2</v>
      </c>
    </row>
    <row r="16" spans="1:2">
      <c r="A16" s="169" t="s">
        <v>142</v>
      </c>
      <c r="B16" s="263">
        <v>2</v>
      </c>
    </row>
    <row r="17" spans="1:2">
      <c r="A17" s="169" t="s">
        <v>365</v>
      </c>
      <c r="B17" s="263">
        <v>-6</v>
      </c>
    </row>
    <row r="18" spans="1:2">
      <c r="A18" s="169" t="s">
        <v>144</v>
      </c>
      <c r="B18" s="263">
        <f>SUM(B15:B17)</f>
        <v>-2</v>
      </c>
    </row>
    <row r="19" spans="1:2">
      <c r="A19" s="168" t="s">
        <v>3</v>
      </c>
      <c r="B19" s="170">
        <f>+B$4</f>
        <v>2018</v>
      </c>
    </row>
    <row r="20" spans="1:2">
      <c r="A20" s="169" t="s">
        <v>143</v>
      </c>
      <c r="B20" s="150">
        <v>0</v>
      </c>
    </row>
    <row r="21" spans="1:2">
      <c r="A21" s="169" t="s">
        <v>142</v>
      </c>
      <c r="B21" s="150">
        <v>4</v>
      </c>
    </row>
    <row r="22" spans="1:2">
      <c r="A22" s="169" t="s">
        <v>365</v>
      </c>
      <c r="B22" s="150">
        <v>6</v>
      </c>
    </row>
    <row r="23" spans="1:2">
      <c r="A23" s="169" t="s">
        <v>144</v>
      </c>
      <c r="B23" s="150">
        <f>SUM(B20:B22)</f>
        <v>10</v>
      </c>
    </row>
    <row r="24" spans="1:2">
      <c r="A24" s="110" t="s">
        <v>197</v>
      </c>
      <c r="B24" s="170">
        <f>+B$4</f>
        <v>2018</v>
      </c>
    </row>
    <row r="25" spans="1:2">
      <c r="A25" s="169" t="s">
        <v>143</v>
      </c>
      <c r="B25" s="364">
        <v>-2</v>
      </c>
    </row>
    <row r="26" spans="1:2">
      <c r="A26" s="169" t="s">
        <v>142</v>
      </c>
      <c r="B26" s="364">
        <v>2</v>
      </c>
    </row>
    <row r="27" spans="1:2">
      <c r="A27" s="169" t="s">
        <v>365</v>
      </c>
      <c r="B27" s="364">
        <v>11</v>
      </c>
    </row>
    <row r="28" spans="1:2">
      <c r="A28" s="169" t="s">
        <v>144</v>
      </c>
      <c r="B28" s="364">
        <f>SUM(B25:B27)</f>
        <v>11</v>
      </c>
    </row>
    <row r="29" spans="1:2">
      <c r="A29" s="169"/>
      <c r="B29" s="28"/>
    </row>
    <row r="30" spans="1:2">
      <c r="A30" s="120" t="s">
        <v>174</v>
      </c>
      <c r="B30" s="121"/>
    </row>
    <row r="31" spans="1:2">
      <c r="A31" s="120" t="s">
        <v>141</v>
      </c>
      <c r="B31" s="171"/>
    </row>
    <row r="32" spans="1:2">
      <c r="A32" s="110" t="s">
        <v>0</v>
      </c>
      <c r="B32" s="170">
        <f>B4</f>
        <v>2018</v>
      </c>
    </row>
    <row r="33" spans="1:2">
      <c r="A33" s="169" t="s">
        <v>143</v>
      </c>
      <c r="B33" s="364">
        <v>0</v>
      </c>
    </row>
    <row r="34" spans="1:2">
      <c r="A34" s="169" t="s">
        <v>142</v>
      </c>
      <c r="B34" s="364">
        <v>3</v>
      </c>
    </row>
    <row r="35" spans="1:2">
      <c r="A35" s="169" t="s">
        <v>365</v>
      </c>
      <c r="B35" s="364">
        <v>8</v>
      </c>
    </row>
    <row r="36" spans="1:2">
      <c r="A36" s="169" t="s">
        <v>144</v>
      </c>
      <c r="B36" s="364">
        <f>SUM(B33:B35)</f>
        <v>11</v>
      </c>
    </row>
    <row r="37" spans="1:2">
      <c r="A37" s="110" t="s">
        <v>250</v>
      </c>
      <c r="B37" s="170">
        <f>B4</f>
        <v>2018</v>
      </c>
    </row>
    <row r="38" spans="1:2">
      <c r="A38" s="169" t="s">
        <v>143</v>
      </c>
      <c r="B38" s="150">
        <v>1</v>
      </c>
    </row>
    <row r="39" spans="1:2">
      <c r="A39" s="169" t="s">
        <v>142</v>
      </c>
      <c r="B39" s="150">
        <v>2</v>
      </c>
    </row>
    <row r="40" spans="1:2">
      <c r="A40" s="169" t="s">
        <v>365</v>
      </c>
      <c r="B40" s="150">
        <v>10</v>
      </c>
    </row>
    <row r="41" spans="1:2">
      <c r="A41" s="169" t="s">
        <v>144</v>
      </c>
      <c r="B41" s="263">
        <f>SUM(B38:B40)</f>
        <v>13</v>
      </c>
    </row>
    <row r="42" spans="1:2">
      <c r="A42" s="110" t="s">
        <v>192</v>
      </c>
      <c r="B42" s="170">
        <f>+B$4</f>
        <v>2018</v>
      </c>
    </row>
    <row r="43" spans="1:2">
      <c r="A43" s="169" t="s">
        <v>143</v>
      </c>
      <c r="B43" s="150">
        <v>2</v>
      </c>
    </row>
    <row r="44" spans="1:2">
      <c r="A44" s="169" t="s">
        <v>142</v>
      </c>
      <c r="B44" s="150">
        <v>3</v>
      </c>
    </row>
    <row r="45" spans="1:2">
      <c r="A45" s="169" t="s">
        <v>365</v>
      </c>
      <c r="B45" s="150">
        <v>8</v>
      </c>
    </row>
    <row r="46" spans="1:2">
      <c r="A46" s="169" t="s">
        <v>144</v>
      </c>
      <c r="B46" s="263">
        <f>SUM(B43:B45)</f>
        <v>13</v>
      </c>
    </row>
    <row r="47" spans="1:2">
      <c r="A47" s="168" t="s">
        <v>3</v>
      </c>
      <c r="B47" s="170">
        <f>+B$4</f>
        <v>2018</v>
      </c>
    </row>
    <row r="48" spans="1:2">
      <c r="A48" s="169" t="s">
        <v>143</v>
      </c>
      <c r="B48" s="150">
        <v>0</v>
      </c>
    </row>
    <row r="49" spans="1:2">
      <c r="A49" s="169" t="s">
        <v>142</v>
      </c>
      <c r="B49" s="150">
        <v>3</v>
      </c>
    </row>
    <row r="50" spans="1:2">
      <c r="A50" s="169" t="s">
        <v>365</v>
      </c>
      <c r="B50" s="150">
        <v>6</v>
      </c>
    </row>
    <row r="51" spans="1:2">
      <c r="A51" s="169" t="s">
        <v>144</v>
      </c>
      <c r="B51" s="150">
        <f>SUM(B48:B50)</f>
        <v>9</v>
      </c>
    </row>
    <row r="52" spans="1:2">
      <c r="A52" s="110" t="s">
        <v>197</v>
      </c>
      <c r="B52" s="170">
        <f>+B$4</f>
        <v>2018</v>
      </c>
    </row>
    <row r="53" spans="1:2">
      <c r="A53" s="169" t="s">
        <v>143</v>
      </c>
      <c r="B53" s="364">
        <v>-2</v>
      </c>
    </row>
    <row r="54" spans="1:2">
      <c r="A54" s="169" t="s">
        <v>142</v>
      </c>
      <c r="B54" s="364">
        <v>2</v>
      </c>
    </row>
    <row r="55" spans="1:2">
      <c r="A55" s="169" t="s">
        <v>365</v>
      </c>
      <c r="B55" s="364">
        <v>7</v>
      </c>
    </row>
    <row r="56" spans="1:2">
      <c r="A56" s="169" t="s">
        <v>144</v>
      </c>
      <c r="B56" s="366">
        <f>SUM(B53:B55)</f>
        <v>7</v>
      </c>
    </row>
    <row r="58" spans="1:2" ht="15" customHeight="1">
      <c r="A58" s="465" t="s">
        <v>366</v>
      </c>
    </row>
    <row r="59" spans="1:2" ht="14.25">
      <c r="A59" s="277"/>
    </row>
  </sheetData>
  <pageMargins left="0.70866141732283472" right="0.70866141732283472"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FF00"/>
    <pageSetUpPr fitToPage="1"/>
  </sheetPr>
  <dimension ref="A1:C65"/>
  <sheetViews>
    <sheetView showGridLines="0" zoomScaleNormal="100" workbookViewId="0"/>
  </sheetViews>
  <sheetFormatPr defaultColWidth="9.140625" defaultRowHeight="15" customHeight="1"/>
  <cols>
    <col min="1" max="1" width="78.85546875" style="353" customWidth="1"/>
    <col min="2" max="2" width="10.7109375" style="339" customWidth="1"/>
    <col min="3" max="3" width="11.28515625" style="331" customWidth="1"/>
    <col min="4" max="16384" width="9.140625" style="331"/>
  </cols>
  <sheetData>
    <row r="1" spans="1:3" ht="15" customHeight="1">
      <c r="A1" s="329" t="s">
        <v>11</v>
      </c>
      <c r="B1" s="330"/>
      <c r="C1" s="494"/>
    </row>
    <row r="2" spans="1:3" ht="15" customHeight="1">
      <c r="A2" s="329" t="s">
        <v>202</v>
      </c>
      <c r="B2" s="330"/>
      <c r="C2" s="494"/>
    </row>
    <row r="3" spans="1:3" s="334" customFormat="1" ht="15.75">
      <c r="A3" s="332" t="s">
        <v>203</v>
      </c>
      <c r="B3" s="333">
        <v>2017</v>
      </c>
      <c r="C3" s="495">
        <v>2018</v>
      </c>
    </row>
    <row r="4" spans="1:3" s="334" customFormat="1" ht="15" customHeight="1">
      <c r="A4" s="335" t="s">
        <v>204</v>
      </c>
      <c r="B4" s="336">
        <v>86738</v>
      </c>
      <c r="C4" s="496">
        <v>96415</v>
      </c>
    </row>
    <row r="5" spans="1:3" s="334" customFormat="1" ht="15" customHeight="1">
      <c r="A5" s="337" t="s">
        <v>205</v>
      </c>
      <c r="B5" s="338">
        <v>85653</v>
      </c>
      <c r="C5" s="497">
        <v>95363</v>
      </c>
    </row>
    <row r="6" spans="1:3" s="334" customFormat="1" ht="15" customHeight="1">
      <c r="A6" s="335" t="s">
        <v>206</v>
      </c>
      <c r="B6" s="338"/>
      <c r="C6" s="498"/>
    </row>
    <row r="7" spans="1:3" s="339" customFormat="1" ht="15" customHeight="1">
      <c r="A7" s="337" t="s">
        <v>207</v>
      </c>
      <c r="B7" s="338">
        <v>47905</v>
      </c>
      <c r="C7" s="497">
        <v>52557</v>
      </c>
    </row>
    <row r="8" spans="1:3" ht="15" customHeight="1">
      <c r="A8" s="337" t="s">
        <v>208</v>
      </c>
      <c r="B8" s="338">
        <v>20009</v>
      </c>
      <c r="C8" s="497">
        <v>22129</v>
      </c>
    </row>
    <row r="9" spans="1:3" s="339" customFormat="1" ht="15" customHeight="1">
      <c r="A9" s="337" t="s">
        <v>209</v>
      </c>
      <c r="B9" s="338">
        <v>9488</v>
      </c>
      <c r="C9" s="497">
        <v>9381</v>
      </c>
    </row>
    <row r="10" spans="1:3" s="339" customFormat="1" ht="15" customHeight="1">
      <c r="A10" s="337" t="s">
        <v>210</v>
      </c>
      <c r="B10" s="338">
        <v>5047</v>
      </c>
      <c r="C10" s="497">
        <v>4876</v>
      </c>
    </row>
    <row r="11" spans="1:3" s="339" customFormat="1" ht="15" customHeight="1">
      <c r="A11" s="337" t="s">
        <v>211</v>
      </c>
      <c r="B11" s="338">
        <v>4289</v>
      </c>
      <c r="C11" s="497">
        <v>7472</v>
      </c>
    </row>
    <row r="12" spans="1:3" s="339" customFormat="1" ht="15" customHeight="1">
      <c r="A12" s="337" t="s">
        <v>212</v>
      </c>
      <c r="B12" s="340" t="s">
        <v>145</v>
      </c>
      <c r="C12" s="497">
        <v>9705</v>
      </c>
    </row>
    <row r="13" spans="1:3" s="339" customFormat="1">
      <c r="A13" s="332" t="s">
        <v>213</v>
      </c>
      <c r="B13" s="333">
        <v>2017</v>
      </c>
      <c r="C13" s="495">
        <v>2018</v>
      </c>
    </row>
    <row r="14" spans="1:3" s="339" customFormat="1" ht="15" customHeight="1">
      <c r="A14" s="337" t="s">
        <v>214</v>
      </c>
      <c r="B14" s="338">
        <v>34</v>
      </c>
      <c r="C14" s="497">
        <v>34</v>
      </c>
    </row>
    <row r="15" spans="1:3" s="339" customFormat="1" ht="15" customHeight="1">
      <c r="A15" s="337" t="s">
        <v>215</v>
      </c>
      <c r="B15" s="338">
        <v>92</v>
      </c>
      <c r="C15" s="497">
        <v>104</v>
      </c>
    </row>
    <row r="16" spans="1:3" s="339" customFormat="1" ht="15" customHeight="1">
      <c r="A16" s="337" t="s">
        <v>216</v>
      </c>
      <c r="B16" s="338">
        <v>258</v>
      </c>
      <c r="C16" s="497">
        <v>256</v>
      </c>
    </row>
    <row r="17" spans="1:3" s="339" customFormat="1" ht="15" customHeight="1">
      <c r="A17" s="337" t="s">
        <v>217</v>
      </c>
      <c r="B17" s="338">
        <v>350</v>
      </c>
      <c r="C17" s="497">
        <v>360</v>
      </c>
    </row>
    <row r="18" spans="1:3" s="339" customFormat="1" ht="15" customHeight="1">
      <c r="A18" s="337" t="s">
        <v>218</v>
      </c>
      <c r="B18" s="341">
        <v>7.8</v>
      </c>
      <c r="C18" s="499">
        <v>7.2</v>
      </c>
    </row>
    <row r="19" spans="1:3" s="339" customFormat="1" ht="15" customHeight="1">
      <c r="A19" s="337" t="s">
        <v>219</v>
      </c>
      <c r="B19" s="338">
        <v>244</v>
      </c>
      <c r="C19" s="497">
        <v>255</v>
      </c>
    </row>
    <row r="20" spans="1:3" s="339" customFormat="1" ht="15" customHeight="1">
      <c r="A20" s="337" t="s">
        <v>379</v>
      </c>
      <c r="B20" s="341">
        <v>5.4</v>
      </c>
      <c r="C20" s="499">
        <v>5.0999999999999996</v>
      </c>
    </row>
    <row r="21" spans="1:3" s="339" customFormat="1" ht="19.5" customHeight="1">
      <c r="A21" s="337" t="s">
        <v>220</v>
      </c>
      <c r="B21" s="338">
        <v>19</v>
      </c>
      <c r="C21" s="497">
        <v>21</v>
      </c>
    </row>
    <row r="22" spans="1:3" s="339" customFormat="1" ht="17.25" customHeight="1">
      <c r="A22" s="337" t="s">
        <v>221</v>
      </c>
      <c r="B22" s="338">
        <v>86</v>
      </c>
      <c r="C22" s="497">
        <v>72</v>
      </c>
    </row>
    <row r="23" spans="1:3" s="339" customFormat="1" ht="15" customHeight="1">
      <c r="A23" s="337" t="s">
        <v>222</v>
      </c>
      <c r="B23" s="338">
        <v>105</v>
      </c>
      <c r="C23" s="497">
        <v>93</v>
      </c>
    </row>
    <row r="24" spans="1:3" s="339" customFormat="1" ht="15" customHeight="1">
      <c r="A24" s="337" t="s">
        <v>223</v>
      </c>
      <c r="B24" s="338">
        <v>156</v>
      </c>
      <c r="C24" s="497">
        <v>170</v>
      </c>
    </row>
    <row r="25" spans="1:3" s="339" customFormat="1" ht="15" customHeight="1">
      <c r="A25" s="337" t="s">
        <v>224</v>
      </c>
      <c r="B25" s="341">
        <v>3.5</v>
      </c>
      <c r="C25" s="499">
        <v>3.4</v>
      </c>
    </row>
    <row r="26" spans="1:3" s="339" customFormat="1" ht="15" customHeight="1">
      <c r="A26" s="337" t="s">
        <v>225</v>
      </c>
      <c r="B26" s="338">
        <v>94</v>
      </c>
      <c r="C26" s="497">
        <v>94</v>
      </c>
    </row>
    <row r="27" spans="1:3" s="339" customFormat="1">
      <c r="A27" s="332" t="s">
        <v>226</v>
      </c>
      <c r="B27" s="333">
        <v>2017</v>
      </c>
      <c r="C27" s="495">
        <v>2018</v>
      </c>
    </row>
    <row r="28" spans="1:3" s="339" customFormat="1" ht="15" customHeight="1">
      <c r="A28" s="342" t="s">
        <v>227</v>
      </c>
      <c r="B28" s="338">
        <v>68</v>
      </c>
      <c r="C28" s="497">
        <v>69</v>
      </c>
    </row>
    <row r="29" spans="1:3" s="339" customFormat="1" ht="15" customHeight="1">
      <c r="A29" s="342" t="s">
        <v>228</v>
      </c>
      <c r="B29" s="338">
        <v>32</v>
      </c>
      <c r="C29" s="497">
        <v>31</v>
      </c>
    </row>
    <row r="30" spans="1:3" s="339" customFormat="1" ht="15" customHeight="1">
      <c r="A30" s="342" t="s">
        <v>229</v>
      </c>
      <c r="B30" s="341">
        <v>6.5</v>
      </c>
      <c r="C30" s="499">
        <v>6.1</v>
      </c>
    </row>
    <row r="31" spans="1:3" s="339" customFormat="1" ht="15" customHeight="1">
      <c r="A31" s="342" t="s">
        <v>230</v>
      </c>
      <c r="B31" s="341">
        <v>6.9</v>
      </c>
      <c r="C31" s="499">
        <v>7.7</v>
      </c>
    </row>
    <row r="32" spans="1:3" s="339" customFormat="1" ht="15" customHeight="1">
      <c r="A32" s="342" t="s">
        <v>231</v>
      </c>
      <c r="B32" s="341">
        <v>6.7</v>
      </c>
      <c r="C32" s="499">
        <v>6.6</v>
      </c>
    </row>
    <row r="33" spans="1:3" s="339" customFormat="1" ht="15" customHeight="1">
      <c r="A33" s="342" t="s">
        <v>232</v>
      </c>
      <c r="B33" s="338">
        <v>86</v>
      </c>
      <c r="C33" s="497">
        <v>82</v>
      </c>
    </row>
    <row r="34" spans="1:3" s="339" customFormat="1" ht="15" customHeight="1">
      <c r="A34" s="342" t="s">
        <v>233</v>
      </c>
      <c r="B34" s="343">
        <v>18.600000000000001</v>
      </c>
      <c r="C34" s="500">
        <v>19.2</v>
      </c>
    </row>
    <row r="35" spans="1:3" s="339" customFormat="1" ht="15" customHeight="1">
      <c r="A35" s="342" t="s">
        <v>234</v>
      </c>
      <c r="B35" s="343">
        <v>17.7</v>
      </c>
      <c r="C35" s="500">
        <v>18.899999999999999</v>
      </c>
    </row>
    <row r="36" spans="1:3" s="339" customFormat="1" ht="15" customHeight="1">
      <c r="A36" s="342" t="s">
        <v>235</v>
      </c>
      <c r="B36" s="338">
        <v>42</v>
      </c>
      <c r="C36" s="497">
        <v>43</v>
      </c>
    </row>
    <row r="37" spans="1:3" s="339" customFormat="1" ht="15" customHeight="1">
      <c r="A37" s="342" t="s">
        <v>378</v>
      </c>
      <c r="B37" s="344">
        <v>56</v>
      </c>
      <c r="C37" s="501">
        <v>57</v>
      </c>
    </row>
    <row r="38" spans="1:3" s="339" customFormat="1" ht="15" customHeight="1">
      <c r="A38" s="342" t="s">
        <v>236</v>
      </c>
      <c r="B38" s="344">
        <v>23</v>
      </c>
      <c r="C38" s="501">
        <v>23</v>
      </c>
    </row>
    <row r="39" spans="1:3" s="339" customFormat="1" ht="15" customHeight="1">
      <c r="A39" s="342" t="s">
        <v>388</v>
      </c>
      <c r="B39" s="344" t="s">
        <v>145</v>
      </c>
      <c r="C39" s="501" t="s">
        <v>145</v>
      </c>
    </row>
    <row r="40" spans="1:3" s="339" customFormat="1">
      <c r="A40" s="332" t="s">
        <v>237</v>
      </c>
      <c r="B40" s="333">
        <v>2017</v>
      </c>
      <c r="C40" s="495">
        <v>2018</v>
      </c>
    </row>
    <row r="41" spans="1:3" s="339" customFormat="1" ht="15" customHeight="1">
      <c r="A41" s="342" t="s">
        <v>238</v>
      </c>
      <c r="B41" s="338">
        <v>184</v>
      </c>
      <c r="C41" s="497">
        <v>194</v>
      </c>
    </row>
    <row r="42" spans="1:3" s="339" customFormat="1" ht="15" customHeight="1">
      <c r="A42" s="342" t="s">
        <v>239</v>
      </c>
      <c r="B42" s="341">
        <v>2.9</v>
      </c>
      <c r="C42" s="499">
        <v>2.8</v>
      </c>
    </row>
    <row r="43" spans="1:3" s="339" customFormat="1" ht="15" customHeight="1">
      <c r="A43" s="342" t="s">
        <v>240</v>
      </c>
      <c r="B43" s="338">
        <v>87</v>
      </c>
      <c r="C43" s="497">
        <v>57</v>
      </c>
    </row>
    <row r="44" spans="1:3" s="339" customFormat="1" ht="15" customHeight="1">
      <c r="A44" s="342" t="s">
        <v>241</v>
      </c>
      <c r="B44" s="338">
        <v>934</v>
      </c>
      <c r="C44" s="497">
        <v>914</v>
      </c>
    </row>
    <row r="45" spans="1:3" s="339" customFormat="1" ht="15" customHeight="1">
      <c r="A45" s="342" t="s">
        <v>242</v>
      </c>
      <c r="B45" s="341">
        <v>14.5</v>
      </c>
      <c r="C45" s="499">
        <v>13.3</v>
      </c>
    </row>
    <row r="46" spans="1:3" s="339" customFormat="1" ht="15" customHeight="1">
      <c r="A46" s="342" t="s">
        <v>243</v>
      </c>
      <c r="B46" s="338">
        <v>0</v>
      </c>
      <c r="C46" s="497">
        <v>0</v>
      </c>
    </row>
    <row r="47" spans="1:3" s="339" customFormat="1" ht="15" customHeight="1">
      <c r="A47" s="342" t="s">
        <v>244</v>
      </c>
      <c r="B47" s="341">
        <v>2</v>
      </c>
      <c r="C47" s="499">
        <v>2</v>
      </c>
    </row>
    <row r="48" spans="1:3" s="339" customFormat="1" ht="15" customHeight="1">
      <c r="A48" s="342" t="s">
        <v>245</v>
      </c>
      <c r="B48" s="341">
        <v>2</v>
      </c>
      <c r="C48" s="499">
        <v>2</v>
      </c>
    </row>
    <row r="49" spans="1:3" s="339" customFormat="1">
      <c r="A49" s="332" t="s">
        <v>246</v>
      </c>
      <c r="B49" s="333">
        <v>2017</v>
      </c>
      <c r="C49" s="495">
        <v>2018</v>
      </c>
    </row>
    <row r="50" spans="1:3" s="339" customFormat="1" ht="15" customHeight="1">
      <c r="A50" s="342" t="s">
        <v>389</v>
      </c>
      <c r="B50" s="338" t="s">
        <v>145</v>
      </c>
      <c r="C50" s="497">
        <v>95</v>
      </c>
    </row>
    <row r="51" spans="1:3" s="339" customFormat="1" ht="15" customHeight="1">
      <c r="A51" s="342" t="s">
        <v>390</v>
      </c>
      <c r="B51" s="338" t="s">
        <v>145</v>
      </c>
      <c r="C51" s="502" t="s">
        <v>145</v>
      </c>
    </row>
    <row r="52" spans="1:3" s="339" customFormat="1" ht="15" customHeight="1">
      <c r="A52" s="491" t="s">
        <v>391</v>
      </c>
      <c r="B52" s="345">
        <v>82</v>
      </c>
      <c r="C52" s="503">
        <v>86</v>
      </c>
    </row>
    <row r="53" spans="1:3" s="339" customFormat="1" ht="15" customHeight="1">
      <c r="A53" s="493"/>
      <c r="B53" s="338"/>
      <c r="C53" s="338"/>
    </row>
    <row r="54" spans="1:3" s="348" customFormat="1" ht="17.25" customHeight="1">
      <c r="A54" s="492" t="s">
        <v>380</v>
      </c>
      <c r="B54" s="347"/>
      <c r="C54" s="331"/>
    </row>
    <row r="55" spans="1:3" ht="17.25" customHeight="1">
      <c r="A55" s="346" t="s">
        <v>247</v>
      </c>
    </row>
    <row r="56" spans="1:3" ht="17.25" customHeight="1">
      <c r="A56" s="346" t="s">
        <v>381</v>
      </c>
    </row>
    <row r="57" spans="1:3" ht="17.25" customHeight="1">
      <c r="A57" s="346" t="s">
        <v>248</v>
      </c>
    </row>
    <row r="58" spans="1:3" ht="17.25" customHeight="1">
      <c r="A58" s="346" t="s">
        <v>387</v>
      </c>
      <c r="C58" s="349"/>
    </row>
    <row r="59" spans="1:3" ht="17.25" customHeight="1">
      <c r="A59" s="346" t="s">
        <v>382</v>
      </c>
      <c r="C59" s="349"/>
    </row>
    <row r="60" spans="1:3" ht="17.25" customHeight="1">
      <c r="A60" s="346" t="s">
        <v>383</v>
      </c>
      <c r="C60" s="349"/>
    </row>
    <row r="61" spans="1:3" ht="17.25" customHeight="1">
      <c r="A61" s="346" t="s">
        <v>384</v>
      </c>
      <c r="C61" s="349"/>
    </row>
    <row r="62" spans="1:3" s="351" customFormat="1" ht="17.25" customHeight="1">
      <c r="A62" s="346" t="s">
        <v>385</v>
      </c>
      <c r="B62" s="339"/>
      <c r="C62" s="350"/>
    </row>
    <row r="63" spans="1:3" s="351" customFormat="1" ht="17.25" customHeight="1">
      <c r="A63" s="346" t="s">
        <v>386</v>
      </c>
      <c r="B63" s="339"/>
      <c r="C63" s="350"/>
    </row>
    <row r="65" spans="1:1" ht="15" customHeight="1">
      <c r="A65" s="352"/>
    </row>
  </sheetData>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pageSetUpPr fitToPage="1"/>
  </sheetPr>
  <dimension ref="A1:O77"/>
  <sheetViews>
    <sheetView showGridLines="0" zoomScale="90" zoomScaleNormal="90" zoomScaleSheetLayoutView="75" workbookViewId="0">
      <pane xSplit="1" ySplit="4" topLeftCell="B5" activePane="bottomRight" state="frozen"/>
      <selection activeCell="P62" sqref="P62"/>
      <selection pane="topRight" activeCell="P62" sqref="P62"/>
      <selection pane="bottomLeft" activeCell="P62" sqref="P62"/>
      <selection pane="bottomRight"/>
    </sheetView>
  </sheetViews>
  <sheetFormatPr defaultColWidth="9.140625" defaultRowHeight="12.75" outlineLevelRow="1"/>
  <cols>
    <col min="1" max="1" width="48" style="4" customWidth="1"/>
    <col min="2" max="15" width="9.140625" style="4" customWidth="1"/>
    <col min="16" max="16384" width="9.140625" style="4"/>
  </cols>
  <sheetData>
    <row r="1" spans="1:15">
      <c r="A1" s="123" t="s">
        <v>11</v>
      </c>
      <c r="B1" s="300"/>
      <c r="C1" s="207"/>
      <c r="D1" s="207"/>
      <c r="E1" s="207"/>
      <c r="F1" s="300"/>
      <c r="G1" s="207"/>
      <c r="H1" s="207"/>
      <c r="I1" s="207"/>
      <c r="J1" s="207"/>
      <c r="K1" s="207"/>
      <c r="L1" s="207"/>
      <c r="M1" s="207"/>
      <c r="N1" s="207"/>
      <c r="O1" s="207"/>
    </row>
    <row r="2" spans="1:15">
      <c r="A2" s="123" t="s">
        <v>253</v>
      </c>
      <c r="B2" s="328"/>
      <c r="C2" s="208"/>
      <c r="D2" s="208"/>
      <c r="E2" s="208"/>
      <c r="F2" s="328"/>
      <c r="G2" s="208"/>
      <c r="H2" s="208"/>
      <c r="I2" s="208"/>
      <c r="J2" s="208"/>
      <c r="K2" s="208"/>
      <c r="L2" s="208"/>
      <c r="M2" s="208"/>
      <c r="N2" s="208"/>
      <c r="O2" s="208"/>
    </row>
    <row r="3" spans="1:15" s="38" customFormat="1" ht="14.25">
      <c r="A3" s="138"/>
      <c r="B3" s="209" t="s">
        <v>249</v>
      </c>
      <c r="C3" s="209"/>
      <c r="D3" s="209"/>
      <c r="E3" s="209"/>
      <c r="F3" s="209" t="s">
        <v>354</v>
      </c>
      <c r="G3" s="209"/>
      <c r="H3" s="209"/>
      <c r="I3" s="209"/>
      <c r="J3" s="209">
        <v>2018</v>
      </c>
      <c r="K3" s="209"/>
      <c r="L3" s="209"/>
      <c r="M3" s="209"/>
      <c r="N3" s="209">
        <v>2019</v>
      </c>
      <c r="O3" s="209"/>
    </row>
    <row r="4" spans="1:15" s="38" customFormat="1">
      <c r="A4" s="103" t="s">
        <v>1</v>
      </c>
      <c r="B4" s="210" t="s">
        <v>9</v>
      </c>
      <c r="C4" s="210" t="s">
        <v>8</v>
      </c>
      <c r="D4" s="210" t="s">
        <v>7</v>
      </c>
      <c r="E4" s="210" t="s">
        <v>10</v>
      </c>
      <c r="F4" s="210" t="s">
        <v>9</v>
      </c>
      <c r="G4" s="210" t="s">
        <v>8</v>
      </c>
      <c r="H4" s="210" t="s">
        <v>7</v>
      </c>
      <c r="I4" s="210" t="s">
        <v>10</v>
      </c>
      <c r="J4" s="210" t="s">
        <v>9</v>
      </c>
      <c r="K4" s="210" t="s">
        <v>8</v>
      </c>
      <c r="L4" s="210" t="s">
        <v>7</v>
      </c>
      <c r="M4" s="210" t="s">
        <v>10</v>
      </c>
      <c r="N4" s="210" t="s">
        <v>9</v>
      </c>
      <c r="O4" s="210" t="s">
        <v>8</v>
      </c>
    </row>
    <row r="5" spans="1:15">
      <c r="A5" s="101" t="s">
        <v>39</v>
      </c>
      <c r="B5" s="213"/>
      <c r="C5" s="213"/>
      <c r="D5" s="213"/>
      <c r="E5" s="213"/>
      <c r="F5" s="213"/>
      <c r="G5" s="213"/>
      <c r="H5" s="213"/>
      <c r="I5" s="213"/>
      <c r="J5" s="213"/>
      <c r="K5" s="213"/>
      <c r="L5" s="213"/>
      <c r="M5" s="213"/>
      <c r="N5" s="213"/>
      <c r="O5" s="213"/>
    </row>
    <row r="6" spans="1:15">
      <c r="A6" s="97" t="s">
        <v>2</v>
      </c>
      <c r="B6" s="201">
        <v>8520</v>
      </c>
      <c r="C6" s="214">
        <v>9293</v>
      </c>
      <c r="D6" s="214">
        <v>9125</v>
      </c>
      <c r="E6" s="201">
        <v>9577</v>
      </c>
      <c r="F6" s="201">
        <v>10125</v>
      </c>
      <c r="G6" s="214">
        <v>10279</v>
      </c>
      <c r="H6" s="214">
        <v>10240</v>
      </c>
      <c r="I6" s="201">
        <v>10128</v>
      </c>
      <c r="J6" s="201">
        <v>11141</v>
      </c>
      <c r="K6" s="201">
        <v>11924</v>
      </c>
      <c r="L6" s="201">
        <v>11231</v>
      </c>
      <c r="M6" s="201">
        <v>11284</v>
      </c>
      <c r="N6" s="201">
        <v>12526</v>
      </c>
      <c r="O6" s="214">
        <v>12902</v>
      </c>
    </row>
    <row r="7" spans="1:15">
      <c r="A7" s="97" t="s">
        <v>192</v>
      </c>
      <c r="B7" s="271">
        <v>3275</v>
      </c>
      <c r="C7" s="244">
        <v>2784</v>
      </c>
      <c r="D7" s="244">
        <v>3555</v>
      </c>
      <c r="E7" s="271">
        <v>4407</v>
      </c>
      <c r="F7" s="271">
        <v>6067</v>
      </c>
      <c r="G7" s="244">
        <v>4989</v>
      </c>
      <c r="H7" s="244">
        <v>5160</v>
      </c>
      <c r="I7" s="271">
        <v>5674</v>
      </c>
      <c r="J7" s="271">
        <v>5992</v>
      </c>
      <c r="K7" s="271">
        <v>5596</v>
      </c>
      <c r="L7" s="271">
        <v>4726</v>
      </c>
      <c r="M7" s="271">
        <v>5156.7936991739998</v>
      </c>
      <c r="N7" s="271">
        <v>5687</v>
      </c>
      <c r="O7" s="244">
        <v>5451</v>
      </c>
    </row>
    <row r="8" spans="1:15">
      <c r="A8" s="97" t="s">
        <v>3</v>
      </c>
      <c r="B8" s="201">
        <v>3512</v>
      </c>
      <c r="C8" s="214">
        <v>3862</v>
      </c>
      <c r="D8" s="214">
        <v>3841</v>
      </c>
      <c r="E8" s="201">
        <v>3897</v>
      </c>
      <c r="F8" s="201">
        <v>4303</v>
      </c>
      <c r="G8" s="214">
        <v>4230</v>
      </c>
      <c r="H8" s="214">
        <v>4091</v>
      </c>
      <c r="I8" s="201">
        <v>4027</v>
      </c>
      <c r="J8" s="201">
        <v>4578</v>
      </c>
      <c r="K8" s="201">
        <v>4713</v>
      </c>
      <c r="L8" s="201">
        <v>4556</v>
      </c>
      <c r="M8" s="201">
        <v>4417</v>
      </c>
      <c r="N8" s="201">
        <v>4686</v>
      </c>
      <c r="O8" s="214">
        <v>4868</v>
      </c>
    </row>
    <row r="9" spans="1:15">
      <c r="A9" s="97" t="s">
        <v>197</v>
      </c>
      <c r="B9" s="201">
        <v>2600</v>
      </c>
      <c r="C9" s="214">
        <v>2503</v>
      </c>
      <c r="D9" s="214">
        <v>2550</v>
      </c>
      <c r="E9" s="201">
        <v>2662</v>
      </c>
      <c r="F9" s="201">
        <v>2935</v>
      </c>
      <c r="G9" s="214">
        <v>2946</v>
      </c>
      <c r="H9" s="214">
        <v>2648</v>
      </c>
      <c r="I9" s="201">
        <v>2730</v>
      </c>
      <c r="J9" s="201">
        <v>3337</v>
      </c>
      <c r="K9" s="201">
        <v>3091</v>
      </c>
      <c r="L9" s="201">
        <v>3043</v>
      </c>
      <c r="M9" s="201">
        <v>3026.9346142035001</v>
      </c>
      <c r="N9" s="201">
        <v>4101</v>
      </c>
      <c r="O9" s="214">
        <v>3481</v>
      </c>
    </row>
    <row r="10" spans="1:15">
      <c r="A10" s="83" t="s">
        <v>40</v>
      </c>
      <c r="B10" s="204">
        <v>-130</v>
      </c>
      <c r="C10" s="219">
        <v>-120</v>
      </c>
      <c r="D10" s="219">
        <v>-71</v>
      </c>
      <c r="E10" s="204">
        <v>-144</v>
      </c>
      <c r="F10" s="204">
        <v>-105</v>
      </c>
      <c r="G10" s="219">
        <v>-158</v>
      </c>
      <c r="H10" s="219">
        <v>-77</v>
      </c>
      <c r="I10" s="204">
        <v>-100</v>
      </c>
      <c r="J10" s="204">
        <v>-219</v>
      </c>
      <c r="K10" s="204">
        <v>-204</v>
      </c>
      <c r="L10" s="204">
        <v>-116</v>
      </c>
      <c r="M10" s="204">
        <v>-142</v>
      </c>
      <c r="N10" s="204">
        <v>-188</v>
      </c>
      <c r="O10" s="219">
        <v>-137</v>
      </c>
    </row>
    <row r="11" spans="1:15" s="13" customFormat="1">
      <c r="A11" s="84" t="s">
        <v>39</v>
      </c>
      <c r="B11" s="205">
        <f>SUM(B6:B10)</f>
        <v>17777</v>
      </c>
      <c r="C11" s="205">
        <f>SUM(C6:C10)</f>
        <v>18322</v>
      </c>
      <c r="D11" s="205">
        <f>SUM(D6:D10)</f>
        <v>19000</v>
      </c>
      <c r="E11" s="205">
        <f>SUM(E6:E10)</f>
        <v>20399</v>
      </c>
      <c r="F11" s="205">
        <f t="shared" ref="F11:O11" si="0">SUM(F6:F10)</f>
        <v>23325</v>
      </c>
      <c r="G11" s="205">
        <f t="shared" si="0"/>
        <v>22286</v>
      </c>
      <c r="H11" s="205">
        <f t="shared" si="0"/>
        <v>22062</v>
      </c>
      <c r="I11" s="205">
        <f t="shared" si="0"/>
        <v>22459</v>
      </c>
      <c r="J11" s="205">
        <f>SUM(J6:J10)</f>
        <v>24829</v>
      </c>
      <c r="K11" s="205">
        <f t="shared" si="0"/>
        <v>25120</v>
      </c>
      <c r="L11" s="205">
        <f t="shared" si="0"/>
        <v>23440</v>
      </c>
      <c r="M11" s="205">
        <f t="shared" si="0"/>
        <v>23742.728313377498</v>
      </c>
      <c r="N11" s="205">
        <f t="shared" si="0"/>
        <v>26812</v>
      </c>
      <c r="O11" s="205">
        <f t="shared" si="0"/>
        <v>26565</v>
      </c>
    </row>
    <row r="12" spans="1:15" s="13" customFormat="1">
      <c r="A12" s="84"/>
      <c r="B12" s="205"/>
      <c r="C12" s="205"/>
      <c r="D12" s="205"/>
      <c r="E12" s="205"/>
      <c r="F12" s="205"/>
      <c r="G12" s="205"/>
      <c r="H12" s="205"/>
      <c r="I12" s="205"/>
      <c r="J12" s="205"/>
      <c r="K12" s="205"/>
      <c r="L12" s="205"/>
      <c r="M12" s="205"/>
      <c r="N12" s="205"/>
      <c r="O12" s="215"/>
    </row>
    <row r="13" spans="1:15" s="13" customFormat="1">
      <c r="A13" s="84" t="s">
        <v>28</v>
      </c>
      <c r="B13" s="205"/>
      <c r="C13" s="205"/>
      <c r="D13" s="205"/>
      <c r="E13" s="205"/>
      <c r="F13" s="205"/>
      <c r="G13" s="205"/>
      <c r="H13" s="205"/>
      <c r="I13" s="205"/>
      <c r="J13" s="205"/>
      <c r="K13" s="205"/>
      <c r="L13" s="205"/>
      <c r="M13" s="205"/>
      <c r="N13" s="205"/>
      <c r="O13" s="215"/>
    </row>
    <row r="14" spans="1:15">
      <c r="A14" s="97" t="s">
        <v>2</v>
      </c>
      <c r="B14" s="201">
        <v>8156</v>
      </c>
      <c r="C14" s="201">
        <v>8976</v>
      </c>
      <c r="D14" s="201">
        <v>9421</v>
      </c>
      <c r="E14" s="201">
        <v>9803</v>
      </c>
      <c r="F14" s="201">
        <v>9268</v>
      </c>
      <c r="G14" s="201">
        <v>9667</v>
      </c>
      <c r="H14" s="201">
        <v>9552</v>
      </c>
      <c r="I14" s="201">
        <v>10437</v>
      </c>
      <c r="J14" s="201">
        <v>9735</v>
      </c>
      <c r="K14" s="201">
        <v>11266</v>
      </c>
      <c r="L14" s="201">
        <v>11269</v>
      </c>
      <c r="M14" s="201">
        <v>11702</v>
      </c>
      <c r="N14" s="201">
        <v>11397</v>
      </c>
      <c r="O14" s="214">
        <v>11974</v>
      </c>
    </row>
    <row r="15" spans="1:15">
      <c r="A15" s="97" t="s">
        <v>192</v>
      </c>
      <c r="B15" s="201">
        <v>2536</v>
      </c>
      <c r="C15" s="201">
        <v>2953</v>
      </c>
      <c r="D15" s="201">
        <v>3511</v>
      </c>
      <c r="E15" s="201">
        <v>4635</v>
      </c>
      <c r="F15" s="201">
        <v>4753</v>
      </c>
      <c r="G15" s="201">
        <v>4767</v>
      </c>
      <c r="H15" s="201">
        <v>4754</v>
      </c>
      <c r="I15" s="201">
        <v>5229</v>
      </c>
      <c r="J15" s="201">
        <v>5255</v>
      </c>
      <c r="K15" s="201">
        <v>5740</v>
      </c>
      <c r="L15" s="201">
        <v>5272</v>
      </c>
      <c r="M15" s="201">
        <v>5740</v>
      </c>
      <c r="N15" s="201">
        <v>5253</v>
      </c>
      <c r="O15" s="214">
        <v>5650</v>
      </c>
    </row>
    <row r="16" spans="1:15">
      <c r="A16" s="97" t="s">
        <v>3</v>
      </c>
      <c r="B16" s="201">
        <v>3417</v>
      </c>
      <c r="C16" s="201">
        <v>3622</v>
      </c>
      <c r="D16" s="201">
        <v>3841</v>
      </c>
      <c r="E16" s="201">
        <v>4137</v>
      </c>
      <c r="F16" s="201">
        <v>3965</v>
      </c>
      <c r="G16" s="201">
        <v>4153</v>
      </c>
      <c r="H16" s="201">
        <v>4098</v>
      </c>
      <c r="I16" s="271">
        <v>4215</v>
      </c>
      <c r="J16" s="201">
        <v>4178</v>
      </c>
      <c r="K16" s="201">
        <v>4519</v>
      </c>
      <c r="L16" s="201">
        <v>4365</v>
      </c>
      <c r="M16" s="201">
        <v>4871</v>
      </c>
      <c r="N16" s="201">
        <v>4547</v>
      </c>
      <c r="O16" s="214">
        <v>4576</v>
      </c>
    </row>
    <row r="17" spans="1:15">
      <c r="A17" s="97" t="s">
        <v>197</v>
      </c>
      <c r="B17" s="201">
        <v>2331</v>
      </c>
      <c r="C17" s="201">
        <v>2519</v>
      </c>
      <c r="D17" s="201">
        <v>2519</v>
      </c>
      <c r="E17" s="201">
        <v>2647</v>
      </c>
      <c r="F17" s="201">
        <v>2685</v>
      </c>
      <c r="G17" s="201">
        <v>2908</v>
      </c>
      <c r="H17" s="201">
        <v>2732</v>
      </c>
      <c r="I17" s="201">
        <v>2892</v>
      </c>
      <c r="J17" s="201">
        <v>2894</v>
      </c>
      <c r="K17" s="201">
        <v>3091</v>
      </c>
      <c r="L17" s="201">
        <v>2911</v>
      </c>
      <c r="M17" s="201">
        <v>3146</v>
      </c>
      <c r="N17" s="201">
        <v>3177</v>
      </c>
      <c r="O17" s="214">
        <v>3555</v>
      </c>
    </row>
    <row r="18" spans="1:15">
      <c r="A18" s="98" t="s">
        <v>88</v>
      </c>
      <c r="B18" s="204">
        <v>-135</v>
      </c>
      <c r="C18" s="204">
        <v>-122</v>
      </c>
      <c r="D18" s="204">
        <v>-100</v>
      </c>
      <c r="E18" s="204">
        <v>-133</v>
      </c>
      <c r="F18" s="204">
        <v>-93</v>
      </c>
      <c r="G18" s="204">
        <v>-98</v>
      </c>
      <c r="H18" s="289">
        <v>-103</v>
      </c>
      <c r="I18" s="289">
        <v>-128</v>
      </c>
      <c r="J18" s="204">
        <v>-156</v>
      </c>
      <c r="K18" s="204">
        <v>-155</v>
      </c>
      <c r="L18" s="204">
        <v>-142</v>
      </c>
      <c r="M18" s="204">
        <v>-138</v>
      </c>
      <c r="N18" s="204">
        <v>-193</v>
      </c>
      <c r="O18" s="219">
        <v>-175</v>
      </c>
    </row>
    <row r="19" spans="1:15" s="13" customFormat="1">
      <c r="A19" s="96" t="s">
        <v>28</v>
      </c>
      <c r="B19" s="205">
        <f t="shared" ref="B19:L19" si="1">SUM(B14:B18)</f>
        <v>16305</v>
      </c>
      <c r="C19" s="205">
        <f t="shared" si="1"/>
        <v>17948</v>
      </c>
      <c r="D19" s="205">
        <f t="shared" si="1"/>
        <v>19192</v>
      </c>
      <c r="E19" s="205">
        <f t="shared" si="1"/>
        <v>21089</v>
      </c>
      <c r="F19" s="287">
        <f t="shared" si="1"/>
        <v>20578</v>
      </c>
      <c r="G19" s="287">
        <f t="shared" si="1"/>
        <v>21397</v>
      </c>
      <c r="H19" s="287">
        <f t="shared" si="1"/>
        <v>21033</v>
      </c>
      <c r="I19" s="287">
        <f t="shared" si="1"/>
        <v>22645</v>
      </c>
      <c r="J19" s="205">
        <f t="shared" si="1"/>
        <v>21906</v>
      </c>
      <c r="K19" s="205">
        <f t="shared" si="1"/>
        <v>24461</v>
      </c>
      <c r="L19" s="205">
        <f t="shared" si="1"/>
        <v>23675</v>
      </c>
      <c r="M19" s="205">
        <f>SUM(M14:M18)</f>
        <v>25321</v>
      </c>
      <c r="N19" s="205">
        <f>SUM(N14:N18)</f>
        <v>24181</v>
      </c>
      <c r="O19" s="205">
        <f>SUM(O14:O18)</f>
        <v>25580</v>
      </c>
    </row>
    <row r="20" spans="1:15">
      <c r="A20" s="97" t="s">
        <v>29</v>
      </c>
      <c r="B20" s="214"/>
      <c r="C20" s="214"/>
      <c r="D20" s="214"/>
      <c r="E20" s="201"/>
      <c r="F20" s="244">
        <v>-11647</v>
      </c>
      <c r="G20" s="244">
        <v>-12061</v>
      </c>
      <c r="H20" s="244">
        <v>-11967</v>
      </c>
      <c r="I20" s="271">
        <v>-12956</v>
      </c>
      <c r="J20" s="214">
        <v>-12304</v>
      </c>
      <c r="K20" s="214">
        <v>-13898</v>
      </c>
      <c r="L20" s="214">
        <v>-13370</v>
      </c>
      <c r="M20" s="214">
        <v>-14570</v>
      </c>
      <c r="N20" s="214">
        <v>-13747</v>
      </c>
      <c r="O20" s="214">
        <v>-14395</v>
      </c>
    </row>
    <row r="21" spans="1:15" s="13" customFormat="1">
      <c r="A21" s="96" t="s">
        <v>15</v>
      </c>
      <c r="B21" s="215"/>
      <c r="C21" s="215"/>
      <c r="D21" s="215"/>
      <c r="E21" s="215"/>
      <c r="F21" s="354">
        <f t="shared" ref="F21:L21" si="2">SUM(F19:F20)</f>
        <v>8931</v>
      </c>
      <c r="G21" s="354">
        <f t="shared" si="2"/>
        <v>9336</v>
      </c>
      <c r="H21" s="354">
        <f t="shared" si="2"/>
        <v>9066</v>
      </c>
      <c r="I21" s="354">
        <f t="shared" si="2"/>
        <v>9689</v>
      </c>
      <c r="J21" s="215">
        <f t="shared" si="2"/>
        <v>9602</v>
      </c>
      <c r="K21" s="215">
        <f t="shared" si="2"/>
        <v>10563</v>
      </c>
      <c r="L21" s="215">
        <f t="shared" si="2"/>
        <v>10305</v>
      </c>
      <c r="M21" s="215">
        <f>SUM(M19:M20)</f>
        <v>10751</v>
      </c>
      <c r="N21" s="215">
        <f>SUM(N19:N20)</f>
        <v>10434</v>
      </c>
      <c r="O21" s="215">
        <f>SUM(O19:O20)</f>
        <v>11185</v>
      </c>
    </row>
    <row r="22" spans="1:15" outlineLevel="1">
      <c r="A22" s="97" t="s">
        <v>16</v>
      </c>
      <c r="B22" s="214"/>
      <c r="C22" s="214"/>
      <c r="D22" s="214"/>
      <c r="E22" s="201"/>
      <c r="F22" s="214">
        <v>-2461</v>
      </c>
      <c r="G22" s="214">
        <v>-2526</v>
      </c>
      <c r="H22" s="214">
        <v>-2585</v>
      </c>
      <c r="I22" s="201">
        <v>-2571</v>
      </c>
      <c r="J22" s="214">
        <v>-2585</v>
      </c>
      <c r="K22" s="214">
        <v>-2830</v>
      </c>
      <c r="L22" s="214">
        <v>-2806</v>
      </c>
      <c r="M22" s="214">
        <v>-2934</v>
      </c>
      <c r="N22" s="214">
        <v>-2912</v>
      </c>
      <c r="O22" s="214">
        <v>-3033</v>
      </c>
    </row>
    <row r="23" spans="1:15" outlineLevel="1">
      <c r="A23" s="97" t="s">
        <v>27</v>
      </c>
      <c r="B23" s="214"/>
      <c r="C23" s="214"/>
      <c r="D23" s="214"/>
      <c r="E23" s="201"/>
      <c r="F23" s="214">
        <v>-1430</v>
      </c>
      <c r="G23" s="214">
        <v>-1411</v>
      </c>
      <c r="H23" s="214">
        <v>-1283</v>
      </c>
      <c r="I23" s="271">
        <v>-1475</v>
      </c>
      <c r="J23" s="214">
        <v>-1432</v>
      </c>
      <c r="K23" s="214">
        <v>-1630</v>
      </c>
      <c r="L23" s="214">
        <v>-1516</v>
      </c>
      <c r="M23" s="214">
        <v>-1478</v>
      </c>
      <c r="N23" s="214">
        <v>-1734</v>
      </c>
      <c r="O23" s="214">
        <v>-1838</v>
      </c>
    </row>
    <row r="24" spans="1:15" outlineLevel="1">
      <c r="A24" s="97" t="s">
        <v>17</v>
      </c>
      <c r="B24" s="214"/>
      <c r="C24" s="214"/>
      <c r="D24" s="214"/>
      <c r="E24" s="201"/>
      <c r="F24" s="214">
        <v>-662</v>
      </c>
      <c r="G24" s="214">
        <v>-696</v>
      </c>
      <c r="H24" s="214">
        <v>-742</v>
      </c>
      <c r="I24" s="271">
        <v>-828</v>
      </c>
      <c r="J24" s="214">
        <v>-749</v>
      </c>
      <c r="K24" s="214">
        <v>-826</v>
      </c>
      <c r="L24" s="214">
        <v>-779</v>
      </c>
      <c r="M24" s="214">
        <v>-812</v>
      </c>
      <c r="N24" s="214">
        <v>-863</v>
      </c>
      <c r="O24" s="214">
        <v>-878</v>
      </c>
    </row>
    <row r="25" spans="1:15" outlineLevel="1">
      <c r="A25" s="97" t="s">
        <v>93</v>
      </c>
      <c r="B25" s="214"/>
      <c r="C25" s="214"/>
      <c r="D25" s="214"/>
      <c r="E25" s="201"/>
      <c r="F25" s="214">
        <v>-88</v>
      </c>
      <c r="G25" s="214">
        <v>-106</v>
      </c>
      <c r="H25" s="214">
        <v>546</v>
      </c>
      <c r="I25" s="271">
        <v>44</v>
      </c>
      <c r="J25" s="214">
        <v>-3</v>
      </c>
      <c r="K25" s="214">
        <v>153</v>
      </c>
      <c r="L25" s="214">
        <v>59</v>
      </c>
      <c r="M25" s="214">
        <v>134</v>
      </c>
      <c r="N25" s="214">
        <v>123</v>
      </c>
      <c r="O25" s="214">
        <v>-57</v>
      </c>
    </row>
    <row r="26" spans="1:15" s="14" customFormat="1" outlineLevel="1">
      <c r="A26" s="99" t="s">
        <v>4</v>
      </c>
      <c r="B26" s="211"/>
      <c r="C26" s="211"/>
      <c r="D26" s="211"/>
      <c r="E26" s="211"/>
      <c r="F26" s="211">
        <f t="shared" ref="F26:L26" si="3">+F20+F22+F23+F24+F25</f>
        <v>-16288</v>
      </c>
      <c r="G26" s="211">
        <f t="shared" si="3"/>
        <v>-16800</v>
      </c>
      <c r="H26" s="211">
        <f t="shared" si="3"/>
        <v>-16031</v>
      </c>
      <c r="I26" s="211">
        <f t="shared" si="3"/>
        <v>-17786</v>
      </c>
      <c r="J26" s="211">
        <f>+J20+J22+J23+J24+J25</f>
        <v>-17073</v>
      </c>
      <c r="K26" s="211">
        <f t="shared" si="3"/>
        <v>-19031</v>
      </c>
      <c r="L26" s="211">
        <f t="shared" si="3"/>
        <v>-18412</v>
      </c>
      <c r="M26" s="211">
        <f>+M20+M22+M23+M24+M25</f>
        <v>-19660</v>
      </c>
      <c r="N26" s="211">
        <f>+N20+N22+N23+N24+N25</f>
        <v>-19133</v>
      </c>
      <c r="O26" s="211">
        <f>+O20+O22+O23+O24+O25</f>
        <v>-20201</v>
      </c>
    </row>
    <row r="27" spans="1:15" outlineLevel="1">
      <c r="A27" s="97" t="s">
        <v>14</v>
      </c>
      <c r="B27" s="212"/>
      <c r="C27" s="212"/>
      <c r="D27" s="212"/>
      <c r="E27" s="212"/>
      <c r="F27" s="212"/>
      <c r="G27" s="212"/>
      <c r="H27" s="212"/>
      <c r="I27" s="212"/>
      <c r="J27" s="212"/>
      <c r="K27" s="212"/>
      <c r="L27" s="212"/>
      <c r="M27" s="212"/>
      <c r="N27" s="212"/>
      <c r="O27" s="212"/>
    </row>
    <row r="28" spans="1:15">
      <c r="A28" s="100" t="s">
        <v>54</v>
      </c>
      <c r="B28" s="216"/>
      <c r="C28" s="216"/>
      <c r="D28" s="216"/>
      <c r="E28" s="216"/>
      <c r="F28" s="216"/>
      <c r="G28" s="216"/>
      <c r="H28" s="216"/>
      <c r="I28" s="216"/>
      <c r="J28" s="216"/>
      <c r="K28" s="216"/>
      <c r="L28" s="216"/>
      <c r="M28" s="216"/>
      <c r="N28" s="216"/>
      <c r="O28" s="216"/>
    </row>
    <row r="29" spans="1:15">
      <c r="A29" s="97" t="s">
        <v>2</v>
      </c>
      <c r="B29" s="217"/>
      <c r="C29" s="85"/>
      <c r="D29" s="85"/>
      <c r="E29" s="85"/>
      <c r="F29" s="217">
        <v>2130</v>
      </c>
      <c r="G29" s="85">
        <v>2237</v>
      </c>
      <c r="H29" s="85">
        <v>2225</v>
      </c>
      <c r="I29" s="85">
        <v>2370</v>
      </c>
      <c r="J29" s="217">
        <v>2249</v>
      </c>
      <c r="K29" s="85">
        <v>2638</v>
      </c>
      <c r="L29" s="85">
        <v>2667</v>
      </c>
      <c r="M29" s="288">
        <v>2709</v>
      </c>
      <c r="N29" s="288">
        <v>2618</v>
      </c>
      <c r="O29" s="288">
        <v>2773</v>
      </c>
    </row>
    <row r="30" spans="1:15">
      <c r="A30" s="97" t="s">
        <v>192</v>
      </c>
      <c r="B30" s="217"/>
      <c r="C30" s="85"/>
      <c r="D30" s="85"/>
      <c r="E30" s="85"/>
      <c r="F30" s="217">
        <v>1176</v>
      </c>
      <c r="G30" s="85">
        <v>1193</v>
      </c>
      <c r="H30" s="85">
        <v>1205</v>
      </c>
      <c r="I30" s="85">
        <v>1350</v>
      </c>
      <c r="J30" s="217">
        <v>1292</v>
      </c>
      <c r="K30" s="85">
        <v>1479</v>
      </c>
      <c r="L30" s="85">
        <v>1315</v>
      </c>
      <c r="M30" s="288">
        <v>1436</v>
      </c>
      <c r="N30" s="288">
        <v>1292</v>
      </c>
      <c r="O30" s="288">
        <v>1401</v>
      </c>
    </row>
    <row r="31" spans="1:15">
      <c r="A31" s="97" t="s">
        <v>3</v>
      </c>
      <c r="B31" s="217"/>
      <c r="C31" s="85"/>
      <c r="D31" s="85"/>
      <c r="E31" s="85"/>
      <c r="F31" s="217">
        <v>893</v>
      </c>
      <c r="G31" s="85">
        <v>966</v>
      </c>
      <c r="H31" s="85">
        <v>1359</v>
      </c>
      <c r="I31" s="85">
        <v>976</v>
      </c>
      <c r="J31" s="217">
        <v>974</v>
      </c>
      <c r="K31" s="85">
        <v>1056</v>
      </c>
      <c r="L31" s="85">
        <v>1018</v>
      </c>
      <c r="M31" s="288">
        <v>1140</v>
      </c>
      <c r="N31" s="288">
        <v>1008</v>
      </c>
      <c r="O31" s="288">
        <v>1016</v>
      </c>
    </row>
    <row r="32" spans="1:15">
      <c r="A32" s="97" t="s">
        <v>197</v>
      </c>
      <c r="B32" s="217"/>
      <c r="C32" s="85"/>
      <c r="D32" s="85"/>
      <c r="E32" s="85"/>
      <c r="F32" s="217">
        <v>404</v>
      </c>
      <c r="G32" s="85">
        <v>475</v>
      </c>
      <c r="H32" s="85">
        <v>410</v>
      </c>
      <c r="I32" s="85">
        <v>416</v>
      </c>
      <c r="J32" s="217">
        <v>547</v>
      </c>
      <c r="K32" s="85">
        <v>464</v>
      </c>
      <c r="L32" s="85">
        <v>480</v>
      </c>
      <c r="M32" s="288">
        <v>515</v>
      </c>
      <c r="N32" s="288">
        <v>524</v>
      </c>
      <c r="O32" s="288">
        <v>619</v>
      </c>
    </row>
    <row r="33" spans="1:15">
      <c r="A33" s="97" t="s">
        <v>364</v>
      </c>
      <c r="B33" s="217"/>
      <c r="C33" s="288"/>
      <c r="D33" s="245"/>
      <c r="E33" s="288"/>
      <c r="F33" s="217">
        <v>-313</v>
      </c>
      <c r="G33" s="288">
        <v>-274</v>
      </c>
      <c r="H33" s="245">
        <v>-197</v>
      </c>
      <c r="I33" s="288">
        <v>-253</v>
      </c>
      <c r="J33" s="217">
        <v>-229</v>
      </c>
      <c r="K33" s="85">
        <v>-207</v>
      </c>
      <c r="L33" s="85">
        <v>-217</v>
      </c>
      <c r="M33" s="288">
        <v>-139</v>
      </c>
      <c r="N33" s="288">
        <v>-394</v>
      </c>
      <c r="O33" s="288">
        <v>-430</v>
      </c>
    </row>
    <row r="34" spans="1:15" ht="15.75" customHeight="1">
      <c r="A34" s="98"/>
      <c r="B34" s="219"/>
      <c r="C34" s="219"/>
      <c r="D34" s="219"/>
      <c r="E34" s="219"/>
      <c r="F34" s="219"/>
      <c r="G34" s="219"/>
      <c r="H34" s="219"/>
      <c r="I34" s="219"/>
      <c r="J34" s="219"/>
      <c r="K34" s="219"/>
      <c r="L34" s="219"/>
      <c r="M34" s="457"/>
      <c r="N34" s="457"/>
      <c r="O34" s="457"/>
    </row>
    <row r="35" spans="1:15" s="13" customFormat="1">
      <c r="A35" s="96" t="s">
        <v>54</v>
      </c>
      <c r="B35" s="355"/>
      <c r="C35" s="355"/>
      <c r="D35" s="355"/>
      <c r="E35" s="355"/>
      <c r="F35" s="355">
        <f t="shared" ref="F35:K35" si="4">SUM(F29:F34)</f>
        <v>4290</v>
      </c>
      <c r="G35" s="355">
        <f t="shared" si="4"/>
        <v>4597</v>
      </c>
      <c r="H35" s="355">
        <f t="shared" si="4"/>
        <v>5002</v>
      </c>
      <c r="I35" s="355">
        <f t="shared" si="4"/>
        <v>4859</v>
      </c>
      <c r="J35" s="355">
        <f>SUM(J29:J34)</f>
        <v>4833</v>
      </c>
      <c r="K35" s="355">
        <f t="shared" si="4"/>
        <v>5430</v>
      </c>
      <c r="L35" s="355">
        <f>SUM(L29:L34)</f>
        <v>5263</v>
      </c>
      <c r="M35" s="355">
        <f>SUM(M29:M34)</f>
        <v>5661</v>
      </c>
      <c r="N35" s="355">
        <f>SUM(N29:N34)</f>
        <v>5048</v>
      </c>
      <c r="O35" s="355">
        <f>SUM(O29:O34)</f>
        <v>5379</v>
      </c>
    </row>
    <row r="36" spans="1:15">
      <c r="A36" s="97"/>
      <c r="B36" s="356"/>
      <c r="C36" s="356"/>
      <c r="D36" s="356"/>
      <c r="E36" s="356"/>
      <c r="F36" s="356"/>
      <c r="G36" s="356"/>
      <c r="H36" s="356"/>
      <c r="I36" s="356"/>
      <c r="J36" s="356"/>
      <c r="K36" s="356"/>
      <c r="L36" s="356"/>
      <c r="M36" s="356"/>
      <c r="N36" s="356"/>
      <c r="O36" s="356"/>
    </row>
    <row r="37" spans="1:15">
      <c r="A37" s="101" t="s">
        <v>30</v>
      </c>
      <c r="B37" s="357"/>
      <c r="C37" s="357"/>
      <c r="D37" s="357"/>
      <c r="E37" s="357"/>
      <c r="F37" s="357"/>
      <c r="G37" s="357"/>
      <c r="H37" s="357"/>
      <c r="I37" s="357"/>
      <c r="J37" s="357"/>
      <c r="K37" s="357"/>
      <c r="L37" s="357"/>
      <c r="M37" s="357"/>
      <c r="N37" s="357"/>
      <c r="O37" s="357"/>
    </row>
    <row r="38" spans="1:15">
      <c r="A38" s="97" t="s">
        <v>2</v>
      </c>
      <c r="B38" s="358"/>
      <c r="C38" s="290"/>
      <c r="D38" s="290"/>
      <c r="E38" s="290"/>
      <c r="F38" s="358">
        <f t="shared" ref="F38:K41" si="5">+F29/F14</f>
        <v>0.22982304704359086</v>
      </c>
      <c r="G38" s="290">
        <f t="shared" si="5"/>
        <v>0.23140581359263473</v>
      </c>
      <c r="H38" s="290">
        <f t="shared" si="5"/>
        <v>0.2329355108877722</v>
      </c>
      <c r="I38" s="290">
        <f t="shared" si="5"/>
        <v>0.22707674619143431</v>
      </c>
      <c r="J38" s="358">
        <f>+J29/J14</f>
        <v>0.2310220852593734</v>
      </c>
      <c r="K38" s="358">
        <f t="shared" si="5"/>
        <v>0.23415586721107759</v>
      </c>
      <c r="L38" s="358">
        <f t="shared" ref="L38:L41" si="6">+L29/L14</f>
        <v>0.23666696246339516</v>
      </c>
      <c r="M38" s="358">
        <f t="shared" ref="M38:O41" si="7">+M29/M14</f>
        <v>0.23149888907878996</v>
      </c>
      <c r="N38" s="358">
        <f t="shared" si="7"/>
        <v>0.22970957269456874</v>
      </c>
      <c r="O38" s="358">
        <f t="shared" si="7"/>
        <v>0.23158510105227995</v>
      </c>
    </row>
    <row r="39" spans="1:15">
      <c r="A39" s="97" t="s">
        <v>192</v>
      </c>
      <c r="B39" s="358"/>
      <c r="C39" s="290"/>
      <c r="D39" s="290"/>
      <c r="E39" s="290"/>
      <c r="F39" s="358">
        <f t="shared" si="5"/>
        <v>0.24742268041237114</v>
      </c>
      <c r="G39" s="290">
        <f t="shared" si="5"/>
        <v>0.25026221942521504</v>
      </c>
      <c r="H39" s="290">
        <f t="shared" si="5"/>
        <v>0.2534707614640303</v>
      </c>
      <c r="I39" s="290">
        <f t="shared" si="5"/>
        <v>0.25817555938037867</v>
      </c>
      <c r="J39" s="358">
        <f>+J30/J15</f>
        <v>0.24586108468125595</v>
      </c>
      <c r="K39" s="358">
        <f t="shared" si="5"/>
        <v>0.25766550522648085</v>
      </c>
      <c r="L39" s="358">
        <f t="shared" si="6"/>
        <v>0.2494309559939302</v>
      </c>
      <c r="M39" s="358">
        <f t="shared" si="7"/>
        <v>0.25017421602787454</v>
      </c>
      <c r="N39" s="358">
        <f t="shared" si="7"/>
        <v>0.2459546925566343</v>
      </c>
      <c r="O39" s="358">
        <f t="shared" si="7"/>
        <v>0.2479646017699115</v>
      </c>
    </row>
    <row r="40" spans="1:15">
      <c r="A40" s="97" t="s">
        <v>3</v>
      </c>
      <c r="B40" s="221"/>
      <c r="C40" s="86"/>
      <c r="D40" s="86"/>
      <c r="E40" s="86"/>
      <c r="F40" s="221">
        <f t="shared" si="5"/>
        <v>0.22522068095838588</v>
      </c>
      <c r="G40" s="86">
        <f t="shared" si="5"/>
        <v>0.23260293763544426</v>
      </c>
      <c r="H40" s="86">
        <f t="shared" si="5"/>
        <v>0.33162518301610544</v>
      </c>
      <c r="I40" s="86">
        <f t="shared" si="5"/>
        <v>0.23155397390272836</v>
      </c>
      <c r="J40" s="221">
        <f>+J31/J16</f>
        <v>0.23312589755864049</v>
      </c>
      <c r="K40" s="221">
        <f t="shared" si="5"/>
        <v>0.23368001770303165</v>
      </c>
      <c r="L40" s="221">
        <f t="shared" si="6"/>
        <v>0.23321878579610539</v>
      </c>
      <c r="M40" s="358">
        <f t="shared" si="7"/>
        <v>0.2340381851775816</v>
      </c>
      <c r="N40" s="358">
        <f t="shared" si="7"/>
        <v>0.2216846272267429</v>
      </c>
      <c r="O40" s="358">
        <f t="shared" si="7"/>
        <v>0.22202797202797203</v>
      </c>
    </row>
    <row r="41" spans="1:15">
      <c r="A41" s="97" t="s">
        <v>197</v>
      </c>
      <c r="B41" s="222"/>
      <c r="C41" s="87"/>
      <c r="D41" s="87"/>
      <c r="E41" s="87"/>
      <c r="F41" s="222">
        <f t="shared" si="5"/>
        <v>0.15046554934823092</v>
      </c>
      <c r="G41" s="87">
        <f t="shared" si="5"/>
        <v>0.16334250343878953</v>
      </c>
      <c r="H41" s="87">
        <f t="shared" si="5"/>
        <v>0.1500732064421669</v>
      </c>
      <c r="I41" s="87">
        <f t="shared" si="5"/>
        <v>0.14384508990318118</v>
      </c>
      <c r="J41" s="222">
        <f>+J32/J17</f>
        <v>0.18901174844505875</v>
      </c>
      <c r="K41" s="222">
        <f t="shared" si="5"/>
        <v>0.15011323196376578</v>
      </c>
      <c r="L41" s="222">
        <f t="shared" si="6"/>
        <v>0.16489178976296806</v>
      </c>
      <c r="M41" s="458">
        <f t="shared" si="7"/>
        <v>0.16369993642720915</v>
      </c>
      <c r="N41" s="458">
        <f t="shared" si="7"/>
        <v>0.16493547371734341</v>
      </c>
      <c r="O41" s="458">
        <f>+O32/O17</f>
        <v>0.17412095639943742</v>
      </c>
    </row>
    <row r="42" spans="1:15">
      <c r="A42" s="83"/>
      <c r="B42" s="223"/>
      <c r="C42" s="223"/>
      <c r="D42" s="223"/>
      <c r="E42" s="223"/>
      <c r="F42" s="223"/>
      <c r="G42" s="223"/>
      <c r="H42" s="223"/>
      <c r="I42" s="223"/>
      <c r="J42" s="223"/>
      <c r="K42" s="223"/>
      <c r="L42" s="223"/>
      <c r="M42" s="459"/>
      <c r="N42" s="459"/>
      <c r="O42" s="459"/>
    </row>
    <row r="43" spans="1:15">
      <c r="A43" s="84" t="s">
        <v>30</v>
      </c>
      <c r="B43" s="276"/>
      <c r="C43" s="276"/>
      <c r="D43" s="276"/>
      <c r="E43" s="276"/>
      <c r="F43" s="276">
        <f t="shared" ref="F43:L43" si="8">+F35/F19</f>
        <v>0.20847507046360189</v>
      </c>
      <c r="G43" s="276">
        <f t="shared" si="8"/>
        <v>0.21484320231808196</v>
      </c>
      <c r="H43" s="276">
        <f t="shared" si="8"/>
        <v>0.23781676413255359</v>
      </c>
      <c r="I43" s="276">
        <f t="shared" si="8"/>
        <v>0.21457275336718923</v>
      </c>
      <c r="J43" s="276">
        <f>+J35/J19</f>
        <v>0.22062448644207067</v>
      </c>
      <c r="K43" s="276">
        <f t="shared" si="8"/>
        <v>0.22198601856015698</v>
      </c>
      <c r="L43" s="276">
        <f t="shared" si="8"/>
        <v>0.22230200633579725</v>
      </c>
      <c r="M43" s="460">
        <f>+M35/M19</f>
        <v>0.22356936929821097</v>
      </c>
      <c r="N43" s="460">
        <f>+N35/N19</f>
        <v>0.20875894297175468</v>
      </c>
      <c r="O43" s="460">
        <f>+O35/O19</f>
        <v>0.21028146989835808</v>
      </c>
    </row>
    <row r="44" spans="1:15">
      <c r="A44" s="97"/>
      <c r="B44" s="212"/>
      <c r="C44" s="212"/>
      <c r="D44" s="212"/>
      <c r="E44" s="212"/>
      <c r="F44" s="212"/>
      <c r="G44" s="212"/>
      <c r="H44" s="212"/>
      <c r="I44" s="212"/>
      <c r="J44" s="212"/>
      <c r="K44" s="212"/>
      <c r="L44" s="212"/>
      <c r="M44" s="461"/>
      <c r="N44" s="461"/>
      <c r="O44" s="461"/>
    </row>
    <row r="45" spans="1:15">
      <c r="A45" s="98" t="s">
        <v>31</v>
      </c>
      <c r="B45" s="219"/>
      <c r="C45" s="219"/>
      <c r="D45" s="219"/>
      <c r="E45" s="204"/>
      <c r="F45" s="219">
        <v>-232</v>
      </c>
      <c r="G45" s="219">
        <v>-395</v>
      </c>
      <c r="H45" s="219">
        <v>-222</v>
      </c>
      <c r="I45" s="204">
        <v>-308</v>
      </c>
      <c r="J45" s="219">
        <v>-320</v>
      </c>
      <c r="K45" s="219">
        <v>-201</v>
      </c>
      <c r="L45" s="204">
        <v>-95</v>
      </c>
      <c r="M45" s="289">
        <v>273</v>
      </c>
      <c r="N45" s="289">
        <v>-141</v>
      </c>
      <c r="O45" s="457">
        <v>-64</v>
      </c>
    </row>
    <row r="46" spans="1:15" ht="14.25" hidden="1" outlineLevel="1">
      <c r="A46" s="301" t="s">
        <v>370</v>
      </c>
      <c r="B46" s="214"/>
      <c r="C46" s="214"/>
      <c r="D46" s="214"/>
      <c r="E46" s="201"/>
      <c r="F46" s="214">
        <v>-254</v>
      </c>
      <c r="G46" s="214">
        <v>-342</v>
      </c>
      <c r="H46" s="214">
        <v>-227</v>
      </c>
      <c r="I46" s="201">
        <v>-248</v>
      </c>
      <c r="J46" s="214">
        <v>-200</v>
      </c>
      <c r="K46" s="214">
        <v>-174</v>
      </c>
      <c r="L46" s="201">
        <v>-104</v>
      </c>
      <c r="M46" s="271">
        <v>-166</v>
      </c>
      <c r="N46" s="271">
        <v>-123</v>
      </c>
      <c r="O46" s="271">
        <v>-79</v>
      </c>
    </row>
    <row r="47" spans="1:15" s="13" customFormat="1" collapsed="1">
      <c r="A47" s="96" t="s">
        <v>32</v>
      </c>
      <c r="B47" s="215"/>
      <c r="C47" s="215"/>
      <c r="D47" s="215"/>
      <c r="E47" s="287"/>
      <c r="F47" s="215">
        <f t="shared" ref="F47:K47" si="9">+F35+F45</f>
        <v>4058</v>
      </c>
      <c r="G47" s="215">
        <f t="shared" si="9"/>
        <v>4202</v>
      </c>
      <c r="H47" s="215">
        <f t="shared" si="9"/>
        <v>4780</v>
      </c>
      <c r="I47" s="287">
        <f t="shared" si="9"/>
        <v>4551</v>
      </c>
      <c r="J47" s="215">
        <f t="shared" si="9"/>
        <v>4513</v>
      </c>
      <c r="K47" s="215">
        <f t="shared" si="9"/>
        <v>5229</v>
      </c>
      <c r="L47" s="215">
        <f>+L35+L45</f>
        <v>5168</v>
      </c>
      <c r="M47" s="354">
        <f>+M35+M45</f>
        <v>5934</v>
      </c>
      <c r="N47" s="354">
        <f>+N35+N45</f>
        <v>4907</v>
      </c>
      <c r="O47" s="354">
        <f>+O35+O45</f>
        <v>5315</v>
      </c>
    </row>
    <row r="48" spans="1:15" s="13" customFormat="1">
      <c r="A48" s="82" t="s">
        <v>187</v>
      </c>
      <c r="B48" s="212"/>
      <c r="C48" s="212"/>
      <c r="D48" s="212"/>
      <c r="E48" s="212"/>
      <c r="F48" s="212">
        <f t="shared" ref="F48:L48" si="10">+F47/F19</f>
        <v>0.19720089415881037</v>
      </c>
      <c r="G48" s="212">
        <f t="shared" si="10"/>
        <v>0.1963826704678226</v>
      </c>
      <c r="H48" s="212">
        <f t="shared" si="10"/>
        <v>0.22726192174202445</v>
      </c>
      <c r="I48" s="212">
        <f t="shared" si="10"/>
        <v>0.20097151689114595</v>
      </c>
      <c r="J48" s="212">
        <f t="shared" si="10"/>
        <v>0.20601661645211358</v>
      </c>
      <c r="K48" s="212">
        <f t="shared" si="10"/>
        <v>0.21376885654715669</v>
      </c>
      <c r="L48" s="212">
        <f t="shared" si="10"/>
        <v>0.21828933474128828</v>
      </c>
      <c r="M48" s="461">
        <f>+M47/M19</f>
        <v>0.23435093400734569</v>
      </c>
      <c r="N48" s="461">
        <f>+N47/N19</f>
        <v>0.20292791861378767</v>
      </c>
      <c r="O48" s="461">
        <f>+O47/O19</f>
        <v>0.20777951524628616</v>
      </c>
    </row>
    <row r="49" spans="1:15">
      <c r="A49" s="82"/>
      <c r="B49" s="214"/>
      <c r="C49" s="214"/>
      <c r="D49" s="214"/>
      <c r="E49" s="214"/>
      <c r="F49" s="214"/>
      <c r="G49" s="214"/>
      <c r="H49" s="214"/>
      <c r="I49" s="214"/>
      <c r="J49" s="214"/>
      <c r="K49" s="214"/>
      <c r="L49" s="214"/>
      <c r="M49" s="244"/>
      <c r="N49" s="244"/>
      <c r="O49" s="244"/>
    </row>
    <row r="50" spans="1:15">
      <c r="A50" s="97" t="s">
        <v>33</v>
      </c>
      <c r="B50" s="217"/>
      <c r="C50" s="217"/>
      <c r="D50" s="217"/>
      <c r="E50" s="201"/>
      <c r="F50" s="217">
        <v>-1162</v>
      </c>
      <c r="G50" s="217">
        <v>-1164</v>
      </c>
      <c r="H50" s="217">
        <v>-1225</v>
      </c>
      <c r="I50" s="201">
        <v>-1379</v>
      </c>
      <c r="J50" s="217">
        <v>-1173</v>
      </c>
      <c r="K50" s="217">
        <v>-1335</v>
      </c>
      <c r="L50" s="217">
        <v>-1269</v>
      </c>
      <c r="M50" s="245">
        <v>-731</v>
      </c>
      <c r="N50" s="245">
        <v>-1204</v>
      </c>
      <c r="O50" s="245">
        <v>-1230</v>
      </c>
    </row>
    <row r="51" spans="1:15">
      <c r="A51" s="98" t="s">
        <v>89</v>
      </c>
      <c r="B51" s="216"/>
      <c r="C51" s="216"/>
      <c r="D51" s="216"/>
      <c r="E51" s="216"/>
      <c r="F51" s="216"/>
      <c r="G51" s="216"/>
      <c r="H51" s="216"/>
      <c r="I51" s="216"/>
      <c r="J51" s="216"/>
      <c r="K51" s="456"/>
      <c r="L51" s="456"/>
      <c r="M51" s="462"/>
      <c r="N51" s="462"/>
      <c r="O51" s="462"/>
    </row>
    <row r="52" spans="1:15" s="13" customFormat="1">
      <c r="A52" s="96" t="s">
        <v>55</v>
      </c>
      <c r="B52" s="215"/>
      <c r="C52" s="215"/>
      <c r="D52" s="215"/>
      <c r="E52" s="215"/>
      <c r="F52" s="215">
        <f t="shared" ref="F52:L52" si="11">+F47+F50</f>
        <v>2896</v>
      </c>
      <c r="G52" s="215">
        <f t="shared" si="11"/>
        <v>3038</v>
      </c>
      <c r="H52" s="215">
        <f t="shared" si="11"/>
        <v>3555</v>
      </c>
      <c r="I52" s="215">
        <f t="shared" si="11"/>
        <v>3172</v>
      </c>
      <c r="J52" s="215">
        <f t="shared" si="11"/>
        <v>3340</v>
      </c>
      <c r="K52" s="215">
        <f t="shared" si="11"/>
        <v>3894</v>
      </c>
      <c r="L52" s="215">
        <f t="shared" si="11"/>
        <v>3899</v>
      </c>
      <c r="M52" s="354">
        <f>+M47+M50</f>
        <v>5203</v>
      </c>
      <c r="N52" s="354">
        <f>+N47+N50</f>
        <v>3703</v>
      </c>
      <c r="O52" s="354">
        <f>+O47+O50</f>
        <v>4085</v>
      </c>
    </row>
    <row r="53" spans="1:15">
      <c r="A53" s="97" t="s">
        <v>56</v>
      </c>
      <c r="B53" s="218"/>
      <c r="C53" s="218"/>
      <c r="D53" s="218"/>
      <c r="E53" s="202"/>
      <c r="F53" s="218">
        <v>1102</v>
      </c>
      <c r="G53" s="218">
        <v>1046</v>
      </c>
      <c r="H53" s="218">
        <v>879</v>
      </c>
      <c r="I53" s="202">
        <v>986</v>
      </c>
      <c r="J53" s="218">
        <v>1081</v>
      </c>
      <c r="K53" s="218">
        <v>89139</v>
      </c>
      <c r="L53" s="218">
        <v>-121</v>
      </c>
      <c r="M53" s="463">
        <v>0</v>
      </c>
      <c r="N53" s="463">
        <v>0</v>
      </c>
      <c r="O53" s="463">
        <v>0</v>
      </c>
    </row>
    <row r="54" spans="1:15" s="13" customFormat="1">
      <c r="A54" s="96" t="s">
        <v>34</v>
      </c>
      <c r="B54" s="215"/>
      <c r="C54" s="215"/>
      <c r="D54" s="215"/>
      <c r="E54" s="215"/>
      <c r="F54" s="215">
        <f t="shared" ref="F54:K54" si="12">+F52+F53</f>
        <v>3998</v>
      </c>
      <c r="G54" s="215">
        <f t="shared" si="12"/>
        <v>4084</v>
      </c>
      <c r="H54" s="215">
        <f t="shared" si="12"/>
        <v>4434</v>
      </c>
      <c r="I54" s="354">
        <f t="shared" si="12"/>
        <v>4158</v>
      </c>
      <c r="J54" s="215">
        <f t="shared" si="12"/>
        <v>4421</v>
      </c>
      <c r="K54" s="215">
        <f t="shared" si="12"/>
        <v>93033</v>
      </c>
      <c r="L54" s="215">
        <f>+L52+L53</f>
        <v>3778</v>
      </c>
      <c r="M54" s="354">
        <f>+M52+M53</f>
        <v>5203</v>
      </c>
      <c r="N54" s="354">
        <f>+N52+N53</f>
        <v>3703</v>
      </c>
      <c r="O54" s="354">
        <f>+O52+O53</f>
        <v>4085</v>
      </c>
    </row>
    <row r="55" spans="1:15" s="13" customFormat="1">
      <c r="A55" s="82" t="s">
        <v>35</v>
      </c>
      <c r="B55" s="212"/>
      <c r="C55" s="212"/>
      <c r="D55" s="212"/>
      <c r="E55" s="212"/>
      <c r="F55" s="212">
        <f t="shared" ref="F55:L55" si="13">+F52/F19</f>
        <v>0.14073282145981145</v>
      </c>
      <c r="G55" s="212">
        <f>+G52/G19</f>
        <v>0.14198252091414684</v>
      </c>
      <c r="H55" s="212">
        <f t="shared" si="13"/>
        <v>0.16902011125374411</v>
      </c>
      <c r="I55" s="212">
        <f t="shared" si="13"/>
        <v>0.14007507175977038</v>
      </c>
      <c r="J55" s="212">
        <f>+J52/J19</f>
        <v>0.15246964302017713</v>
      </c>
      <c r="K55" s="212">
        <f t="shared" si="13"/>
        <v>0.15919218347573688</v>
      </c>
      <c r="L55" s="212">
        <f t="shared" si="13"/>
        <v>0.164688489968321</v>
      </c>
      <c r="M55" s="461">
        <f>+M52/M19</f>
        <v>0.20548161604991905</v>
      </c>
      <c r="N55" s="461">
        <f>+N52/N19</f>
        <v>0.15313676026632481</v>
      </c>
      <c r="O55" s="461">
        <f>+O52/O19</f>
        <v>0.15969507427677873</v>
      </c>
    </row>
    <row r="56" spans="1:15" s="13" customFormat="1">
      <c r="A56" s="82" t="s">
        <v>91</v>
      </c>
      <c r="B56" s="214"/>
      <c r="C56" s="214"/>
      <c r="D56" s="214"/>
      <c r="E56" s="201"/>
      <c r="F56" s="244">
        <v>3992</v>
      </c>
      <c r="G56" s="244">
        <v>4079</v>
      </c>
      <c r="H56" s="244">
        <v>4429</v>
      </c>
      <c r="I56" s="271">
        <v>4152</v>
      </c>
      <c r="J56" s="244">
        <v>4415</v>
      </c>
      <c r="K56" s="244">
        <v>92774</v>
      </c>
      <c r="L56" s="244">
        <v>3775</v>
      </c>
      <c r="M56" s="244">
        <v>5200</v>
      </c>
      <c r="N56" s="244">
        <v>3698</v>
      </c>
      <c r="O56" s="244">
        <v>4080</v>
      </c>
    </row>
    <row r="57" spans="1:15" s="13" customFormat="1">
      <c r="A57" s="82" t="s">
        <v>90</v>
      </c>
      <c r="B57" s="214"/>
      <c r="C57" s="214"/>
      <c r="D57" s="214"/>
      <c r="E57" s="201"/>
      <c r="F57" s="244">
        <v>6</v>
      </c>
      <c r="G57" s="244">
        <v>5</v>
      </c>
      <c r="H57" s="244">
        <v>5</v>
      </c>
      <c r="I57" s="271">
        <v>6</v>
      </c>
      <c r="J57" s="244">
        <v>6</v>
      </c>
      <c r="K57" s="244">
        <v>259</v>
      </c>
      <c r="L57" s="244">
        <v>3</v>
      </c>
      <c r="M57" s="244">
        <v>3</v>
      </c>
      <c r="N57" s="244">
        <v>5</v>
      </c>
      <c r="O57" s="244">
        <v>5</v>
      </c>
    </row>
    <row r="58" spans="1:15" s="13" customFormat="1">
      <c r="A58" s="84"/>
      <c r="B58" s="280"/>
      <c r="C58" s="88"/>
      <c r="D58" s="88"/>
      <c r="E58" s="88"/>
      <c r="F58" s="280"/>
      <c r="G58" s="88"/>
      <c r="H58" s="88"/>
      <c r="I58" s="88"/>
      <c r="J58" s="280"/>
      <c r="K58" s="280"/>
      <c r="L58" s="280"/>
      <c r="M58" s="464"/>
      <c r="N58" s="464"/>
      <c r="O58" s="464"/>
    </row>
    <row r="59" spans="1:15">
      <c r="A59" s="83" t="s">
        <v>182</v>
      </c>
      <c r="B59" s="219"/>
      <c r="C59" s="219"/>
      <c r="D59" s="219"/>
      <c r="E59" s="219"/>
      <c r="F59" s="219">
        <f t="shared" ref="F59:L59" si="14">SUM(F60:F64)</f>
        <v>-122</v>
      </c>
      <c r="G59" s="219">
        <f t="shared" si="14"/>
        <v>-133</v>
      </c>
      <c r="H59" s="219">
        <f t="shared" si="14"/>
        <v>336</v>
      </c>
      <c r="I59" s="219">
        <f t="shared" si="14"/>
        <v>-157</v>
      </c>
      <c r="J59" s="219">
        <f t="shared" si="14"/>
        <v>54</v>
      </c>
      <c r="K59" s="219">
        <f t="shared" si="14"/>
        <v>-55</v>
      </c>
      <c r="L59" s="219">
        <f t="shared" si="14"/>
        <v>-59</v>
      </c>
      <c r="M59" s="457">
        <f>SUM(M60:M64)</f>
        <v>112</v>
      </c>
      <c r="N59" s="457">
        <f>SUM(N60:N64)</f>
        <v>-214</v>
      </c>
      <c r="O59" s="457">
        <f>SUM(O60:O64)</f>
        <v>-243</v>
      </c>
    </row>
    <row r="60" spans="1:15" outlineLevel="1">
      <c r="A60" s="97" t="s">
        <v>2</v>
      </c>
      <c r="B60" s="199"/>
      <c r="C60" s="199"/>
      <c r="D60" s="199"/>
      <c r="E60" s="199"/>
      <c r="F60" s="199"/>
      <c r="G60" s="199"/>
      <c r="H60" s="199"/>
      <c r="I60" s="199"/>
      <c r="J60" s="199"/>
      <c r="K60" s="199"/>
      <c r="L60" s="199"/>
      <c r="M60" s="356"/>
      <c r="N60" s="356"/>
      <c r="O60" s="356"/>
    </row>
    <row r="61" spans="1:15" outlineLevel="1">
      <c r="A61" s="97" t="s">
        <v>192</v>
      </c>
      <c r="B61" s="199"/>
      <c r="C61" s="199"/>
      <c r="D61" s="199"/>
      <c r="E61" s="199"/>
      <c r="F61" s="199"/>
      <c r="G61" s="199"/>
      <c r="H61" s="356"/>
      <c r="I61" s="356"/>
      <c r="J61" s="199"/>
      <c r="K61" s="199"/>
      <c r="L61" s="199"/>
      <c r="M61" s="356"/>
      <c r="N61" s="356"/>
      <c r="O61" s="356"/>
    </row>
    <row r="62" spans="1:15" outlineLevel="1">
      <c r="A62" s="97" t="s">
        <v>3</v>
      </c>
      <c r="B62" s="199"/>
      <c r="C62" s="199"/>
      <c r="D62" s="200"/>
      <c r="E62" s="200"/>
      <c r="F62" s="199"/>
      <c r="G62" s="199"/>
      <c r="H62" s="286">
        <v>380</v>
      </c>
      <c r="I62" s="286"/>
      <c r="J62" s="199"/>
      <c r="K62" s="199"/>
      <c r="L62" s="199"/>
      <c r="M62" s="356"/>
      <c r="N62" s="356">
        <v>-22</v>
      </c>
      <c r="O62" s="356">
        <v>-30</v>
      </c>
    </row>
    <row r="63" spans="1:15" outlineLevel="1">
      <c r="A63" s="97" t="s">
        <v>197</v>
      </c>
      <c r="B63" s="199"/>
      <c r="C63" s="199"/>
      <c r="D63" s="200"/>
      <c r="E63" s="200"/>
      <c r="F63" s="199"/>
      <c r="G63" s="199"/>
      <c r="H63" s="286"/>
      <c r="I63" s="286">
        <v>-30</v>
      </c>
      <c r="J63" s="199">
        <v>109</v>
      </c>
      <c r="K63" s="199"/>
      <c r="L63" s="199"/>
      <c r="M63" s="356"/>
      <c r="N63" s="356"/>
      <c r="O63" s="356"/>
    </row>
    <row r="64" spans="1:15" outlineLevel="1">
      <c r="A64" s="83" t="s">
        <v>5</v>
      </c>
      <c r="B64" s="224"/>
      <c r="C64" s="224"/>
      <c r="D64" s="302"/>
      <c r="E64" s="302"/>
      <c r="F64" s="224">
        <v>-122</v>
      </c>
      <c r="G64" s="224">
        <v>-133</v>
      </c>
      <c r="H64" s="381">
        <v>-44</v>
      </c>
      <c r="I64" s="381">
        <v>-127</v>
      </c>
      <c r="J64" s="219">
        <v>-55</v>
      </c>
      <c r="K64" s="219">
        <v>-55</v>
      </c>
      <c r="L64" s="219">
        <v>-59</v>
      </c>
      <c r="M64" s="457">
        <v>112</v>
      </c>
      <c r="N64" s="457">
        <v>-192</v>
      </c>
      <c r="O64" s="457">
        <v>-213</v>
      </c>
    </row>
    <row r="65" spans="1:15">
      <c r="A65" s="82" t="s">
        <v>36</v>
      </c>
      <c r="B65" s="199"/>
      <c r="C65" s="199"/>
      <c r="D65" s="199"/>
      <c r="E65" s="199"/>
      <c r="F65" s="199">
        <f t="shared" ref="F65:K65" si="15">+F35-F60-F61-F63-F62-F64</f>
        <v>4412</v>
      </c>
      <c r="G65" s="214">
        <f t="shared" si="15"/>
        <v>4730</v>
      </c>
      <c r="H65" s="356">
        <f t="shared" si="15"/>
        <v>4666</v>
      </c>
      <c r="I65" s="356">
        <f t="shared" si="15"/>
        <v>5016</v>
      </c>
      <c r="J65" s="214">
        <f t="shared" si="15"/>
        <v>4779</v>
      </c>
      <c r="K65" s="214">
        <f t="shared" si="15"/>
        <v>5485</v>
      </c>
      <c r="L65" s="214">
        <f>+L35-L60-L61-L63-L62-L64</f>
        <v>5322</v>
      </c>
      <c r="M65" s="244">
        <f>+M35-M60-M61-M63-M62-M64</f>
        <v>5549</v>
      </c>
      <c r="N65" s="244">
        <f>+N35-N60-N61-N63-N62-N64</f>
        <v>5262</v>
      </c>
      <c r="O65" s="244">
        <f>+O35-O60-O61-O63-O62-O64</f>
        <v>5622</v>
      </c>
    </row>
    <row r="66" spans="1:15">
      <c r="A66" s="84"/>
      <c r="B66" s="215"/>
      <c r="C66" s="215"/>
      <c r="D66" s="215"/>
      <c r="E66" s="215"/>
      <c r="F66" s="215"/>
      <c r="G66" s="215"/>
      <c r="H66" s="215"/>
      <c r="I66" s="215"/>
      <c r="J66" s="215"/>
      <c r="K66" s="215"/>
      <c r="L66" s="215"/>
      <c r="M66" s="354"/>
      <c r="N66" s="354"/>
      <c r="O66" s="354"/>
    </row>
    <row r="67" spans="1:15">
      <c r="A67" s="83" t="s">
        <v>37</v>
      </c>
      <c r="B67" s="220"/>
      <c r="C67" s="220"/>
      <c r="D67" s="294"/>
      <c r="E67" s="294"/>
      <c r="F67" s="220"/>
      <c r="G67" s="220"/>
      <c r="H67" s="294"/>
      <c r="I67" s="294"/>
      <c r="J67" s="220"/>
      <c r="K67" s="220"/>
      <c r="L67" s="220"/>
      <c r="M67" s="357"/>
      <c r="N67" s="357"/>
      <c r="O67" s="357"/>
    </row>
    <row r="68" spans="1:15" outlineLevel="1">
      <c r="A68" s="97" t="s">
        <v>2</v>
      </c>
      <c r="B68" s="221"/>
      <c r="C68" s="221"/>
      <c r="D68" s="221"/>
      <c r="E68" s="221"/>
      <c r="F68" s="221">
        <f t="shared" ref="F68:K71" si="16">(F29-F60)/F14</f>
        <v>0.22982304704359086</v>
      </c>
      <c r="G68" s="221">
        <f t="shared" si="16"/>
        <v>0.23140581359263473</v>
      </c>
      <c r="H68" s="221">
        <f t="shared" si="16"/>
        <v>0.2329355108877722</v>
      </c>
      <c r="I68" s="221">
        <f t="shared" si="16"/>
        <v>0.22707674619143431</v>
      </c>
      <c r="J68" s="221">
        <f>(J29-J60)/J14</f>
        <v>0.2310220852593734</v>
      </c>
      <c r="K68" s="221">
        <f t="shared" si="16"/>
        <v>0.23415586721107759</v>
      </c>
      <c r="L68" s="221">
        <f t="shared" ref="L68:M71" si="17">(L29-L60)/L14</f>
        <v>0.23666696246339516</v>
      </c>
      <c r="M68" s="358">
        <f t="shared" si="17"/>
        <v>0.23149888907878996</v>
      </c>
      <c r="N68" s="358">
        <f t="shared" ref="N68:O68" si="18">(N29-N60)/N14</f>
        <v>0.22970957269456874</v>
      </c>
      <c r="O68" s="358">
        <f t="shared" si="18"/>
        <v>0.23158510105227995</v>
      </c>
    </row>
    <row r="69" spans="1:15" outlineLevel="1">
      <c r="A69" s="97" t="s">
        <v>192</v>
      </c>
      <c r="B69" s="221"/>
      <c r="C69" s="221"/>
      <c r="D69" s="86"/>
      <c r="E69" s="86"/>
      <c r="F69" s="221">
        <f t="shared" si="16"/>
        <v>0.24742268041237114</v>
      </c>
      <c r="G69" s="221">
        <f t="shared" si="16"/>
        <v>0.25026221942521504</v>
      </c>
      <c r="H69" s="86">
        <f t="shared" si="16"/>
        <v>0.2534707614640303</v>
      </c>
      <c r="I69" s="86">
        <f t="shared" si="16"/>
        <v>0.25817555938037867</v>
      </c>
      <c r="J69" s="221">
        <f>(J30-J61)/J15</f>
        <v>0.24586108468125595</v>
      </c>
      <c r="K69" s="221">
        <f t="shared" si="16"/>
        <v>0.25766550522648085</v>
      </c>
      <c r="L69" s="221">
        <f t="shared" si="17"/>
        <v>0.2494309559939302</v>
      </c>
      <c r="M69" s="358">
        <f t="shared" si="17"/>
        <v>0.25017421602787454</v>
      </c>
      <c r="N69" s="358">
        <f t="shared" ref="N69:O69" si="19">(N30-N61)/N15</f>
        <v>0.2459546925566343</v>
      </c>
      <c r="O69" s="358">
        <f t="shared" si="19"/>
        <v>0.2479646017699115</v>
      </c>
    </row>
    <row r="70" spans="1:15" outlineLevel="1">
      <c r="A70" s="97" t="s">
        <v>3</v>
      </c>
      <c r="B70" s="221"/>
      <c r="C70" s="221"/>
      <c r="D70" s="86"/>
      <c r="E70" s="86"/>
      <c r="F70" s="221">
        <f t="shared" si="16"/>
        <v>0.22522068095838588</v>
      </c>
      <c r="G70" s="221">
        <f t="shared" si="16"/>
        <v>0.23260293763544426</v>
      </c>
      <c r="H70" s="86">
        <f>(H31-H62)/H16</f>
        <v>0.23889702293801854</v>
      </c>
      <c r="I70" s="86">
        <f t="shared" si="16"/>
        <v>0.23155397390272836</v>
      </c>
      <c r="J70" s="221">
        <f>(J31-J62)/J16</f>
        <v>0.23312589755864049</v>
      </c>
      <c r="K70" s="221">
        <f t="shared" si="16"/>
        <v>0.23368001770303165</v>
      </c>
      <c r="L70" s="221">
        <f t="shared" si="17"/>
        <v>0.23321878579610539</v>
      </c>
      <c r="M70" s="358">
        <f t="shared" si="17"/>
        <v>0.2340381851775816</v>
      </c>
      <c r="N70" s="358">
        <f t="shared" ref="N70:O70" si="20">(N31-N62)/N16</f>
        <v>0.22652298218605674</v>
      </c>
      <c r="O70" s="358">
        <f t="shared" si="20"/>
        <v>0.22858391608391609</v>
      </c>
    </row>
    <row r="71" spans="1:15" outlineLevel="1">
      <c r="A71" s="97" t="s">
        <v>197</v>
      </c>
      <c r="B71" s="222"/>
      <c r="C71" s="222"/>
      <c r="D71" s="87"/>
      <c r="E71" s="87"/>
      <c r="F71" s="222">
        <f t="shared" si="16"/>
        <v>0.15046554934823092</v>
      </c>
      <c r="G71" s="222">
        <f t="shared" si="16"/>
        <v>0.16334250343878953</v>
      </c>
      <c r="H71" s="87">
        <f t="shared" si="16"/>
        <v>0.1500732064421669</v>
      </c>
      <c r="I71" s="87">
        <f t="shared" si="16"/>
        <v>0.15421853388658369</v>
      </c>
      <c r="J71" s="222">
        <f>(J32-J63)/J17</f>
        <v>0.15134761575673808</v>
      </c>
      <c r="K71" s="222">
        <f t="shared" si="16"/>
        <v>0.15011323196376578</v>
      </c>
      <c r="L71" s="222">
        <f t="shared" si="17"/>
        <v>0.16489178976296806</v>
      </c>
      <c r="M71" s="458">
        <f t="shared" si="17"/>
        <v>0.16369993642720915</v>
      </c>
      <c r="N71" s="458">
        <f t="shared" ref="N71:O71" si="21">(N32-N63)/N17</f>
        <v>0.16493547371734341</v>
      </c>
      <c r="O71" s="458">
        <f t="shared" si="21"/>
        <v>0.17412095639943742</v>
      </c>
    </row>
    <row r="72" spans="1:15" outlineLevel="1">
      <c r="A72" s="83"/>
      <c r="B72" s="219"/>
      <c r="C72" s="219"/>
      <c r="D72" s="204"/>
      <c r="E72" s="204"/>
      <c r="F72" s="219"/>
      <c r="G72" s="219"/>
      <c r="H72" s="204"/>
      <c r="I72" s="204"/>
      <c r="J72" s="219"/>
      <c r="K72" s="219"/>
      <c r="L72" s="219"/>
      <c r="M72" s="457"/>
      <c r="N72" s="457"/>
      <c r="O72" s="457"/>
    </row>
    <row r="73" spans="1:15">
      <c r="A73" s="82" t="s">
        <v>38</v>
      </c>
      <c r="B73" s="212"/>
      <c r="C73" s="212"/>
      <c r="D73" s="206"/>
      <c r="E73" s="206"/>
      <c r="F73" s="212">
        <f t="shared" ref="F73:K73" si="22">+F65/F19</f>
        <v>0.21440373214112157</v>
      </c>
      <c r="G73" s="212">
        <f t="shared" si="22"/>
        <v>0.22105902696639715</v>
      </c>
      <c r="H73" s="206">
        <f t="shared" si="22"/>
        <v>0.22184186754148244</v>
      </c>
      <c r="I73" s="206">
        <f t="shared" si="22"/>
        <v>0.22150585118127622</v>
      </c>
      <c r="J73" s="212">
        <f t="shared" si="22"/>
        <v>0.21815940838126541</v>
      </c>
      <c r="K73" s="212">
        <f t="shared" si="22"/>
        <v>0.22423449572789339</v>
      </c>
      <c r="L73" s="212">
        <f>+L65/L19</f>
        <v>0.22479408658922914</v>
      </c>
      <c r="M73" s="461">
        <f>+M65/M19</f>
        <v>0.21914616326369415</v>
      </c>
      <c r="N73" s="461">
        <f>+N65/N19</f>
        <v>0.21760886646540673</v>
      </c>
      <c r="O73" s="461">
        <f>+O65/O19</f>
        <v>0.21978107896794372</v>
      </c>
    </row>
    <row r="74" spans="1:15">
      <c r="A74" s="82"/>
      <c r="B74" s="199"/>
      <c r="C74" s="199"/>
      <c r="D74" s="214"/>
      <c r="E74" s="214"/>
      <c r="F74" s="199"/>
      <c r="G74" s="199"/>
      <c r="H74" s="214"/>
      <c r="I74" s="214"/>
      <c r="J74" s="199"/>
      <c r="K74" s="199"/>
      <c r="L74" s="199"/>
      <c r="M74" s="199"/>
      <c r="N74" s="199"/>
      <c r="O74" s="199"/>
    </row>
    <row r="75" spans="1:15" s="17" customFormat="1" ht="14.25">
      <c r="A75" s="435" t="s">
        <v>355</v>
      </c>
      <c r="B75" s="4"/>
      <c r="C75" s="4"/>
      <c r="D75" s="4"/>
      <c r="E75" s="4"/>
      <c r="F75" s="4"/>
      <c r="G75" s="4"/>
      <c r="H75" s="4"/>
      <c r="I75" s="4"/>
      <c r="J75" s="4"/>
      <c r="K75" s="4"/>
      <c r="L75" s="4"/>
      <c r="M75" s="4"/>
      <c r="N75" s="4"/>
      <c r="O75" s="4"/>
    </row>
    <row r="76" spans="1:15" ht="14.25">
      <c r="A76" s="436" t="s">
        <v>356</v>
      </c>
    </row>
    <row r="77" spans="1:15" ht="14.25">
      <c r="A77" s="60" t="s">
        <v>371</v>
      </c>
    </row>
  </sheetData>
  <dataConsolidate/>
  <phoneticPr fontId="6" type="noConversion"/>
  <pageMargins left="0.16" right="0.16" top="0.75" bottom="0.75" header="0.16"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FF00"/>
    <pageSetUpPr fitToPage="1"/>
  </sheetPr>
  <dimension ref="A1:K48"/>
  <sheetViews>
    <sheetView showGridLines="0" zoomScale="90" zoomScaleNormal="90" zoomScaleSheetLayoutView="75" workbookViewId="0">
      <pane xSplit="1" ySplit="4" topLeftCell="B5" activePane="bottomRight" state="frozen"/>
      <selection activeCell="P62" sqref="P62"/>
      <selection pane="topRight" activeCell="P62" sqref="P62"/>
      <selection pane="bottomLeft" activeCell="P62" sqref="P62"/>
      <selection pane="bottomRight"/>
    </sheetView>
  </sheetViews>
  <sheetFormatPr defaultColWidth="9.140625" defaultRowHeight="12.75"/>
  <cols>
    <col min="1" max="1" width="74" style="4" customWidth="1"/>
    <col min="2" max="11" width="10" style="4" customWidth="1"/>
    <col min="12" max="16384" width="9.140625" style="4"/>
  </cols>
  <sheetData>
    <row r="1" spans="1:11" s="13" customFormat="1">
      <c r="A1" s="109" t="s">
        <v>11</v>
      </c>
      <c r="B1" s="304"/>
      <c r="C1" s="305"/>
      <c r="D1" s="305"/>
      <c r="E1" s="306"/>
      <c r="F1" s="109"/>
      <c r="G1" s="109"/>
      <c r="H1" s="109"/>
      <c r="I1" s="109"/>
      <c r="J1" s="487"/>
      <c r="K1" s="109"/>
    </row>
    <row r="2" spans="1:11" s="13" customFormat="1">
      <c r="A2" s="475" t="s">
        <v>53</v>
      </c>
      <c r="B2" s="530"/>
      <c r="C2" s="531"/>
      <c r="D2" s="531"/>
      <c r="E2" s="532"/>
      <c r="F2" s="109"/>
      <c r="G2" s="109"/>
      <c r="H2" s="109"/>
      <c r="I2" s="109"/>
      <c r="J2" s="487"/>
      <c r="K2" s="109"/>
    </row>
    <row r="3" spans="1:11" ht="14.25">
      <c r="A3" s="110"/>
      <c r="B3" s="172" t="s">
        <v>324</v>
      </c>
      <c r="C3" s="170"/>
      <c r="D3" s="170"/>
      <c r="E3" s="307"/>
      <c r="F3" s="170">
        <v>2018</v>
      </c>
      <c r="G3" s="170"/>
      <c r="H3" s="170"/>
      <c r="I3" s="170"/>
      <c r="J3" s="172" t="s">
        <v>392</v>
      </c>
      <c r="K3" s="170"/>
    </row>
    <row r="4" spans="1:11">
      <c r="A4" s="110" t="s">
        <v>1</v>
      </c>
      <c r="B4" s="172" t="s">
        <v>9</v>
      </c>
      <c r="C4" s="170" t="s">
        <v>8</v>
      </c>
      <c r="D4" s="170" t="s">
        <v>7</v>
      </c>
      <c r="E4" s="307" t="s">
        <v>10</v>
      </c>
      <c r="F4" s="170" t="s">
        <v>9</v>
      </c>
      <c r="G4" s="170" t="s">
        <v>8</v>
      </c>
      <c r="H4" s="170" t="s">
        <v>7</v>
      </c>
      <c r="I4" s="170" t="s">
        <v>10</v>
      </c>
      <c r="J4" s="172" t="s">
        <v>9</v>
      </c>
      <c r="K4" s="170" t="s">
        <v>8</v>
      </c>
    </row>
    <row r="5" spans="1:11">
      <c r="A5" s="18" t="s">
        <v>18</v>
      </c>
      <c r="B5" s="308">
        <v>37383</v>
      </c>
      <c r="C5" s="19">
        <v>36295</v>
      </c>
      <c r="D5" s="293">
        <v>34992</v>
      </c>
      <c r="E5" s="309">
        <v>35151</v>
      </c>
      <c r="F5" s="19">
        <v>28993</v>
      </c>
      <c r="G5" s="19">
        <v>30263</v>
      </c>
      <c r="H5" s="19">
        <v>29948</v>
      </c>
      <c r="I5" s="309">
        <v>30025</v>
      </c>
      <c r="J5" s="19">
        <v>30886</v>
      </c>
      <c r="K5" s="19">
        <v>31367</v>
      </c>
    </row>
    <row r="6" spans="1:11">
      <c r="A6" s="18" t="s">
        <v>44</v>
      </c>
      <c r="B6" s="308">
        <v>2954</v>
      </c>
      <c r="C6" s="19">
        <v>2892</v>
      </c>
      <c r="D6" s="19">
        <v>2833</v>
      </c>
      <c r="E6" s="310">
        <v>2934</v>
      </c>
      <c r="F6" s="19">
        <v>1909</v>
      </c>
      <c r="G6" s="19">
        <v>2078</v>
      </c>
      <c r="H6" s="19">
        <v>2183</v>
      </c>
      <c r="I6" s="310">
        <v>2288</v>
      </c>
      <c r="J6" s="19">
        <v>2444</v>
      </c>
      <c r="K6" s="19">
        <v>2667</v>
      </c>
    </row>
    <row r="7" spans="1:11">
      <c r="A7" s="18" t="s">
        <v>45</v>
      </c>
      <c r="B7" s="308">
        <v>9720</v>
      </c>
      <c r="C7" s="19">
        <v>9450</v>
      </c>
      <c r="D7" s="19">
        <v>9226</v>
      </c>
      <c r="E7" s="310">
        <v>9523</v>
      </c>
      <c r="F7" s="19">
        <v>7674</v>
      </c>
      <c r="G7" s="19">
        <v>7890</v>
      </c>
      <c r="H7" s="19">
        <v>7875</v>
      </c>
      <c r="I7" s="310">
        <v>8099</v>
      </c>
      <c r="J7" s="19">
        <v>11722</v>
      </c>
      <c r="K7" s="19">
        <v>11687</v>
      </c>
    </row>
    <row r="8" spans="1:11" s="13" customFormat="1">
      <c r="A8" s="18" t="s">
        <v>84</v>
      </c>
      <c r="B8" s="308">
        <v>2329</v>
      </c>
      <c r="C8" s="19">
        <v>2287</v>
      </c>
      <c r="D8" s="19">
        <v>2177</v>
      </c>
      <c r="E8" s="310">
        <v>2098</v>
      </c>
      <c r="F8" s="19">
        <v>1041</v>
      </c>
      <c r="G8" s="19">
        <v>1118</v>
      </c>
      <c r="H8" s="19">
        <v>937</v>
      </c>
      <c r="I8" s="310">
        <v>901</v>
      </c>
      <c r="J8" s="19">
        <v>1031</v>
      </c>
      <c r="K8" s="19">
        <v>1080</v>
      </c>
    </row>
    <row r="9" spans="1:11">
      <c r="A9" s="20" t="s">
        <v>19</v>
      </c>
      <c r="B9" s="311">
        <v>1496</v>
      </c>
      <c r="C9" s="21">
        <v>1626</v>
      </c>
      <c r="D9" s="21">
        <v>1699</v>
      </c>
      <c r="E9" s="312">
        <v>1537</v>
      </c>
      <c r="F9" s="21">
        <v>1917</v>
      </c>
      <c r="G9" s="21">
        <v>1997</v>
      </c>
      <c r="H9" s="21">
        <v>1800</v>
      </c>
      <c r="I9" s="312">
        <v>1619</v>
      </c>
      <c r="J9" s="21">
        <v>1769</v>
      </c>
      <c r="K9" s="21">
        <v>1898</v>
      </c>
    </row>
    <row r="10" spans="1:11">
      <c r="A10" s="22" t="s">
        <v>41</v>
      </c>
      <c r="B10" s="313">
        <f t="shared" ref="B10:H10" si="0">SUM(B5:B9)</f>
        <v>53882</v>
      </c>
      <c r="C10" s="23">
        <f t="shared" si="0"/>
        <v>52550</v>
      </c>
      <c r="D10" s="23">
        <f t="shared" si="0"/>
        <v>50927</v>
      </c>
      <c r="E10" s="314">
        <f t="shared" si="0"/>
        <v>51243</v>
      </c>
      <c r="F10" s="23">
        <f t="shared" si="0"/>
        <v>41534</v>
      </c>
      <c r="G10" s="23">
        <f t="shared" si="0"/>
        <v>43346</v>
      </c>
      <c r="H10" s="23">
        <f t="shared" si="0"/>
        <v>42743</v>
      </c>
      <c r="I10" s="314">
        <f>SUM(I5:I9)</f>
        <v>42932</v>
      </c>
      <c r="J10" s="23">
        <f>SUM(J5:J9)</f>
        <v>47852</v>
      </c>
      <c r="K10" s="23">
        <f>SUM(K5:K9)</f>
        <v>48699</v>
      </c>
    </row>
    <row r="11" spans="1:11">
      <c r="A11" s="18" t="s">
        <v>12</v>
      </c>
      <c r="B11" s="308">
        <v>18027</v>
      </c>
      <c r="C11" s="19">
        <v>18341</v>
      </c>
      <c r="D11" s="19">
        <v>18290</v>
      </c>
      <c r="E11" s="310">
        <v>18810</v>
      </c>
      <c r="F11" s="19">
        <v>12054</v>
      </c>
      <c r="G11" s="19">
        <v>12926</v>
      </c>
      <c r="H11" s="19">
        <v>13131</v>
      </c>
      <c r="I11" s="310">
        <v>12718</v>
      </c>
      <c r="J11" s="19">
        <v>14006</v>
      </c>
      <c r="K11" s="19">
        <v>14600</v>
      </c>
    </row>
    <row r="12" spans="1:11" s="13" customFormat="1">
      <c r="A12" s="18" t="s">
        <v>20</v>
      </c>
      <c r="B12" s="308">
        <v>29991</v>
      </c>
      <c r="C12" s="19">
        <v>28677</v>
      </c>
      <c r="D12" s="19">
        <v>27934</v>
      </c>
      <c r="E12" s="310">
        <v>29994</v>
      </c>
      <c r="F12" s="19">
        <v>23503</v>
      </c>
      <c r="G12" s="19">
        <v>25562</v>
      </c>
      <c r="H12" s="19">
        <v>24297</v>
      </c>
      <c r="I12" s="310">
        <v>24503</v>
      </c>
      <c r="J12" s="19">
        <v>26207</v>
      </c>
      <c r="K12" s="19">
        <v>27360</v>
      </c>
    </row>
    <row r="13" spans="1:11">
      <c r="A13" s="18" t="s">
        <v>46</v>
      </c>
      <c r="B13" s="308">
        <v>1645</v>
      </c>
      <c r="C13" s="19">
        <v>1754</v>
      </c>
      <c r="D13" s="19">
        <v>1760</v>
      </c>
      <c r="E13" s="310">
        <v>1295</v>
      </c>
      <c r="F13" s="19">
        <v>86</v>
      </c>
      <c r="G13" s="19">
        <v>98</v>
      </c>
      <c r="H13" s="19">
        <v>291</v>
      </c>
      <c r="I13" s="310">
        <v>102</v>
      </c>
      <c r="J13" s="19">
        <v>97</v>
      </c>
      <c r="K13" s="19">
        <v>119</v>
      </c>
    </row>
    <row r="14" spans="1:11">
      <c r="A14" s="18" t="s">
        <v>21</v>
      </c>
      <c r="B14" s="308">
        <v>15191</v>
      </c>
      <c r="C14" s="19">
        <v>14550</v>
      </c>
      <c r="D14" s="19">
        <v>19742</v>
      </c>
      <c r="E14" s="310">
        <v>24496</v>
      </c>
      <c r="F14" s="19">
        <v>23249</v>
      </c>
      <c r="G14" s="19">
        <v>9521</v>
      </c>
      <c r="H14" s="19">
        <v>12023</v>
      </c>
      <c r="I14" s="310">
        <v>16414</v>
      </c>
      <c r="J14" s="19">
        <v>13495</v>
      </c>
      <c r="K14" s="19">
        <v>11720</v>
      </c>
    </row>
    <row r="15" spans="1:11">
      <c r="A15" s="20" t="s">
        <v>22</v>
      </c>
      <c r="B15" s="311">
        <v>2800</v>
      </c>
      <c r="C15" s="21">
        <v>3231</v>
      </c>
      <c r="D15" s="21">
        <v>2950</v>
      </c>
      <c r="E15" s="312">
        <v>193</v>
      </c>
      <c r="F15" s="21">
        <v>34202</v>
      </c>
      <c r="G15" s="21">
        <v>1</v>
      </c>
      <c r="H15" s="21">
        <v>1</v>
      </c>
      <c r="I15" s="312">
        <v>1</v>
      </c>
      <c r="J15" s="21">
        <v>1</v>
      </c>
      <c r="K15" s="21">
        <v>1</v>
      </c>
    </row>
    <row r="16" spans="1:11">
      <c r="A16" s="24" t="s">
        <v>42</v>
      </c>
      <c r="B16" s="315">
        <f t="shared" ref="B16:G16" si="1">SUM(B11:B15)</f>
        <v>67654</v>
      </c>
      <c r="C16" s="25">
        <f t="shared" si="1"/>
        <v>66553</v>
      </c>
      <c r="D16" s="25">
        <f t="shared" si="1"/>
        <v>70676</v>
      </c>
      <c r="E16" s="316">
        <f t="shared" si="1"/>
        <v>74788</v>
      </c>
      <c r="F16" s="25">
        <f t="shared" si="1"/>
        <v>93094</v>
      </c>
      <c r="G16" s="25">
        <f t="shared" si="1"/>
        <v>48108</v>
      </c>
      <c r="H16" s="25">
        <f>SUM(H11:H15)</f>
        <v>49743</v>
      </c>
      <c r="I16" s="316">
        <f>SUM(I11:I15)</f>
        <v>53738</v>
      </c>
      <c r="J16" s="25">
        <f t="shared" ref="J16" si="2">SUM(J11:J15)</f>
        <v>53806</v>
      </c>
      <c r="K16" s="25">
        <f>SUM(K11:K15)</f>
        <v>53800</v>
      </c>
    </row>
    <row r="17" spans="1:11" ht="15" customHeight="1">
      <c r="A17" s="22" t="s">
        <v>43</v>
      </c>
      <c r="B17" s="313">
        <f t="shared" ref="B17:G17" si="3">+B10+B16</f>
        <v>121536</v>
      </c>
      <c r="C17" s="23">
        <f t="shared" si="3"/>
        <v>119103</v>
      </c>
      <c r="D17" s="23">
        <f t="shared" si="3"/>
        <v>121603</v>
      </c>
      <c r="E17" s="314">
        <f t="shared" si="3"/>
        <v>126031</v>
      </c>
      <c r="F17" s="23">
        <f t="shared" si="3"/>
        <v>134628</v>
      </c>
      <c r="G17" s="23">
        <f t="shared" si="3"/>
        <v>91454</v>
      </c>
      <c r="H17" s="23">
        <f>+H10+H16</f>
        <v>92486</v>
      </c>
      <c r="I17" s="314">
        <f>+I10+I16</f>
        <v>96670</v>
      </c>
      <c r="J17" s="23">
        <f>+J10+J16</f>
        <v>101658</v>
      </c>
      <c r="K17" s="23">
        <f>+K10+K16</f>
        <v>102499</v>
      </c>
    </row>
    <row r="18" spans="1:11">
      <c r="A18" s="18"/>
      <c r="B18" s="308"/>
      <c r="C18" s="19"/>
      <c r="D18" s="19"/>
      <c r="E18" s="317"/>
      <c r="F18" s="19"/>
      <c r="G18" s="19"/>
      <c r="H18" s="19"/>
      <c r="I18" s="317"/>
    </row>
    <row r="19" spans="1:11">
      <c r="A19" s="18" t="s">
        <v>92</v>
      </c>
      <c r="B19" s="308">
        <v>56389</v>
      </c>
      <c r="C19" s="19">
        <v>51607</v>
      </c>
      <c r="D19" s="19">
        <v>54616</v>
      </c>
      <c r="E19" s="310">
        <v>60517</v>
      </c>
      <c r="F19" s="19">
        <v>67500</v>
      </c>
      <c r="G19" s="19">
        <v>34952</v>
      </c>
      <c r="H19" s="19">
        <v>37336</v>
      </c>
      <c r="I19" s="310">
        <v>42425</v>
      </c>
      <c r="J19" s="19">
        <v>47402</v>
      </c>
      <c r="K19" s="19">
        <v>44203</v>
      </c>
    </row>
    <row r="20" spans="1:11">
      <c r="A20" s="20" t="s">
        <v>89</v>
      </c>
      <c r="B20" s="311">
        <v>87</v>
      </c>
      <c r="C20" s="21">
        <v>74</v>
      </c>
      <c r="D20" s="21">
        <v>75</v>
      </c>
      <c r="E20" s="312">
        <v>84</v>
      </c>
      <c r="F20" s="21">
        <v>91</v>
      </c>
      <c r="G20" s="21">
        <v>50</v>
      </c>
      <c r="H20" s="21">
        <v>41</v>
      </c>
      <c r="I20" s="312">
        <v>47</v>
      </c>
      <c r="J20" s="21">
        <v>54</v>
      </c>
      <c r="K20" s="21">
        <v>59</v>
      </c>
    </row>
    <row r="21" spans="1:11">
      <c r="A21" s="22" t="s">
        <v>47</v>
      </c>
      <c r="B21" s="313">
        <f t="shared" ref="B21:G21" si="4">SUM(B19:B20)</f>
        <v>56476</v>
      </c>
      <c r="C21" s="23">
        <f t="shared" si="4"/>
        <v>51681</v>
      </c>
      <c r="D21" s="23">
        <f t="shared" si="4"/>
        <v>54691</v>
      </c>
      <c r="E21" s="314">
        <f t="shared" si="4"/>
        <v>60601</v>
      </c>
      <c r="F21" s="23">
        <f t="shared" si="4"/>
        <v>67591</v>
      </c>
      <c r="G21" s="23">
        <f t="shared" si="4"/>
        <v>35002</v>
      </c>
      <c r="H21" s="23">
        <f>SUM(H19:H20)</f>
        <v>37377</v>
      </c>
      <c r="I21" s="314">
        <f>SUM(I19:I20)</f>
        <v>42472</v>
      </c>
      <c r="J21" s="23">
        <f t="shared" ref="J21" si="5">SUM(J19:J20)</f>
        <v>47456</v>
      </c>
      <c r="K21" s="23">
        <f>SUM(K19:K20)</f>
        <v>44262</v>
      </c>
    </row>
    <row r="22" spans="1:11">
      <c r="A22" s="18" t="s">
        <v>94</v>
      </c>
      <c r="B22" s="308">
        <v>23097</v>
      </c>
      <c r="C22" s="19">
        <v>23315</v>
      </c>
      <c r="D22" s="19">
        <v>23013</v>
      </c>
      <c r="E22" s="310">
        <v>23635</v>
      </c>
      <c r="F22" s="19">
        <v>16652</v>
      </c>
      <c r="G22" s="19">
        <v>14671</v>
      </c>
      <c r="H22" s="19">
        <v>14484</v>
      </c>
      <c r="I22" s="310">
        <v>14415</v>
      </c>
      <c r="J22" s="19">
        <v>17086</v>
      </c>
      <c r="K22" s="19">
        <v>17313</v>
      </c>
    </row>
    <row r="23" spans="1:11">
      <c r="A23" s="18" t="s">
        <v>48</v>
      </c>
      <c r="B23" s="308">
        <v>4111</v>
      </c>
      <c r="C23" s="19">
        <v>3332</v>
      </c>
      <c r="D23" s="19">
        <v>3252</v>
      </c>
      <c r="E23" s="310">
        <v>3034</v>
      </c>
      <c r="F23" s="19">
        <v>2934</v>
      </c>
      <c r="G23" s="19">
        <v>3034</v>
      </c>
      <c r="H23" s="19">
        <v>3007</v>
      </c>
      <c r="I23" s="310">
        <v>2837</v>
      </c>
      <c r="J23" s="19">
        <v>3294</v>
      </c>
      <c r="K23" s="19">
        <v>3279</v>
      </c>
    </row>
    <row r="24" spans="1:11">
      <c r="A24" s="18" t="s">
        <v>23</v>
      </c>
      <c r="B24" s="318">
        <v>1651</v>
      </c>
      <c r="C24" s="255">
        <v>1729</v>
      </c>
      <c r="D24" s="255">
        <v>1696</v>
      </c>
      <c r="E24" s="319">
        <v>1720</v>
      </c>
      <c r="F24" s="255">
        <v>1380</v>
      </c>
      <c r="G24" s="255">
        <v>1366</v>
      </c>
      <c r="H24" s="255">
        <v>1344</v>
      </c>
      <c r="I24" s="319">
        <v>1282</v>
      </c>
      <c r="J24" s="255">
        <v>1208</v>
      </c>
      <c r="K24" s="255">
        <v>1310</v>
      </c>
    </row>
    <row r="25" spans="1:11" s="14" customFormat="1">
      <c r="A25" s="20" t="s">
        <v>85</v>
      </c>
      <c r="B25" s="320">
        <v>435</v>
      </c>
      <c r="C25" s="256">
        <v>611</v>
      </c>
      <c r="D25" s="256">
        <v>669</v>
      </c>
      <c r="E25" s="321">
        <v>438</v>
      </c>
      <c r="F25" s="256">
        <v>624</v>
      </c>
      <c r="G25" s="256">
        <v>658</v>
      </c>
      <c r="H25" s="256">
        <v>592</v>
      </c>
      <c r="I25" s="321">
        <v>619</v>
      </c>
      <c r="J25" s="256">
        <v>732</v>
      </c>
      <c r="K25" s="256">
        <v>771</v>
      </c>
    </row>
    <row r="26" spans="1:11" s="14" customFormat="1">
      <c r="A26" s="22" t="s">
        <v>49</v>
      </c>
      <c r="B26" s="313">
        <f t="shared" ref="B26:I26" si="6">SUM(B22:B25)</f>
        <v>29294</v>
      </c>
      <c r="C26" s="23">
        <f t="shared" si="6"/>
        <v>28987</v>
      </c>
      <c r="D26" s="23">
        <f t="shared" si="6"/>
        <v>28630</v>
      </c>
      <c r="E26" s="314">
        <f t="shared" si="6"/>
        <v>28827</v>
      </c>
      <c r="F26" s="23">
        <f t="shared" si="6"/>
        <v>21590</v>
      </c>
      <c r="G26" s="23">
        <f t="shared" si="6"/>
        <v>19729</v>
      </c>
      <c r="H26" s="23">
        <f t="shared" si="6"/>
        <v>19427</v>
      </c>
      <c r="I26" s="314">
        <f t="shared" si="6"/>
        <v>19153</v>
      </c>
      <c r="J26" s="23">
        <f>SUM(J22:J25)</f>
        <v>22320</v>
      </c>
      <c r="K26" s="23">
        <f>SUM(K22:K25)</f>
        <v>22673</v>
      </c>
    </row>
    <row r="27" spans="1:11" s="14" customFormat="1">
      <c r="A27" s="18" t="s">
        <v>94</v>
      </c>
      <c r="B27" s="308">
        <v>1961</v>
      </c>
      <c r="C27" s="19">
        <v>1869</v>
      </c>
      <c r="D27" s="19">
        <v>1602</v>
      </c>
      <c r="E27" s="310">
        <v>1513</v>
      </c>
      <c r="F27" s="19">
        <v>6314</v>
      </c>
      <c r="G27" s="19">
        <v>6297</v>
      </c>
      <c r="H27" s="19">
        <v>6177</v>
      </c>
      <c r="I27" s="310">
        <v>5966</v>
      </c>
      <c r="J27" s="19">
        <v>1737</v>
      </c>
      <c r="K27" s="19">
        <v>2182</v>
      </c>
    </row>
    <row r="28" spans="1:11" s="14" customFormat="1">
      <c r="A28" s="18" t="s">
        <v>83</v>
      </c>
      <c r="B28" s="308">
        <v>30745</v>
      </c>
      <c r="C28" s="19">
        <v>33785</v>
      </c>
      <c r="D28" s="19">
        <v>33855</v>
      </c>
      <c r="E28" s="310">
        <v>33008</v>
      </c>
      <c r="F28" s="19">
        <v>27419</v>
      </c>
      <c r="G28" s="19">
        <v>28694</v>
      </c>
      <c r="H28" s="19">
        <v>27913</v>
      </c>
      <c r="I28" s="310">
        <v>27477</v>
      </c>
      <c r="J28" s="19">
        <v>28447</v>
      </c>
      <c r="K28" s="19">
        <v>31585</v>
      </c>
    </row>
    <row r="29" spans="1:11" s="14" customFormat="1">
      <c r="A29" s="18" t="s">
        <v>24</v>
      </c>
      <c r="B29" s="308">
        <v>2085</v>
      </c>
      <c r="C29" s="19">
        <v>1903</v>
      </c>
      <c r="D29" s="19">
        <v>1932</v>
      </c>
      <c r="E29" s="310">
        <v>2026</v>
      </c>
      <c r="F29" s="19">
        <v>1772</v>
      </c>
      <c r="G29" s="19">
        <v>1732</v>
      </c>
      <c r="H29" s="19">
        <v>1592</v>
      </c>
      <c r="I29" s="310">
        <v>1602</v>
      </c>
      <c r="J29" s="19">
        <v>1698</v>
      </c>
      <c r="K29" s="19">
        <v>1797</v>
      </c>
    </row>
    <row r="30" spans="1:11" s="14" customFormat="1" ht="15" customHeight="1">
      <c r="A30" s="20" t="s">
        <v>51</v>
      </c>
      <c r="B30" s="311">
        <v>975</v>
      </c>
      <c r="C30" s="21">
        <v>878</v>
      </c>
      <c r="D30" s="21">
        <v>893</v>
      </c>
      <c r="E30" s="312">
        <v>56</v>
      </c>
      <c r="F30" s="21">
        <v>9942</v>
      </c>
      <c r="G30" s="21">
        <v>0</v>
      </c>
      <c r="H30" s="21">
        <v>0</v>
      </c>
      <c r="I30" s="312">
        <v>0</v>
      </c>
      <c r="J30" s="21">
        <v>0</v>
      </c>
      <c r="K30" s="21">
        <v>0</v>
      </c>
    </row>
    <row r="31" spans="1:11" s="41" customFormat="1" ht="13.5" customHeight="1">
      <c r="A31" s="24" t="s">
        <v>50</v>
      </c>
      <c r="B31" s="315">
        <f t="shared" ref="B31:J31" si="7">SUM(B27:B30)</f>
        <v>35766</v>
      </c>
      <c r="C31" s="25">
        <f t="shared" si="7"/>
        <v>38435</v>
      </c>
      <c r="D31" s="25">
        <f t="shared" si="7"/>
        <v>38282</v>
      </c>
      <c r="E31" s="316">
        <f t="shared" si="7"/>
        <v>36603</v>
      </c>
      <c r="F31" s="25">
        <f t="shared" si="7"/>
        <v>45447</v>
      </c>
      <c r="G31" s="25">
        <f t="shared" si="7"/>
        <v>36723</v>
      </c>
      <c r="H31" s="25">
        <f t="shared" si="7"/>
        <v>35682</v>
      </c>
      <c r="I31" s="316">
        <f>SUM(I27:I30)</f>
        <v>35045</v>
      </c>
      <c r="J31" s="25">
        <f t="shared" si="7"/>
        <v>31882</v>
      </c>
      <c r="K31" s="25">
        <f>SUM(K27:K30)</f>
        <v>35564</v>
      </c>
    </row>
    <row r="32" spans="1:11">
      <c r="A32" s="22" t="s">
        <v>52</v>
      </c>
      <c r="B32" s="313">
        <f t="shared" ref="B32:J32" si="8">+B21+B26+B31</f>
        <v>121536</v>
      </c>
      <c r="C32" s="23">
        <f t="shared" si="8"/>
        <v>119103</v>
      </c>
      <c r="D32" s="23">
        <f t="shared" si="8"/>
        <v>121603</v>
      </c>
      <c r="E32" s="314">
        <f t="shared" si="8"/>
        <v>126031</v>
      </c>
      <c r="F32" s="23">
        <f t="shared" si="8"/>
        <v>134628</v>
      </c>
      <c r="G32" s="23">
        <f t="shared" si="8"/>
        <v>91454</v>
      </c>
      <c r="H32" s="23">
        <f t="shared" si="8"/>
        <v>92486</v>
      </c>
      <c r="I32" s="314">
        <f>+I21+I26+I31</f>
        <v>96670</v>
      </c>
      <c r="J32" s="23">
        <f t="shared" si="8"/>
        <v>101658</v>
      </c>
      <c r="K32" s="23">
        <f>+K21+K26+K31</f>
        <v>102499</v>
      </c>
    </row>
    <row r="33" spans="1:11">
      <c r="A33" s="89"/>
      <c r="B33" s="322"/>
      <c r="C33" s="26"/>
      <c r="D33" s="26"/>
      <c r="E33" s="323"/>
      <c r="F33" s="26"/>
      <c r="G33" s="26"/>
      <c r="H33" s="26"/>
      <c r="I33" s="323"/>
    </row>
    <row r="34" spans="1:11">
      <c r="A34" s="89"/>
      <c r="B34" s="322"/>
      <c r="C34" s="26"/>
      <c r="D34" s="26"/>
      <c r="E34" s="323"/>
      <c r="F34" s="26"/>
      <c r="G34" s="26"/>
      <c r="H34" s="26"/>
      <c r="I34" s="323"/>
    </row>
    <row r="35" spans="1:11">
      <c r="A35" s="22" t="s">
        <v>180</v>
      </c>
      <c r="B35" s="359"/>
      <c r="C35" s="282"/>
      <c r="D35" s="282"/>
      <c r="E35" s="360"/>
      <c r="F35" s="282"/>
      <c r="G35" s="282"/>
      <c r="H35" s="282"/>
      <c r="I35" s="360"/>
    </row>
    <row r="36" spans="1:11">
      <c r="A36" s="18" t="s">
        <v>178</v>
      </c>
      <c r="B36" s="359">
        <f t="shared" ref="B36:G36" si="9">B17-B15</f>
        <v>118736</v>
      </c>
      <c r="C36" s="282">
        <f t="shared" si="9"/>
        <v>115872</v>
      </c>
      <c r="D36" s="282">
        <f t="shared" si="9"/>
        <v>118653</v>
      </c>
      <c r="E36" s="327">
        <f t="shared" si="9"/>
        <v>125838</v>
      </c>
      <c r="F36" s="282">
        <f t="shared" si="9"/>
        <v>100426</v>
      </c>
      <c r="G36" s="282">
        <f t="shared" si="9"/>
        <v>91453</v>
      </c>
      <c r="H36" s="282">
        <f>H17-H15</f>
        <v>92485</v>
      </c>
      <c r="I36" s="327">
        <f>I17-I15</f>
        <v>96669</v>
      </c>
      <c r="J36" s="488">
        <f>J17-J15</f>
        <v>101657</v>
      </c>
      <c r="K36" s="488">
        <f>K17-K15</f>
        <v>102498</v>
      </c>
    </row>
    <row r="37" spans="1:11">
      <c r="A37" s="18" t="s">
        <v>25</v>
      </c>
      <c r="B37" s="359">
        <f t="shared" ref="B37:G37" si="10">-(B24+B25+B28+B29)</f>
        <v>-34916</v>
      </c>
      <c r="C37" s="282">
        <f t="shared" si="10"/>
        <v>-38028</v>
      </c>
      <c r="D37" s="282">
        <f t="shared" si="10"/>
        <v>-38152</v>
      </c>
      <c r="E37" s="327">
        <f t="shared" si="10"/>
        <v>-37192</v>
      </c>
      <c r="F37" s="282">
        <f t="shared" si="10"/>
        <v>-31195</v>
      </c>
      <c r="G37" s="282">
        <f t="shared" si="10"/>
        <v>-32450</v>
      </c>
      <c r="H37" s="282">
        <f>-(H24+H25+H28+H29)</f>
        <v>-31441</v>
      </c>
      <c r="I37" s="327">
        <f>-(I24+I25+I28+I29)</f>
        <v>-30980</v>
      </c>
      <c r="J37" s="488">
        <f>-(J24+J25+J28+J29)</f>
        <v>-32085</v>
      </c>
      <c r="K37" s="488">
        <f>-(K24+K25+K28+K29)</f>
        <v>-35463</v>
      </c>
    </row>
    <row r="38" spans="1:11" s="13" customFormat="1">
      <c r="A38" s="24" t="s">
        <v>179</v>
      </c>
      <c r="B38" s="361">
        <f t="shared" ref="B38:G38" si="11">B36+B37</f>
        <v>83820</v>
      </c>
      <c r="C38" s="362">
        <f t="shared" si="11"/>
        <v>77844</v>
      </c>
      <c r="D38" s="362">
        <f t="shared" si="11"/>
        <v>80501</v>
      </c>
      <c r="E38" s="363">
        <f t="shared" si="11"/>
        <v>88646</v>
      </c>
      <c r="F38" s="362">
        <f t="shared" si="11"/>
        <v>69231</v>
      </c>
      <c r="G38" s="362">
        <f t="shared" si="11"/>
        <v>59003</v>
      </c>
      <c r="H38" s="362">
        <f>H36+H37</f>
        <v>61044</v>
      </c>
      <c r="I38" s="363">
        <f>I36+I37</f>
        <v>65689</v>
      </c>
      <c r="J38" s="489">
        <f>J36+J37</f>
        <v>69572</v>
      </c>
      <c r="K38" s="489">
        <f>K36+K37</f>
        <v>67035</v>
      </c>
    </row>
    <row r="39" spans="1:11">
      <c r="A39" s="18" t="s">
        <v>198</v>
      </c>
      <c r="B39" s="386">
        <v>76083</v>
      </c>
      <c r="C39" s="282">
        <v>77412</v>
      </c>
      <c r="D39" s="282">
        <v>79725</v>
      </c>
      <c r="E39" s="387">
        <v>82229</v>
      </c>
      <c r="F39" s="283">
        <v>65573</v>
      </c>
      <c r="G39" s="282">
        <v>64286</v>
      </c>
      <c r="H39" s="282">
        <v>64451</v>
      </c>
      <c r="I39" s="387">
        <v>64945</v>
      </c>
      <c r="J39" s="283">
        <v>65565</v>
      </c>
      <c r="K39" s="282">
        <v>65126</v>
      </c>
    </row>
    <row r="40" spans="1:11">
      <c r="A40" s="18"/>
      <c r="B40" s="322"/>
      <c r="C40" s="26"/>
      <c r="D40" s="26"/>
      <c r="E40" s="323"/>
      <c r="F40" s="26"/>
      <c r="G40" s="26"/>
      <c r="H40" s="26"/>
      <c r="I40" s="323"/>
    </row>
    <row r="41" spans="1:11">
      <c r="A41" s="22" t="s">
        <v>181</v>
      </c>
      <c r="B41" s="322"/>
      <c r="C41" s="26"/>
      <c r="D41" s="26"/>
      <c r="E41" s="323"/>
      <c r="F41" s="26"/>
      <c r="G41" s="26"/>
      <c r="H41" s="26"/>
      <c r="I41" s="323"/>
    </row>
    <row r="42" spans="1:11" ht="26.25" customHeight="1">
      <c r="A42" s="18" t="s">
        <v>147</v>
      </c>
      <c r="B42" s="322">
        <f t="shared" ref="B42:H42" si="12">-(B22+B23+B27)</f>
        <v>-29169</v>
      </c>
      <c r="C42" s="26">
        <f t="shared" si="12"/>
        <v>-28516</v>
      </c>
      <c r="D42" s="26">
        <f t="shared" si="12"/>
        <v>-27867</v>
      </c>
      <c r="E42" s="324">
        <f t="shared" si="12"/>
        <v>-28182</v>
      </c>
      <c r="F42" s="26">
        <f t="shared" si="12"/>
        <v>-25900</v>
      </c>
      <c r="G42" s="26">
        <f t="shared" si="12"/>
        <v>-24002</v>
      </c>
      <c r="H42" s="26">
        <f t="shared" si="12"/>
        <v>-23668</v>
      </c>
      <c r="I42" s="324">
        <f>-(I22+I23+I27)</f>
        <v>-23218</v>
      </c>
      <c r="J42" s="490">
        <f>-(J22+J23+J27)</f>
        <v>-22117</v>
      </c>
      <c r="K42" s="490">
        <f>-(K22+K23+K27)</f>
        <v>-22774</v>
      </c>
    </row>
    <row r="43" spans="1:11">
      <c r="A43" s="18" t="s">
        <v>175</v>
      </c>
      <c r="B43" s="322">
        <v>-105</v>
      </c>
      <c r="C43" s="26">
        <v>-93</v>
      </c>
      <c r="D43" s="282">
        <v>-89</v>
      </c>
      <c r="E43" s="327">
        <v>-75</v>
      </c>
      <c r="F43" s="282">
        <v>0</v>
      </c>
      <c r="G43" s="26">
        <v>0</v>
      </c>
      <c r="H43" s="26">
        <v>0</v>
      </c>
      <c r="I43" s="327">
        <v>0</v>
      </c>
      <c r="J43" s="282">
        <v>0</v>
      </c>
      <c r="K43" s="4">
        <v>0</v>
      </c>
    </row>
    <row r="44" spans="1:11">
      <c r="A44" s="18" t="s">
        <v>177</v>
      </c>
      <c r="B44" s="322">
        <f t="shared" ref="B44:G44" si="13">+B13+B14</f>
        <v>16836</v>
      </c>
      <c r="C44" s="26">
        <f t="shared" si="13"/>
        <v>16304</v>
      </c>
      <c r="D44" s="26">
        <f t="shared" si="13"/>
        <v>21502</v>
      </c>
      <c r="E44" s="324">
        <f t="shared" si="13"/>
        <v>25791</v>
      </c>
      <c r="F44" s="26">
        <f t="shared" si="13"/>
        <v>23335</v>
      </c>
      <c r="G44" s="26">
        <f t="shared" si="13"/>
        <v>9619</v>
      </c>
      <c r="H44" s="26">
        <f>+H13+H14</f>
        <v>12314</v>
      </c>
      <c r="I44" s="324">
        <f>+I13+I14</f>
        <v>16516</v>
      </c>
      <c r="J44" s="26">
        <f t="shared" ref="J44" si="14">+J13+J14</f>
        <v>13592</v>
      </c>
      <c r="K44" s="26">
        <f>+K13+K14</f>
        <v>11839</v>
      </c>
    </row>
    <row r="45" spans="1:11" s="13" customFormat="1">
      <c r="A45" s="24" t="s">
        <v>176</v>
      </c>
      <c r="B45" s="325">
        <f t="shared" ref="B45:G45" si="15">B42+B43+B44</f>
        <v>-12438</v>
      </c>
      <c r="C45" s="257">
        <f t="shared" si="15"/>
        <v>-12305</v>
      </c>
      <c r="D45" s="257">
        <f t="shared" si="15"/>
        <v>-6454</v>
      </c>
      <c r="E45" s="326">
        <f t="shared" si="15"/>
        <v>-2466</v>
      </c>
      <c r="F45" s="257">
        <f t="shared" si="15"/>
        <v>-2565</v>
      </c>
      <c r="G45" s="257">
        <f t="shared" si="15"/>
        <v>-14383</v>
      </c>
      <c r="H45" s="257">
        <f>H42+H43+H44</f>
        <v>-11354</v>
      </c>
      <c r="I45" s="326">
        <f>I42+I43+I44</f>
        <v>-6702</v>
      </c>
      <c r="J45" s="257">
        <f>J42+J43+J44</f>
        <v>-8525</v>
      </c>
      <c r="K45" s="257">
        <f>K42+K43+K44</f>
        <v>-10935</v>
      </c>
    </row>
    <row r="46" spans="1:11">
      <c r="A46" s="89"/>
      <c r="B46" s="26"/>
      <c r="C46" s="26"/>
      <c r="D46" s="26"/>
      <c r="E46" s="26"/>
      <c r="F46" s="26"/>
      <c r="G46" s="26"/>
    </row>
    <row r="47" spans="1:11" ht="14.25">
      <c r="A47" s="14" t="s">
        <v>357</v>
      </c>
      <c r="B47" s="197"/>
      <c r="C47" s="197"/>
      <c r="D47" s="197"/>
      <c r="E47" s="197"/>
      <c r="F47" s="197"/>
      <c r="G47" s="197"/>
      <c r="H47" s="13"/>
    </row>
    <row r="48" spans="1:11" ht="14.25">
      <c r="A48" s="4" t="s">
        <v>393</v>
      </c>
      <c r="F48" s="260"/>
      <c r="H48" s="260"/>
      <c r="I48" s="260"/>
    </row>
  </sheetData>
  <mergeCells count="1">
    <mergeCell ref="B2:E2"/>
  </mergeCells>
  <phoneticPr fontId="6" type="noConversion"/>
  <pageMargins left="0.70866141732283472" right="0.70866141732283472" top="0.74803149606299213" bottom="0.74803149606299213"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FF00"/>
    <pageSetUpPr fitToPage="1"/>
  </sheetPr>
  <dimension ref="A1:K67"/>
  <sheetViews>
    <sheetView showGridLines="0" zoomScale="90" zoomScaleNormal="90" workbookViewId="0">
      <pane xSplit="1" ySplit="4" topLeftCell="B5" activePane="bottomRight" state="frozen"/>
      <selection activeCell="P62" sqref="P62"/>
      <selection pane="topRight" activeCell="P62" sqref="P62"/>
      <selection pane="bottomLeft" activeCell="P62" sqref="P62"/>
      <selection pane="bottomRight"/>
    </sheetView>
  </sheetViews>
  <sheetFormatPr defaultColWidth="9.140625" defaultRowHeight="12" customHeight="1"/>
  <cols>
    <col min="1" max="1" width="47.42578125" style="159" bestFit="1" customWidth="1"/>
    <col min="2" max="2" width="9.42578125" style="179" customWidth="1"/>
    <col min="3" max="7" width="9.42578125" style="262" customWidth="1"/>
    <col min="8" max="8" width="9.42578125" style="173" customWidth="1"/>
    <col min="9" max="10" width="9.42578125" style="161" customWidth="1"/>
    <col min="11" max="11" width="9.42578125" style="158" customWidth="1"/>
    <col min="12" max="16384" width="9.140625" style="158"/>
  </cols>
  <sheetData>
    <row r="1" spans="1:11" s="162" customFormat="1" ht="12" customHeight="1">
      <c r="A1" s="163" t="s">
        <v>11</v>
      </c>
      <c r="B1" s="174"/>
      <c r="C1" s="234"/>
      <c r="D1" s="234"/>
      <c r="E1" s="234"/>
      <c r="F1" s="174"/>
      <c r="G1" s="234"/>
      <c r="H1" s="234"/>
      <c r="I1" s="234"/>
      <c r="J1" s="174"/>
      <c r="K1" s="234"/>
    </row>
    <row r="2" spans="1:11" s="162" customFormat="1" ht="12" customHeight="1">
      <c r="A2" s="164" t="s">
        <v>201</v>
      </c>
      <c r="B2" s="174"/>
      <c r="C2" s="234"/>
      <c r="D2" s="234"/>
      <c r="E2" s="234"/>
      <c r="F2" s="174"/>
      <c r="G2" s="234"/>
      <c r="H2" s="234"/>
      <c r="I2" s="234"/>
      <c r="J2" s="174"/>
      <c r="K2" s="234"/>
    </row>
    <row r="3" spans="1:11" s="161" customFormat="1" ht="12" customHeight="1">
      <c r="A3" s="165"/>
      <c r="B3" s="172" t="s">
        <v>324</v>
      </c>
      <c r="C3" s="225"/>
      <c r="D3" s="225"/>
      <c r="E3" s="225"/>
      <c r="F3" s="175">
        <v>2018</v>
      </c>
      <c r="G3" s="225"/>
      <c r="H3" s="225"/>
      <c r="I3" s="225"/>
      <c r="J3" s="175" t="s">
        <v>392</v>
      </c>
      <c r="K3" s="225"/>
    </row>
    <row r="4" spans="1:11" s="161" customFormat="1" ht="12" customHeight="1">
      <c r="A4" s="166" t="s">
        <v>1</v>
      </c>
      <c r="B4" s="238" t="s">
        <v>9</v>
      </c>
      <c r="C4" s="238" t="s">
        <v>8</v>
      </c>
      <c r="D4" s="238" t="s">
        <v>7</v>
      </c>
      <c r="E4" s="238" t="s">
        <v>10</v>
      </c>
      <c r="F4" s="176" t="s">
        <v>398</v>
      </c>
      <c r="G4" s="238" t="s">
        <v>399</v>
      </c>
      <c r="H4" s="238" t="s">
        <v>400</v>
      </c>
      <c r="I4" s="238" t="s">
        <v>10</v>
      </c>
      <c r="J4" s="176" t="s">
        <v>9</v>
      </c>
      <c r="K4" s="238" t="s">
        <v>8</v>
      </c>
    </row>
    <row r="5" spans="1:11" s="160" customFormat="1" ht="12" customHeight="1">
      <c r="A5" s="180" t="s">
        <v>115</v>
      </c>
      <c r="B5" s="181"/>
      <c r="C5" s="237"/>
      <c r="D5" s="237"/>
      <c r="E5" s="237"/>
      <c r="F5" s="181"/>
      <c r="G5" s="237"/>
      <c r="H5" s="237"/>
      <c r="I5" s="295"/>
      <c r="J5" s="181"/>
    </row>
    <row r="6" spans="1:11" ht="12" customHeight="1">
      <c r="A6" s="182" t="s">
        <v>54</v>
      </c>
      <c r="B6" s="183">
        <v>5721</v>
      </c>
      <c r="C6" s="235">
        <v>5996</v>
      </c>
      <c r="D6" s="235">
        <v>6248</v>
      </c>
      <c r="E6" s="367">
        <v>6187</v>
      </c>
      <c r="F6" s="183">
        <v>6348</v>
      </c>
      <c r="G6" s="235">
        <v>6928</v>
      </c>
      <c r="H6" s="235">
        <v>5263</v>
      </c>
      <c r="I6" s="235">
        <v>5661</v>
      </c>
      <c r="J6" s="183">
        <v>5048</v>
      </c>
      <c r="K6" s="512">
        <v>5379</v>
      </c>
    </row>
    <row r="7" spans="1:11" ht="12" customHeight="1">
      <c r="A7" s="182" t="s">
        <v>166</v>
      </c>
      <c r="B7" s="183">
        <v>1158</v>
      </c>
      <c r="C7" s="235">
        <v>1138</v>
      </c>
      <c r="D7" s="235">
        <v>1531</v>
      </c>
      <c r="E7" s="466">
        <v>1283</v>
      </c>
      <c r="F7" s="183">
        <v>1094</v>
      </c>
      <c r="G7" s="235">
        <v>1137</v>
      </c>
      <c r="H7" s="235">
        <v>823</v>
      </c>
      <c r="I7" s="285">
        <v>868</v>
      </c>
      <c r="J7" s="183">
        <v>1079</v>
      </c>
      <c r="K7" s="512">
        <v>1133</v>
      </c>
    </row>
    <row r="8" spans="1:11" ht="12" customHeight="1">
      <c r="A8" s="182" t="s">
        <v>116</v>
      </c>
      <c r="B8" s="183">
        <v>112</v>
      </c>
      <c r="C8" s="235">
        <v>532</v>
      </c>
      <c r="D8" s="235">
        <v>-460</v>
      </c>
      <c r="E8" s="466">
        <v>-259</v>
      </c>
      <c r="F8" s="183">
        <v>25</v>
      </c>
      <c r="G8" s="235">
        <v>131</v>
      </c>
      <c r="H8" s="235">
        <v>199</v>
      </c>
      <c r="I8" s="285">
        <v>-33</v>
      </c>
      <c r="J8" s="183">
        <v>107</v>
      </c>
      <c r="K8" s="512">
        <v>468</v>
      </c>
    </row>
    <row r="9" spans="1:11" ht="12" customHeight="1">
      <c r="A9" s="184" t="s">
        <v>63</v>
      </c>
      <c r="B9" s="185">
        <f t="shared" ref="B9:H9" si="0">SUM(B6:B8)</f>
        <v>6991</v>
      </c>
      <c r="C9" s="236">
        <f t="shared" si="0"/>
        <v>7666</v>
      </c>
      <c r="D9" s="236">
        <f>SUM(D6:D8)</f>
        <v>7319</v>
      </c>
      <c r="E9" s="236">
        <f t="shared" si="0"/>
        <v>7211</v>
      </c>
      <c r="F9" s="185">
        <f t="shared" si="0"/>
        <v>7467</v>
      </c>
      <c r="G9" s="236">
        <f t="shared" si="0"/>
        <v>8196</v>
      </c>
      <c r="H9" s="236">
        <f t="shared" si="0"/>
        <v>6285</v>
      </c>
      <c r="I9" s="236">
        <f>SUM(I6:I8)</f>
        <v>6496</v>
      </c>
      <c r="J9" s="185">
        <f>SUM(J6:J8)</f>
        <v>6234</v>
      </c>
      <c r="K9" s="506">
        <f>SUM(K6:K8)</f>
        <v>6980</v>
      </c>
    </row>
    <row r="10" spans="1:11" ht="12" customHeight="1">
      <c r="A10" s="182" t="s">
        <v>117</v>
      </c>
      <c r="B10" s="183">
        <v>-823</v>
      </c>
      <c r="C10" s="235">
        <v>608</v>
      </c>
      <c r="D10" s="235">
        <v>583</v>
      </c>
      <c r="E10" s="285">
        <v>-39</v>
      </c>
      <c r="F10" s="183">
        <v>393</v>
      </c>
      <c r="G10" s="235">
        <v>-1002</v>
      </c>
      <c r="H10" s="235">
        <v>201</v>
      </c>
      <c r="I10" s="285">
        <v>-267</v>
      </c>
      <c r="J10" s="183">
        <v>-365</v>
      </c>
      <c r="K10" s="512">
        <v>-213</v>
      </c>
    </row>
    <row r="11" spans="1:11" ht="12.75" customHeight="1">
      <c r="A11" s="182" t="s">
        <v>118</v>
      </c>
      <c r="B11" s="183">
        <v>-1820</v>
      </c>
      <c r="C11" s="235">
        <v>-2616</v>
      </c>
      <c r="D11" s="235">
        <v>-1450</v>
      </c>
      <c r="E11" s="285">
        <v>-1420</v>
      </c>
      <c r="F11" s="183">
        <v>-1344</v>
      </c>
      <c r="G11" s="235">
        <v>-2208</v>
      </c>
      <c r="H11" s="235">
        <v>-1372</v>
      </c>
      <c r="I11" s="285">
        <v>-972</v>
      </c>
      <c r="J11" s="183">
        <v>-1014</v>
      </c>
      <c r="K11" s="512">
        <v>-1822</v>
      </c>
    </row>
    <row r="12" spans="1:11" ht="17.25" customHeight="1">
      <c r="A12" s="182" t="s">
        <v>170</v>
      </c>
      <c r="B12" s="196">
        <v>-109</v>
      </c>
      <c r="C12" s="242">
        <v>-885</v>
      </c>
      <c r="D12" s="242">
        <v>-105</v>
      </c>
      <c r="E12" s="296">
        <v>-181</v>
      </c>
      <c r="F12" s="196">
        <v>-102</v>
      </c>
      <c r="G12" s="242">
        <v>-77</v>
      </c>
      <c r="H12" s="242">
        <v>-95</v>
      </c>
      <c r="I12" s="296">
        <v>-118</v>
      </c>
      <c r="J12" s="196">
        <v>-77</v>
      </c>
      <c r="K12" s="513">
        <v>-84</v>
      </c>
    </row>
    <row r="13" spans="1:11" ht="12" customHeight="1">
      <c r="A13" s="182" t="s">
        <v>65</v>
      </c>
      <c r="B13" s="183">
        <v>-355</v>
      </c>
      <c r="C13" s="235">
        <v>208</v>
      </c>
      <c r="D13" s="235">
        <v>308</v>
      </c>
      <c r="E13" s="285">
        <v>1237</v>
      </c>
      <c r="F13" s="183">
        <v>-1708</v>
      </c>
      <c r="G13" s="235">
        <v>-1727</v>
      </c>
      <c r="H13" s="235">
        <v>-459</v>
      </c>
      <c r="I13" s="285">
        <v>503</v>
      </c>
      <c r="J13" s="183">
        <v>-1469</v>
      </c>
      <c r="K13" s="512">
        <v>-1938</v>
      </c>
    </row>
    <row r="14" spans="1:11" ht="12" customHeight="1">
      <c r="A14" s="182" t="s">
        <v>113</v>
      </c>
      <c r="B14" s="183">
        <v>-234</v>
      </c>
      <c r="C14" s="235">
        <v>-349</v>
      </c>
      <c r="D14" s="235">
        <v>-371</v>
      </c>
      <c r="E14" s="285">
        <v>-458</v>
      </c>
      <c r="F14" s="183">
        <v>-408</v>
      </c>
      <c r="G14" s="235">
        <v>-498</v>
      </c>
      <c r="H14" s="235">
        <v>-299</v>
      </c>
      <c r="I14" s="285">
        <v>-257</v>
      </c>
      <c r="J14" s="183">
        <v>-259</v>
      </c>
      <c r="K14" s="512">
        <v>-244</v>
      </c>
    </row>
    <row r="15" spans="1:11" ht="12" customHeight="1">
      <c r="A15" s="182" t="s">
        <v>165</v>
      </c>
      <c r="B15" s="183">
        <v>89</v>
      </c>
      <c r="C15" s="235">
        <v>103</v>
      </c>
      <c r="D15" s="235">
        <v>129</v>
      </c>
      <c r="E15" s="285">
        <v>143</v>
      </c>
      <c r="F15" s="183">
        <v>81</v>
      </c>
      <c r="G15" s="235">
        <v>89</v>
      </c>
      <c r="H15" s="235">
        <v>7</v>
      </c>
      <c r="I15" s="285">
        <v>9</v>
      </c>
      <c r="J15" s="183">
        <v>13</v>
      </c>
      <c r="K15" s="512">
        <v>6</v>
      </c>
    </row>
    <row r="16" spans="1:11" s="160" customFormat="1" ht="12" customHeight="1">
      <c r="A16" s="186" t="s">
        <v>119</v>
      </c>
      <c r="B16" s="239">
        <f t="shared" ref="B16:H16" si="1">SUM(B9:B15)</f>
        <v>3739</v>
      </c>
      <c r="C16" s="233">
        <f t="shared" si="1"/>
        <v>4735</v>
      </c>
      <c r="D16" s="233">
        <f t="shared" si="1"/>
        <v>6413</v>
      </c>
      <c r="E16" s="233">
        <f t="shared" si="1"/>
        <v>6493</v>
      </c>
      <c r="F16" s="239">
        <f t="shared" si="1"/>
        <v>4379</v>
      </c>
      <c r="G16" s="233">
        <f t="shared" si="1"/>
        <v>2773</v>
      </c>
      <c r="H16" s="233">
        <f t="shared" si="1"/>
        <v>4268</v>
      </c>
      <c r="I16" s="233">
        <f>SUM(I9:I15)</f>
        <v>5394</v>
      </c>
      <c r="J16" s="239">
        <f>SUM(J9:J15)</f>
        <v>3063</v>
      </c>
      <c r="K16" s="507">
        <f>SUM(K9:K15)</f>
        <v>2685</v>
      </c>
    </row>
    <row r="17" spans="1:11" s="160" customFormat="1" ht="12" customHeight="1">
      <c r="A17" s="180" t="s">
        <v>120</v>
      </c>
      <c r="B17" s="181"/>
      <c r="C17" s="227"/>
      <c r="D17" s="227"/>
      <c r="E17" s="227"/>
      <c r="F17" s="181"/>
      <c r="G17" s="227"/>
      <c r="H17" s="227"/>
      <c r="I17" s="227"/>
      <c r="J17" s="181"/>
      <c r="K17" s="514"/>
    </row>
    <row r="18" spans="1:11" ht="12" customHeight="1">
      <c r="A18" s="182" t="s">
        <v>164</v>
      </c>
      <c r="B18" s="183">
        <v>-363</v>
      </c>
      <c r="C18" s="235">
        <v>-359</v>
      </c>
      <c r="D18" s="235">
        <v>-429</v>
      </c>
      <c r="E18" s="285">
        <v>-591</v>
      </c>
      <c r="F18" s="183">
        <v>-461</v>
      </c>
      <c r="G18" s="235">
        <v>-513</v>
      </c>
      <c r="H18" s="235">
        <v>-494</v>
      </c>
      <c r="I18" s="285">
        <v>-532</v>
      </c>
      <c r="J18" s="183">
        <v>-367</v>
      </c>
      <c r="K18" s="512">
        <v>-362</v>
      </c>
    </row>
    <row r="19" spans="1:11" ht="12" customHeight="1">
      <c r="A19" s="182" t="s">
        <v>163</v>
      </c>
      <c r="B19" s="183">
        <v>15</v>
      </c>
      <c r="C19" s="235">
        <v>30</v>
      </c>
      <c r="D19" s="235">
        <v>39</v>
      </c>
      <c r="E19" s="285">
        <v>95</v>
      </c>
      <c r="F19" s="183">
        <v>19</v>
      </c>
      <c r="G19" s="235">
        <v>18</v>
      </c>
      <c r="H19" s="235">
        <v>14</v>
      </c>
      <c r="I19" s="285">
        <v>27</v>
      </c>
      <c r="J19" s="183">
        <v>8</v>
      </c>
      <c r="K19" s="512">
        <v>41</v>
      </c>
    </row>
    <row r="20" spans="1:11" ht="12" customHeight="1">
      <c r="A20" s="182" t="s">
        <v>162</v>
      </c>
      <c r="B20" s="183">
        <v>-251</v>
      </c>
      <c r="C20" s="235">
        <v>-230</v>
      </c>
      <c r="D20" s="235">
        <v>-303</v>
      </c>
      <c r="E20" s="285">
        <v>-237</v>
      </c>
      <c r="F20" s="183">
        <v>-244</v>
      </c>
      <c r="G20" s="235">
        <v>-239</v>
      </c>
      <c r="H20" s="235">
        <v>-175</v>
      </c>
      <c r="I20" s="285">
        <v>-188</v>
      </c>
      <c r="J20" s="183">
        <v>-239</v>
      </c>
      <c r="K20" s="512">
        <v>-255</v>
      </c>
    </row>
    <row r="21" spans="1:11" ht="12" customHeight="1">
      <c r="A21" s="182" t="s">
        <v>161</v>
      </c>
      <c r="B21" s="187">
        <v>2</v>
      </c>
      <c r="C21" s="226">
        <v>0</v>
      </c>
      <c r="D21" s="226">
        <v>0</v>
      </c>
      <c r="E21" s="298">
        <v>0</v>
      </c>
      <c r="F21" s="388">
        <v>0</v>
      </c>
      <c r="G21" s="226">
        <v>0</v>
      </c>
      <c r="H21" s="226">
        <v>0</v>
      </c>
      <c r="I21" s="292" t="s">
        <v>145</v>
      </c>
      <c r="J21" s="388" t="s">
        <v>145</v>
      </c>
      <c r="K21" s="512">
        <v>1</v>
      </c>
    </row>
    <row r="22" spans="1:11" ht="12" customHeight="1">
      <c r="A22" s="182" t="s">
        <v>160</v>
      </c>
      <c r="B22" s="183">
        <v>-61</v>
      </c>
      <c r="C22" s="235">
        <v>-124</v>
      </c>
      <c r="D22" s="235">
        <v>-325</v>
      </c>
      <c r="E22" s="285">
        <v>-10</v>
      </c>
      <c r="F22" s="183">
        <v>-965</v>
      </c>
      <c r="G22" s="235">
        <v>-220</v>
      </c>
      <c r="H22" s="235">
        <v>-376</v>
      </c>
      <c r="I22" s="285">
        <v>-14</v>
      </c>
      <c r="J22" s="183">
        <v>-185</v>
      </c>
      <c r="K22" s="512">
        <v>-817</v>
      </c>
    </row>
    <row r="23" spans="1:11" ht="12" customHeight="1">
      <c r="A23" s="182" t="s">
        <v>159</v>
      </c>
      <c r="B23" s="226">
        <v>0</v>
      </c>
      <c r="C23" s="226">
        <v>0</v>
      </c>
      <c r="D23" s="226">
        <v>0</v>
      </c>
      <c r="E23" s="285">
        <v>1560</v>
      </c>
      <c r="F23" s="258">
        <v>296</v>
      </c>
      <c r="G23" s="235">
        <v>260</v>
      </c>
      <c r="H23" s="235">
        <v>-396</v>
      </c>
      <c r="I23" s="285">
        <v>6</v>
      </c>
      <c r="J23" s="388">
        <v>0</v>
      </c>
      <c r="K23" s="226">
        <v>0</v>
      </c>
    </row>
    <row r="24" spans="1:11" ht="12" customHeight="1">
      <c r="A24" s="182" t="s">
        <v>158</v>
      </c>
      <c r="B24" s="188">
        <v>8</v>
      </c>
      <c r="C24" s="235">
        <v>33</v>
      </c>
      <c r="D24" s="235">
        <v>113</v>
      </c>
      <c r="E24" s="285">
        <v>630</v>
      </c>
      <c r="F24" s="188">
        <v>-134</v>
      </c>
      <c r="G24" s="235">
        <v>-44</v>
      </c>
      <c r="H24" s="235">
        <v>56</v>
      </c>
      <c r="I24" s="285">
        <v>-2</v>
      </c>
      <c r="J24" s="188">
        <v>-19</v>
      </c>
      <c r="K24" s="515">
        <v>-9</v>
      </c>
    </row>
    <row r="25" spans="1:11" s="160" customFormat="1" ht="12" customHeight="1">
      <c r="A25" s="186" t="s">
        <v>126</v>
      </c>
      <c r="B25" s="239">
        <f>SUM(B18:B24)</f>
        <v>-650</v>
      </c>
      <c r="C25" s="233">
        <f>SUM(C18:C24)</f>
        <v>-650</v>
      </c>
      <c r="D25" s="233">
        <f>SUM(D18:D24)</f>
        <v>-905</v>
      </c>
      <c r="E25" s="233">
        <f>SUM(E18:E24)</f>
        <v>1447</v>
      </c>
      <c r="F25" s="239">
        <f t="shared" ref="F25:G25" si="2">SUM(F18:F24)</f>
        <v>-1489</v>
      </c>
      <c r="G25" s="233">
        <f t="shared" si="2"/>
        <v>-738</v>
      </c>
      <c r="H25" s="233">
        <f>SUM(H18:H24)</f>
        <v>-1371</v>
      </c>
      <c r="I25" s="233">
        <f>SUM(I18:I24)</f>
        <v>-703</v>
      </c>
      <c r="J25" s="239">
        <f t="shared" ref="J25" si="3">SUM(J18:J24)</f>
        <v>-802</v>
      </c>
      <c r="K25" s="507">
        <f>SUM(K18:K24)</f>
        <v>-1401</v>
      </c>
    </row>
    <row r="26" spans="1:11" s="160" customFormat="1" ht="12" customHeight="1">
      <c r="A26" s="180" t="s">
        <v>127</v>
      </c>
      <c r="B26" s="181"/>
      <c r="C26" s="227"/>
      <c r="D26" s="227"/>
      <c r="E26" s="227"/>
      <c r="F26" s="181"/>
      <c r="G26" s="227"/>
      <c r="H26" s="227"/>
      <c r="I26" s="297"/>
      <c r="J26" s="181"/>
      <c r="K26" s="514"/>
    </row>
    <row r="27" spans="1:11" ht="12" customHeight="1">
      <c r="A27" s="182" t="s">
        <v>353</v>
      </c>
      <c r="B27" s="235">
        <v>1</v>
      </c>
      <c r="C27" s="235">
        <v>-4126</v>
      </c>
      <c r="D27" s="226">
        <v>0</v>
      </c>
      <c r="E27" s="285">
        <v>-4127</v>
      </c>
      <c r="F27" s="388">
        <v>0</v>
      </c>
      <c r="G27" s="235">
        <v>-8487</v>
      </c>
      <c r="H27" s="226">
        <v>0</v>
      </c>
      <c r="I27" s="226">
        <v>0</v>
      </c>
      <c r="J27" s="388">
        <v>0</v>
      </c>
      <c r="K27" s="235">
        <v>-3820</v>
      </c>
    </row>
    <row r="28" spans="1:11" ht="12" customHeight="1">
      <c r="A28" s="182" t="s">
        <v>401</v>
      </c>
      <c r="B28" s="226">
        <v>0</v>
      </c>
      <c r="C28" s="226">
        <v>0</v>
      </c>
      <c r="D28" s="226">
        <v>0</v>
      </c>
      <c r="E28" s="298">
        <v>0</v>
      </c>
      <c r="F28" s="388">
        <v>0</v>
      </c>
      <c r="G28" s="235">
        <v>-4002</v>
      </c>
      <c r="H28" s="226">
        <v>0</v>
      </c>
      <c r="I28" s="226">
        <v>0</v>
      </c>
      <c r="J28" s="388">
        <v>0</v>
      </c>
      <c r="K28" s="226">
        <v>0</v>
      </c>
    </row>
    <row r="29" spans="1:11" ht="12" customHeight="1">
      <c r="A29" s="182" t="s">
        <v>129</v>
      </c>
      <c r="B29" s="226">
        <v>0</v>
      </c>
      <c r="C29" s="226">
        <v>0</v>
      </c>
      <c r="D29" s="235">
        <v>-3</v>
      </c>
      <c r="E29" s="226">
        <v>0</v>
      </c>
      <c r="F29" s="388">
        <v>0</v>
      </c>
      <c r="G29" s="226">
        <v>0</v>
      </c>
      <c r="H29" s="235">
        <v>-9</v>
      </c>
      <c r="I29" s="226">
        <v>0</v>
      </c>
      <c r="J29" s="388">
        <v>0</v>
      </c>
      <c r="K29" s="226">
        <v>0</v>
      </c>
    </row>
    <row r="30" spans="1:11" ht="12" customHeight="1">
      <c r="A30" s="182" t="s">
        <v>130</v>
      </c>
      <c r="B30" s="235">
        <v>6</v>
      </c>
      <c r="C30" s="284">
        <v>-23</v>
      </c>
      <c r="D30" s="226">
        <v>0</v>
      </c>
      <c r="E30" s="235">
        <v>-2</v>
      </c>
      <c r="F30" s="388">
        <v>0</v>
      </c>
      <c r="G30" s="226">
        <v>0</v>
      </c>
      <c r="H30" s="226">
        <v>0</v>
      </c>
      <c r="I30" s="226">
        <v>0</v>
      </c>
      <c r="J30" s="388">
        <v>0</v>
      </c>
      <c r="K30" s="226">
        <v>0</v>
      </c>
    </row>
    <row r="31" spans="1:11" ht="12" customHeight="1">
      <c r="A31" s="182" t="s">
        <v>77</v>
      </c>
      <c r="B31" s="226">
        <v>0</v>
      </c>
      <c r="C31" s="226">
        <v>0</v>
      </c>
      <c r="D31" s="226">
        <v>0</v>
      </c>
      <c r="E31" s="226">
        <v>0</v>
      </c>
      <c r="F31" s="388">
        <v>0</v>
      </c>
      <c r="G31" s="235">
        <v>-9705</v>
      </c>
      <c r="H31" s="226">
        <v>0</v>
      </c>
      <c r="I31" s="226">
        <v>0</v>
      </c>
      <c r="J31" s="388">
        <v>0</v>
      </c>
      <c r="K31" s="226">
        <v>0</v>
      </c>
    </row>
    <row r="32" spans="1:11" ht="12" customHeight="1">
      <c r="A32" s="182" t="s">
        <v>131</v>
      </c>
      <c r="B32" s="183">
        <v>-520</v>
      </c>
      <c r="C32" s="235">
        <v>399</v>
      </c>
      <c r="D32" s="235">
        <v>66</v>
      </c>
      <c r="E32" s="235">
        <v>-181</v>
      </c>
      <c r="F32" s="183">
        <v>-479</v>
      </c>
      <c r="G32" s="235">
        <v>484</v>
      </c>
      <c r="H32" s="235">
        <v>72</v>
      </c>
      <c r="I32" s="235">
        <v>-275</v>
      </c>
      <c r="J32" s="183">
        <v>-1</v>
      </c>
      <c r="K32" s="512">
        <v>576</v>
      </c>
    </row>
    <row r="33" spans="1:11" ht="12" customHeight="1">
      <c r="A33" s="182" t="s">
        <v>132</v>
      </c>
      <c r="B33" s="183">
        <v>1193</v>
      </c>
      <c r="C33" s="235">
        <v>-343</v>
      </c>
      <c r="D33" s="235">
        <v>-176</v>
      </c>
      <c r="E33" s="235">
        <v>91</v>
      </c>
      <c r="F33" s="183">
        <v>-2381</v>
      </c>
      <c r="G33" s="235">
        <v>3510</v>
      </c>
      <c r="H33" s="235">
        <v>-287</v>
      </c>
      <c r="I33" s="235">
        <v>-42</v>
      </c>
      <c r="J33" s="183">
        <v>-5479</v>
      </c>
      <c r="K33" s="512">
        <v>246</v>
      </c>
    </row>
    <row r="34" spans="1:11" s="160" customFormat="1" ht="12" customHeight="1">
      <c r="A34" s="186" t="s">
        <v>133</v>
      </c>
      <c r="B34" s="239">
        <f>SUM(B27:B33)</f>
        <v>680</v>
      </c>
      <c r="C34" s="233">
        <f>SUM(C27:C33)</f>
        <v>-4093</v>
      </c>
      <c r="D34" s="233">
        <f>SUM(D27:D33)</f>
        <v>-113</v>
      </c>
      <c r="E34" s="233">
        <f>SUM(E27:E33)</f>
        <v>-4219</v>
      </c>
      <c r="F34" s="239">
        <f t="shared" ref="F34:H34" si="4">SUM(F27:F33)</f>
        <v>-2860</v>
      </c>
      <c r="G34" s="233">
        <f t="shared" si="4"/>
        <v>-18200</v>
      </c>
      <c r="H34" s="233">
        <f t="shared" si="4"/>
        <v>-224</v>
      </c>
      <c r="I34" s="233">
        <f>SUM(I27:I33)</f>
        <v>-317</v>
      </c>
      <c r="J34" s="239">
        <f>SUM(J27:J33)</f>
        <v>-5480</v>
      </c>
      <c r="K34" s="507">
        <f>SUM(K27:K33)</f>
        <v>-2998</v>
      </c>
    </row>
    <row r="35" spans="1:11" ht="12" customHeight="1">
      <c r="A35" s="180"/>
      <c r="B35" s="183"/>
      <c r="C35" s="235"/>
      <c r="D35" s="235"/>
      <c r="E35" s="235"/>
      <c r="F35" s="183"/>
      <c r="G35" s="235"/>
      <c r="H35" s="235"/>
      <c r="I35" s="235"/>
      <c r="J35" s="183"/>
      <c r="K35" s="512"/>
    </row>
    <row r="36" spans="1:11" s="160" customFormat="1" ht="12" customHeight="1">
      <c r="A36" s="180" t="s">
        <v>134</v>
      </c>
      <c r="B36" s="181">
        <f>+B16+B25+B34</f>
        <v>3769</v>
      </c>
      <c r="C36" s="227">
        <f>+C16+C25+C34</f>
        <v>-8</v>
      </c>
      <c r="D36" s="227">
        <f>+D16+D25+D34</f>
        <v>5395</v>
      </c>
      <c r="E36" s="227">
        <f>+E16+E25+E34</f>
        <v>3721</v>
      </c>
      <c r="F36" s="181">
        <f t="shared" ref="F36:J36" si="5">+F16+F25+F34</f>
        <v>30</v>
      </c>
      <c r="G36" s="227">
        <f t="shared" si="5"/>
        <v>-16165</v>
      </c>
      <c r="H36" s="227">
        <f t="shared" si="5"/>
        <v>2673</v>
      </c>
      <c r="I36" s="227">
        <f>+I16+I25+I34</f>
        <v>4374</v>
      </c>
      <c r="J36" s="181">
        <f t="shared" si="5"/>
        <v>-3219</v>
      </c>
      <c r="K36" s="514">
        <f>+K16+K25+K34</f>
        <v>-1714</v>
      </c>
    </row>
    <row r="37" spans="1:11" ht="12" customHeight="1">
      <c r="A37" s="182" t="s">
        <v>157</v>
      </c>
      <c r="B37" s="183">
        <v>11492</v>
      </c>
      <c r="C37" s="285">
        <f>+B40</f>
        <v>15191</v>
      </c>
      <c r="D37" s="285">
        <f>+C40</f>
        <v>14550</v>
      </c>
      <c r="E37" s="285">
        <f>+D40</f>
        <v>19742</v>
      </c>
      <c r="F37" s="389">
        <f>+E40</f>
        <v>24496</v>
      </c>
      <c r="G37" s="285">
        <f>F40</f>
        <v>23249</v>
      </c>
      <c r="H37" s="285">
        <f>G40</f>
        <v>9521</v>
      </c>
      <c r="I37" s="285">
        <f>H40</f>
        <v>12023</v>
      </c>
      <c r="J37" s="389">
        <f>+I40</f>
        <v>16414</v>
      </c>
      <c r="K37" s="516">
        <f>+J40</f>
        <v>13495</v>
      </c>
    </row>
    <row r="38" spans="1:11" ht="12" customHeight="1">
      <c r="A38" s="182" t="s">
        <v>156</v>
      </c>
      <c r="B38" s="183">
        <v>12</v>
      </c>
      <c r="C38" s="235">
        <v>-178</v>
      </c>
      <c r="D38" s="235">
        <v>-234</v>
      </c>
      <c r="E38" s="235">
        <v>527</v>
      </c>
      <c r="F38" s="183">
        <v>978</v>
      </c>
      <c r="G38" s="235">
        <v>182</v>
      </c>
      <c r="H38" s="235">
        <v>-171</v>
      </c>
      <c r="I38" s="285">
        <v>17</v>
      </c>
      <c r="J38" s="183">
        <v>300</v>
      </c>
      <c r="K38" s="512">
        <v>-61</v>
      </c>
    </row>
    <row r="39" spans="1:11" ht="12" customHeight="1">
      <c r="A39" s="182" t="s">
        <v>193</v>
      </c>
      <c r="B39" s="183">
        <v>-82</v>
      </c>
      <c r="C39" s="235">
        <v>-455</v>
      </c>
      <c r="D39" s="235">
        <v>31</v>
      </c>
      <c r="E39" s="235">
        <v>506</v>
      </c>
      <c r="F39" s="183">
        <v>-2255</v>
      </c>
      <c r="G39" s="235">
        <v>2255</v>
      </c>
      <c r="H39" s="226">
        <v>0</v>
      </c>
      <c r="I39" s="226">
        <v>0</v>
      </c>
      <c r="J39" s="504">
        <v>0</v>
      </c>
      <c r="K39" s="505">
        <v>0</v>
      </c>
    </row>
    <row r="40" spans="1:11" s="160" customFormat="1" ht="12" customHeight="1">
      <c r="A40" s="186" t="s">
        <v>155</v>
      </c>
      <c r="B40" s="239">
        <f>SUM(B36:B39)</f>
        <v>15191</v>
      </c>
      <c r="C40" s="233">
        <f>SUM(C36:C39)</f>
        <v>14550</v>
      </c>
      <c r="D40" s="233">
        <f>SUM(D36:D39)</f>
        <v>19742</v>
      </c>
      <c r="E40" s="233">
        <f>SUM(E36:E39)</f>
        <v>24496</v>
      </c>
      <c r="F40" s="239">
        <f t="shared" ref="F40:H40" si="6">SUM(F36:F39)</f>
        <v>23249</v>
      </c>
      <c r="G40" s="233">
        <f t="shared" si="6"/>
        <v>9521</v>
      </c>
      <c r="H40" s="233">
        <f t="shared" si="6"/>
        <v>12023</v>
      </c>
      <c r="I40" s="233">
        <f>SUM(I36:I39)</f>
        <v>16414</v>
      </c>
      <c r="J40" s="239">
        <f>SUM(J36:J39)</f>
        <v>13495</v>
      </c>
      <c r="K40" s="507">
        <f>SUM(K36:K39)</f>
        <v>11720</v>
      </c>
    </row>
    <row r="41" spans="1:11" ht="12" customHeight="1">
      <c r="A41" s="291" t="s">
        <v>351</v>
      </c>
      <c r="B41" s="183"/>
      <c r="C41" s="235"/>
      <c r="D41" s="235"/>
      <c r="E41" s="235"/>
      <c r="F41" s="183"/>
      <c r="G41" s="235"/>
      <c r="H41" s="235"/>
      <c r="I41" s="235"/>
      <c r="J41" s="183"/>
      <c r="K41" s="512"/>
    </row>
    <row r="42" spans="1:11" ht="12" customHeight="1">
      <c r="A42" s="189" t="s">
        <v>57</v>
      </c>
      <c r="B42" s="190"/>
      <c r="C42" s="232"/>
      <c r="D42" s="232"/>
      <c r="E42" s="232"/>
      <c r="F42" s="190"/>
      <c r="G42" s="232"/>
      <c r="H42" s="232"/>
      <c r="I42" s="232"/>
      <c r="J42" s="190"/>
      <c r="K42" s="517"/>
    </row>
    <row r="43" spans="1:11" ht="12" customHeight="1">
      <c r="A43" s="191" t="s">
        <v>44</v>
      </c>
      <c r="B43" s="192">
        <v>262</v>
      </c>
      <c r="C43" s="231">
        <v>246</v>
      </c>
      <c r="D43" s="231">
        <v>238</v>
      </c>
      <c r="E43" s="231">
        <v>245</v>
      </c>
      <c r="F43" s="192">
        <v>244</v>
      </c>
      <c r="G43" s="231">
        <v>253</v>
      </c>
      <c r="H43" s="231">
        <v>156</v>
      </c>
      <c r="I43" s="231">
        <v>154</v>
      </c>
      <c r="J43" s="192">
        <v>164</v>
      </c>
      <c r="K43" s="518">
        <v>178</v>
      </c>
    </row>
    <row r="44" spans="1:11" ht="12" customHeight="1">
      <c r="A44" s="191" t="s">
        <v>45</v>
      </c>
      <c r="B44" s="192">
        <v>451</v>
      </c>
      <c r="C44" s="231">
        <v>440</v>
      </c>
      <c r="D44" s="231">
        <v>430</v>
      </c>
      <c r="E44" s="231">
        <v>438</v>
      </c>
      <c r="F44" s="192">
        <v>411</v>
      </c>
      <c r="G44" s="231">
        <v>404</v>
      </c>
      <c r="H44" s="231">
        <v>316</v>
      </c>
      <c r="I44" s="231">
        <v>332</v>
      </c>
      <c r="J44" s="192">
        <v>312</v>
      </c>
      <c r="K44" s="518">
        <v>320</v>
      </c>
    </row>
    <row r="45" spans="1:11" ht="12" customHeight="1">
      <c r="A45" s="191" t="s">
        <v>377</v>
      </c>
      <c r="B45" s="388">
        <v>0</v>
      </c>
      <c r="C45" s="226">
        <v>0</v>
      </c>
      <c r="D45" s="226">
        <v>0</v>
      </c>
      <c r="E45" s="226">
        <v>0</v>
      </c>
      <c r="F45" s="388">
        <v>0</v>
      </c>
      <c r="G45" s="226">
        <v>0</v>
      </c>
      <c r="H45" s="226">
        <v>0</v>
      </c>
      <c r="I45" s="226">
        <v>0</v>
      </c>
      <c r="J45" s="192">
        <v>236</v>
      </c>
      <c r="K45" s="518">
        <v>253</v>
      </c>
    </row>
    <row r="46" spans="1:11" ht="12" customHeight="1">
      <c r="A46" s="191" t="s">
        <v>18</v>
      </c>
      <c r="B46" s="192">
        <v>445</v>
      </c>
      <c r="C46" s="231">
        <v>452</v>
      </c>
      <c r="D46" s="231">
        <v>863</v>
      </c>
      <c r="E46" s="231">
        <v>600</v>
      </c>
      <c r="F46" s="192">
        <v>439</v>
      </c>
      <c r="G46" s="231">
        <v>480</v>
      </c>
      <c r="H46" s="231">
        <v>351</v>
      </c>
      <c r="I46" s="231">
        <v>382</v>
      </c>
      <c r="J46" s="192">
        <v>367</v>
      </c>
      <c r="K46" s="518">
        <v>382</v>
      </c>
    </row>
    <row r="47" spans="1:11" ht="12" customHeight="1">
      <c r="A47" s="193" t="s">
        <v>154</v>
      </c>
      <c r="B47" s="241">
        <f t="shared" ref="B47:J47" si="7">SUM(B43:B46)</f>
        <v>1158</v>
      </c>
      <c r="C47" s="230">
        <f t="shared" si="7"/>
        <v>1138</v>
      </c>
      <c r="D47" s="230">
        <f t="shared" si="7"/>
        <v>1531</v>
      </c>
      <c r="E47" s="230">
        <f t="shared" si="7"/>
        <v>1283</v>
      </c>
      <c r="F47" s="241">
        <f t="shared" si="7"/>
        <v>1094</v>
      </c>
      <c r="G47" s="230">
        <f t="shared" si="7"/>
        <v>1137</v>
      </c>
      <c r="H47" s="230">
        <f t="shared" si="7"/>
        <v>823</v>
      </c>
      <c r="I47" s="230">
        <f>SUM(I43:I46)</f>
        <v>868</v>
      </c>
      <c r="J47" s="241">
        <f t="shared" si="7"/>
        <v>1079</v>
      </c>
      <c r="K47" s="519">
        <f>SUM(K43:K46)</f>
        <v>1133</v>
      </c>
    </row>
    <row r="48" spans="1:11" ht="12" customHeight="1">
      <c r="A48" s="180"/>
      <c r="B48" s="177"/>
      <c r="C48" s="229"/>
      <c r="D48" s="229"/>
      <c r="E48" s="229"/>
      <c r="F48" s="177"/>
      <c r="G48" s="229"/>
      <c r="H48" s="229"/>
      <c r="I48" s="229"/>
      <c r="J48" s="177"/>
      <c r="K48" s="229"/>
    </row>
    <row r="49" spans="1:11" s="160" customFormat="1" ht="12" customHeight="1">
      <c r="A49" s="194" t="s">
        <v>153</v>
      </c>
      <c r="B49" s="178"/>
      <c r="C49" s="228"/>
      <c r="D49" s="228"/>
      <c r="E49" s="228"/>
      <c r="F49" s="178"/>
      <c r="G49" s="228"/>
      <c r="H49" s="228"/>
      <c r="I49" s="228"/>
      <c r="J49" s="178"/>
      <c r="K49" s="228"/>
    </row>
    <row r="50" spans="1:11" s="160" customFormat="1" ht="12" customHeight="1">
      <c r="A50" s="180" t="s">
        <v>134</v>
      </c>
      <c r="B50" s="181">
        <f t="shared" ref="B50:J50" si="8">+B36</f>
        <v>3769</v>
      </c>
      <c r="C50" s="227">
        <f t="shared" si="8"/>
        <v>-8</v>
      </c>
      <c r="D50" s="227">
        <f t="shared" si="8"/>
        <v>5395</v>
      </c>
      <c r="E50" s="227">
        <f t="shared" si="8"/>
        <v>3721</v>
      </c>
      <c r="F50" s="181">
        <f t="shared" si="8"/>
        <v>30</v>
      </c>
      <c r="G50" s="227">
        <f t="shared" si="8"/>
        <v>-16165</v>
      </c>
      <c r="H50" s="227">
        <f t="shared" si="8"/>
        <v>2673</v>
      </c>
      <c r="I50" s="227">
        <f>+I36</f>
        <v>4374</v>
      </c>
      <c r="J50" s="181">
        <f t="shared" si="8"/>
        <v>-3219</v>
      </c>
      <c r="K50" s="514">
        <f>+K36</f>
        <v>-1714</v>
      </c>
    </row>
    <row r="51" spans="1:11" ht="12" customHeight="1">
      <c r="A51" s="182" t="s">
        <v>152</v>
      </c>
      <c r="B51" s="183"/>
      <c r="C51" s="235"/>
      <c r="D51" s="235"/>
      <c r="E51" s="235"/>
      <c r="F51" s="183"/>
      <c r="G51" s="235"/>
      <c r="H51" s="235"/>
      <c r="I51" s="235"/>
      <c r="J51" s="183"/>
      <c r="K51" s="512"/>
    </row>
    <row r="52" spans="1:11" ht="12" customHeight="1">
      <c r="A52" s="182" t="s">
        <v>171</v>
      </c>
      <c r="B52" s="226">
        <v>0</v>
      </c>
      <c r="C52" s="247">
        <v>772</v>
      </c>
      <c r="D52" s="226">
        <v>0</v>
      </c>
      <c r="E52" s="226">
        <v>0</v>
      </c>
      <c r="F52" s="388">
        <v>0</v>
      </c>
      <c r="G52" s="226">
        <v>0</v>
      </c>
      <c r="H52" s="444">
        <v>0</v>
      </c>
      <c r="I52" s="226">
        <v>0</v>
      </c>
      <c r="J52" s="388">
        <v>0</v>
      </c>
      <c r="K52" s="226">
        <v>0</v>
      </c>
    </row>
    <row r="53" spans="1:11" ht="12" customHeight="1">
      <c r="A53" s="182" t="str">
        <f>A33</f>
        <v>Change in interest-bearing liabilities</v>
      </c>
      <c r="B53" s="248">
        <f t="shared" ref="B53:H53" si="9">-B33</f>
        <v>-1193</v>
      </c>
      <c r="C53" s="247">
        <f t="shared" si="9"/>
        <v>343</v>
      </c>
      <c r="D53" s="247">
        <f t="shared" si="9"/>
        <v>176</v>
      </c>
      <c r="E53" s="247">
        <f t="shared" si="9"/>
        <v>-91</v>
      </c>
      <c r="F53" s="248">
        <f t="shared" si="9"/>
        <v>2381</v>
      </c>
      <c r="G53" s="247">
        <f t="shared" si="9"/>
        <v>-3510</v>
      </c>
      <c r="H53" s="247">
        <f t="shared" si="9"/>
        <v>287</v>
      </c>
      <c r="I53" s="285">
        <f>-I33</f>
        <v>42</v>
      </c>
      <c r="J53" s="390">
        <f>-J33</f>
        <v>5479</v>
      </c>
      <c r="K53" s="285">
        <f>-K33</f>
        <v>-246</v>
      </c>
    </row>
    <row r="54" spans="1:11" ht="12" customHeight="1">
      <c r="A54" s="182" t="str">
        <f>A32</f>
        <v>Repurchase and sales of own shares</v>
      </c>
      <c r="B54" s="248">
        <f t="shared" ref="B54:H54" si="10">-B32</f>
        <v>520</v>
      </c>
      <c r="C54" s="247">
        <f t="shared" si="10"/>
        <v>-399</v>
      </c>
      <c r="D54" s="247">
        <f t="shared" si="10"/>
        <v>-66</v>
      </c>
      <c r="E54" s="247">
        <f t="shared" si="10"/>
        <v>181</v>
      </c>
      <c r="F54" s="248">
        <f t="shared" si="10"/>
        <v>479</v>
      </c>
      <c r="G54" s="247">
        <f t="shared" si="10"/>
        <v>-484</v>
      </c>
      <c r="H54" s="247">
        <f t="shared" si="10"/>
        <v>-72</v>
      </c>
      <c r="I54" s="285">
        <f>-I32</f>
        <v>275</v>
      </c>
      <c r="J54" s="390">
        <f>-J32</f>
        <v>1</v>
      </c>
      <c r="K54" s="285">
        <f>-K32</f>
        <v>-576</v>
      </c>
    </row>
    <row r="55" spans="1:11" ht="12" customHeight="1">
      <c r="A55" s="182" t="str">
        <f>A27</f>
        <v>Annual dividends paid</v>
      </c>
      <c r="B55" s="248">
        <f t="shared" ref="B55:G55" si="11">-B27</f>
        <v>-1</v>
      </c>
      <c r="C55" s="247">
        <f t="shared" si="11"/>
        <v>4126</v>
      </c>
      <c r="D55" s="298">
        <f t="shared" si="11"/>
        <v>0</v>
      </c>
      <c r="E55" s="285">
        <f t="shared" si="11"/>
        <v>4127</v>
      </c>
      <c r="F55" s="368">
        <f t="shared" si="11"/>
        <v>0</v>
      </c>
      <c r="G55" s="247">
        <f t="shared" si="11"/>
        <v>8487</v>
      </c>
      <c r="H55" s="298">
        <f>-H27</f>
        <v>0</v>
      </c>
      <c r="I55" s="298">
        <f>-I27</f>
        <v>0</v>
      </c>
      <c r="J55" s="368">
        <f t="shared" ref="J55" si="12">-J27</f>
        <v>0</v>
      </c>
      <c r="K55" s="285">
        <f>-K27</f>
        <v>3820</v>
      </c>
    </row>
    <row r="56" spans="1:11" ht="12" customHeight="1">
      <c r="A56" s="182" t="str">
        <f>A29</f>
        <v>Dividends paid to non-controlling interest</v>
      </c>
      <c r="B56" s="368">
        <f t="shared" ref="B56:K56" si="13">-B29</f>
        <v>0</v>
      </c>
      <c r="C56" s="298">
        <f t="shared" si="13"/>
        <v>0</v>
      </c>
      <c r="D56" s="285">
        <f t="shared" si="13"/>
        <v>3</v>
      </c>
      <c r="E56" s="298">
        <f t="shared" si="13"/>
        <v>0</v>
      </c>
      <c r="F56" s="368">
        <f t="shared" si="13"/>
        <v>0</v>
      </c>
      <c r="G56" s="298">
        <f t="shared" si="13"/>
        <v>0</v>
      </c>
      <c r="H56" s="235">
        <f t="shared" si="13"/>
        <v>9</v>
      </c>
      <c r="I56" s="298">
        <f t="shared" si="13"/>
        <v>0</v>
      </c>
      <c r="J56" s="368">
        <f t="shared" si="13"/>
        <v>0</v>
      </c>
      <c r="K56" s="298">
        <f t="shared" si="13"/>
        <v>0</v>
      </c>
    </row>
    <row r="57" spans="1:11" ht="12" customHeight="1">
      <c r="A57" s="182" t="str">
        <f>A30</f>
        <v>Acquisition of non-controlling interest</v>
      </c>
      <c r="B57" s="248">
        <f t="shared" ref="B57:K57" si="14">-B30</f>
        <v>-6</v>
      </c>
      <c r="C57" s="285">
        <f t="shared" si="14"/>
        <v>23</v>
      </c>
      <c r="D57" s="298">
        <f t="shared" si="14"/>
        <v>0</v>
      </c>
      <c r="E57" s="285">
        <f t="shared" si="14"/>
        <v>2</v>
      </c>
      <c r="F57" s="368">
        <f t="shared" si="14"/>
        <v>0</v>
      </c>
      <c r="G57" s="298">
        <f t="shared" si="14"/>
        <v>0</v>
      </c>
      <c r="H57" s="298">
        <f t="shared" si="14"/>
        <v>0</v>
      </c>
      <c r="I57" s="298">
        <f t="shared" si="14"/>
        <v>0</v>
      </c>
      <c r="J57" s="368">
        <f t="shared" si="14"/>
        <v>0</v>
      </c>
      <c r="K57" s="298">
        <f t="shared" si="14"/>
        <v>0</v>
      </c>
    </row>
    <row r="58" spans="1:11" ht="12" customHeight="1">
      <c r="A58" s="195" t="str">
        <f>A31</f>
        <v>Redemption of shares</v>
      </c>
      <c r="B58" s="368">
        <f t="shared" ref="B58:K58" si="15">-B31</f>
        <v>0</v>
      </c>
      <c r="C58" s="298">
        <f t="shared" si="15"/>
        <v>0</v>
      </c>
      <c r="D58" s="298">
        <f t="shared" si="15"/>
        <v>0</v>
      </c>
      <c r="E58" s="298">
        <f t="shared" si="15"/>
        <v>0</v>
      </c>
      <c r="F58" s="368">
        <f t="shared" si="15"/>
        <v>0</v>
      </c>
      <c r="G58" s="285">
        <f t="shared" si="15"/>
        <v>9705</v>
      </c>
      <c r="H58" s="298">
        <f t="shared" si="15"/>
        <v>0</v>
      </c>
      <c r="I58" s="298">
        <f t="shared" si="15"/>
        <v>0</v>
      </c>
      <c r="J58" s="368">
        <f t="shared" si="15"/>
        <v>0</v>
      </c>
      <c r="K58" s="298">
        <f t="shared" si="15"/>
        <v>0</v>
      </c>
    </row>
    <row r="59" spans="1:11" ht="12" customHeight="1">
      <c r="A59" s="195" t="s">
        <v>352</v>
      </c>
      <c r="B59" s="368">
        <f t="shared" ref="B59:K59" si="16">-B28</f>
        <v>0</v>
      </c>
      <c r="C59" s="298">
        <f t="shared" si="16"/>
        <v>0</v>
      </c>
      <c r="D59" s="298">
        <f t="shared" si="16"/>
        <v>0</v>
      </c>
      <c r="E59" s="298">
        <f t="shared" si="16"/>
        <v>0</v>
      </c>
      <c r="F59" s="368">
        <f t="shared" si="16"/>
        <v>0</v>
      </c>
      <c r="G59" s="285">
        <f t="shared" si="16"/>
        <v>4002</v>
      </c>
      <c r="H59" s="298">
        <f t="shared" si="16"/>
        <v>0</v>
      </c>
      <c r="I59" s="298">
        <f>-I28</f>
        <v>0</v>
      </c>
      <c r="J59" s="368">
        <f t="shared" si="16"/>
        <v>0</v>
      </c>
      <c r="K59" s="298">
        <f t="shared" si="16"/>
        <v>0</v>
      </c>
    </row>
    <row r="60" spans="1:11" ht="12" customHeight="1">
      <c r="A60" s="182" t="s">
        <v>151</v>
      </c>
      <c r="B60" s="248">
        <f t="shared" ref="B60:H60" si="17">-B22-B23</f>
        <v>61</v>
      </c>
      <c r="C60" s="247">
        <f t="shared" si="17"/>
        <v>124</v>
      </c>
      <c r="D60" s="247">
        <f t="shared" si="17"/>
        <v>325</v>
      </c>
      <c r="E60" s="247">
        <f t="shared" si="17"/>
        <v>-1550</v>
      </c>
      <c r="F60" s="248">
        <f t="shared" si="17"/>
        <v>669</v>
      </c>
      <c r="G60" s="247">
        <f t="shared" si="17"/>
        <v>-40</v>
      </c>
      <c r="H60" s="247">
        <f t="shared" si="17"/>
        <v>772</v>
      </c>
      <c r="I60" s="285">
        <f>-I22-I23</f>
        <v>8</v>
      </c>
      <c r="J60" s="390">
        <f>-J22-J23</f>
        <v>185</v>
      </c>
      <c r="K60" s="285">
        <f>-K22-K23</f>
        <v>817</v>
      </c>
    </row>
    <row r="61" spans="1:11" ht="12" customHeight="1">
      <c r="A61" s="182" t="s">
        <v>397</v>
      </c>
      <c r="B61" s="285">
        <v>360</v>
      </c>
      <c r="C61" s="285">
        <v>-798</v>
      </c>
      <c r="D61" s="285">
        <v>-825</v>
      </c>
      <c r="E61" s="285">
        <v>-153</v>
      </c>
      <c r="F61" s="390">
        <v>-835</v>
      </c>
      <c r="G61" s="285">
        <v>1071</v>
      </c>
      <c r="H61" s="445">
        <v>-296</v>
      </c>
      <c r="I61" s="285">
        <v>271</v>
      </c>
      <c r="J61" s="390">
        <v>83</v>
      </c>
      <c r="K61" s="285">
        <v>268</v>
      </c>
    </row>
    <row r="62" spans="1:11" ht="12" customHeight="1">
      <c r="A62" s="182" t="s">
        <v>199</v>
      </c>
      <c r="B62" s="226">
        <v>0</v>
      </c>
      <c r="C62" s="226">
        <v>0</v>
      </c>
      <c r="D62" s="226">
        <v>0</v>
      </c>
      <c r="E62" s="447">
        <v>-737</v>
      </c>
      <c r="F62" s="226">
        <v>0</v>
      </c>
      <c r="G62" s="226">
        <v>0</v>
      </c>
      <c r="H62" s="226">
        <v>0</v>
      </c>
      <c r="I62" s="226">
        <v>0</v>
      </c>
      <c r="J62" s="388">
        <v>0</v>
      </c>
      <c r="K62" s="226">
        <v>0</v>
      </c>
    </row>
    <row r="63" spans="1:11" ht="12" customHeight="1">
      <c r="A63" s="182" t="s">
        <v>183</v>
      </c>
      <c r="B63" s="226">
        <v>0</v>
      </c>
      <c r="C63" s="285">
        <v>655</v>
      </c>
      <c r="D63" s="226">
        <v>0</v>
      </c>
      <c r="E63" s="448">
        <v>0</v>
      </c>
      <c r="F63" s="226">
        <v>0</v>
      </c>
      <c r="G63" s="226">
        <v>0</v>
      </c>
      <c r="H63" s="446">
        <v>0</v>
      </c>
      <c r="I63" s="448">
        <v>0</v>
      </c>
      <c r="J63" s="505">
        <v>0</v>
      </c>
      <c r="K63" s="505">
        <v>0</v>
      </c>
    </row>
    <row r="64" spans="1:11" s="160" customFormat="1" ht="12" customHeight="1">
      <c r="A64" s="186" t="s">
        <v>68</v>
      </c>
      <c r="B64" s="369">
        <f t="shared" ref="B64:H64" si="18">SUM(B50:B63)</f>
        <v>3510</v>
      </c>
      <c r="C64" s="369">
        <f t="shared" si="18"/>
        <v>4838</v>
      </c>
      <c r="D64" s="369">
        <f t="shared" si="18"/>
        <v>5008</v>
      </c>
      <c r="E64" s="369">
        <f t="shared" si="18"/>
        <v>5500</v>
      </c>
      <c r="F64" s="391">
        <f t="shared" si="18"/>
        <v>2724</v>
      </c>
      <c r="G64" s="369">
        <f t="shared" si="18"/>
        <v>3066</v>
      </c>
      <c r="H64" s="369">
        <f t="shared" si="18"/>
        <v>3373</v>
      </c>
      <c r="I64" s="369">
        <f>SUM(I50:I63)</f>
        <v>4970</v>
      </c>
      <c r="J64" s="391">
        <f>SUM(J50:J63)</f>
        <v>2529</v>
      </c>
      <c r="K64" s="369">
        <f>SUM(K50:K63)</f>
        <v>2369</v>
      </c>
    </row>
    <row r="65" spans="1:11" ht="12" customHeight="1">
      <c r="A65" s="281"/>
      <c r="B65" s="246"/>
      <c r="C65" s="161"/>
      <c r="D65" s="161"/>
      <c r="E65" s="161"/>
      <c r="F65" s="161"/>
      <c r="G65" s="161"/>
      <c r="K65" s="161"/>
    </row>
    <row r="66" spans="1:11" ht="12" customHeight="1">
      <c r="A66" s="438" t="s">
        <v>252</v>
      </c>
      <c r="B66" s="248"/>
      <c r="C66" s="247"/>
      <c r="D66" s="247"/>
      <c r="E66" s="247"/>
      <c r="F66" s="247"/>
      <c r="G66" s="247"/>
      <c r="H66" s="240"/>
      <c r="I66" s="247"/>
      <c r="J66" s="247"/>
    </row>
    <row r="67" spans="1:11" ht="12" customHeight="1">
      <c r="A67" s="438" t="s">
        <v>394</v>
      </c>
      <c r="B67" s="246"/>
      <c r="C67" s="161"/>
      <c r="D67" s="161"/>
      <c r="E67" s="161"/>
      <c r="F67" s="161"/>
      <c r="G67" s="161"/>
    </row>
  </sheetData>
  <pageMargins left="0.70866141732283472" right="0.70866141732283472" top="0.74803149606299213" bottom="0.74803149606299213" header="0.31496062992125984" footer="0.31496062992125984"/>
  <pageSetup paperSize="9" scale="87" orientation="portrait" r:id="rId1"/>
  <ignoredErrors>
    <ignoredError sqref="B64 B60 A53:B58 H6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FF00"/>
    <pageSetUpPr fitToPage="1"/>
  </sheetPr>
  <dimension ref="A1:G59"/>
  <sheetViews>
    <sheetView showGridLines="0" zoomScale="90" zoomScaleNormal="90" workbookViewId="0"/>
  </sheetViews>
  <sheetFormatPr defaultColWidth="9.140625" defaultRowHeight="12.75"/>
  <cols>
    <col min="1" max="1" width="38.140625" style="148" customWidth="1"/>
    <col min="2" max="3" width="9.28515625" style="154" customWidth="1"/>
    <col min="4" max="4" width="9.140625" style="102"/>
    <col min="5" max="16384" width="9.140625" style="148"/>
  </cols>
  <sheetData>
    <row r="1" spans="1:7">
      <c r="A1" s="167" t="s">
        <v>11</v>
      </c>
      <c r="B1" s="121"/>
      <c r="C1" s="121"/>
      <c r="D1" s="121"/>
      <c r="E1" s="167"/>
      <c r="F1" s="121"/>
      <c r="G1" s="121"/>
    </row>
    <row r="2" spans="1:7">
      <c r="A2" s="167" t="s">
        <v>174</v>
      </c>
      <c r="B2" s="121"/>
      <c r="C2" s="121"/>
      <c r="D2" s="121"/>
      <c r="E2" s="167"/>
      <c r="F2" s="121"/>
      <c r="G2" s="121"/>
    </row>
    <row r="3" spans="1:7">
      <c r="A3" s="167" t="s">
        <v>39</v>
      </c>
      <c r="B3" s="171">
        <v>2018</v>
      </c>
      <c r="C3" s="171"/>
      <c r="D3" s="171"/>
      <c r="E3" s="167"/>
      <c r="F3" s="171">
        <v>2019</v>
      </c>
      <c r="G3" s="171"/>
    </row>
    <row r="4" spans="1:7">
      <c r="A4" s="168" t="s">
        <v>0</v>
      </c>
      <c r="B4" s="170" t="s">
        <v>9</v>
      </c>
      <c r="C4" s="170" t="s">
        <v>8</v>
      </c>
      <c r="D4" s="170" t="s">
        <v>7</v>
      </c>
      <c r="E4" s="307" t="s">
        <v>10</v>
      </c>
      <c r="F4" s="170" t="s">
        <v>9</v>
      </c>
      <c r="G4" s="170" t="s">
        <v>8</v>
      </c>
    </row>
    <row r="5" spans="1:7" s="1" customFormat="1">
      <c r="A5" s="169" t="s">
        <v>143</v>
      </c>
      <c r="B5" s="364">
        <v>1</v>
      </c>
      <c r="C5" s="364">
        <v>1</v>
      </c>
      <c r="D5" s="364">
        <v>0</v>
      </c>
      <c r="E5" s="478">
        <v>0</v>
      </c>
      <c r="F5" s="364">
        <v>0</v>
      </c>
      <c r="G5" s="364">
        <v>0</v>
      </c>
    </row>
    <row r="6" spans="1:7">
      <c r="A6" s="169" t="s">
        <v>142</v>
      </c>
      <c r="B6" s="364">
        <v>-4</v>
      </c>
      <c r="C6" s="364">
        <v>2</v>
      </c>
      <c r="D6" s="364">
        <v>7</v>
      </c>
      <c r="E6" s="478">
        <v>5</v>
      </c>
      <c r="F6" s="364">
        <v>7</v>
      </c>
      <c r="G6" s="364">
        <v>4</v>
      </c>
    </row>
    <row r="7" spans="1:7">
      <c r="A7" s="169" t="s">
        <v>365</v>
      </c>
      <c r="B7" s="364">
        <v>9</v>
      </c>
      <c r="C7" s="364">
        <v>10</v>
      </c>
      <c r="D7" s="364">
        <v>-1</v>
      </c>
      <c r="E7" s="478">
        <v>1</v>
      </c>
      <c r="F7" s="364">
        <v>1</v>
      </c>
      <c r="G7" s="364">
        <v>2</v>
      </c>
    </row>
    <row r="8" spans="1:7">
      <c r="A8" s="169" t="s">
        <v>144</v>
      </c>
      <c r="B8" s="365">
        <f t="shared" ref="B8:G8" si="0">SUM(B5:B7)</f>
        <v>6</v>
      </c>
      <c r="C8" s="364">
        <f t="shared" si="0"/>
        <v>13</v>
      </c>
      <c r="D8" s="364">
        <f t="shared" si="0"/>
        <v>6</v>
      </c>
      <c r="E8" s="478">
        <f t="shared" si="0"/>
        <v>6</v>
      </c>
      <c r="F8" s="365">
        <f t="shared" si="0"/>
        <v>8</v>
      </c>
      <c r="G8" s="263">
        <f t="shared" si="0"/>
        <v>6</v>
      </c>
    </row>
    <row r="9" spans="1:7">
      <c r="A9" s="168" t="s">
        <v>2</v>
      </c>
      <c r="B9" s="170" t="str">
        <f>+B$4</f>
        <v>Q1</v>
      </c>
      <c r="C9" s="170" t="str">
        <f>+C$4</f>
        <v>Q2</v>
      </c>
      <c r="D9" s="170" t="str">
        <f>+D$4</f>
        <v>Q3</v>
      </c>
      <c r="E9" s="307" t="str">
        <f>+E$4</f>
        <v>Q4</v>
      </c>
      <c r="F9" s="170" t="str">
        <f>+F4</f>
        <v>Q1</v>
      </c>
      <c r="G9" s="170" t="str">
        <f>+G4</f>
        <v>Q2</v>
      </c>
    </row>
    <row r="10" spans="1:7">
      <c r="A10" s="169" t="s">
        <v>143</v>
      </c>
      <c r="B10" s="263">
        <v>1</v>
      </c>
      <c r="C10" s="263">
        <v>1</v>
      </c>
      <c r="D10" s="263">
        <v>0</v>
      </c>
      <c r="E10" s="479">
        <v>0</v>
      </c>
      <c r="F10" s="263">
        <v>1</v>
      </c>
      <c r="G10" s="263">
        <v>1</v>
      </c>
    </row>
    <row r="11" spans="1:7">
      <c r="A11" s="169" t="s">
        <v>142</v>
      </c>
      <c r="B11" s="263">
        <v>-4</v>
      </c>
      <c r="C11" s="263">
        <v>3</v>
      </c>
      <c r="D11" s="263">
        <v>6</v>
      </c>
      <c r="E11" s="479">
        <v>4</v>
      </c>
      <c r="F11" s="263">
        <v>6</v>
      </c>
      <c r="G11" s="263">
        <v>4</v>
      </c>
    </row>
    <row r="12" spans="1:7">
      <c r="A12" s="169" t="s">
        <v>365</v>
      </c>
      <c r="B12" s="263">
        <v>13</v>
      </c>
      <c r="C12" s="263">
        <v>12</v>
      </c>
      <c r="D12" s="263">
        <v>4</v>
      </c>
      <c r="E12" s="479">
        <v>7</v>
      </c>
      <c r="F12" s="263">
        <v>5</v>
      </c>
      <c r="G12" s="263">
        <v>3</v>
      </c>
    </row>
    <row r="13" spans="1:7">
      <c r="A13" s="169" t="s">
        <v>144</v>
      </c>
      <c r="B13" s="263">
        <f t="shared" ref="B13:G13" si="1">SUM(B10:B12)</f>
        <v>10</v>
      </c>
      <c r="C13" s="263">
        <f t="shared" si="1"/>
        <v>16</v>
      </c>
      <c r="D13" s="263">
        <f t="shared" si="1"/>
        <v>10</v>
      </c>
      <c r="E13" s="479">
        <f t="shared" si="1"/>
        <v>11</v>
      </c>
      <c r="F13" s="263">
        <f t="shared" si="1"/>
        <v>12</v>
      </c>
      <c r="G13" s="263">
        <f t="shared" si="1"/>
        <v>8</v>
      </c>
    </row>
    <row r="14" spans="1:7">
      <c r="A14" s="168" t="s">
        <v>192</v>
      </c>
      <c r="B14" s="170" t="str">
        <f>+B$4</f>
        <v>Q1</v>
      </c>
      <c r="C14" s="170" t="str">
        <f>+C$4</f>
        <v>Q2</v>
      </c>
      <c r="D14" s="170" t="str">
        <f>+D$4</f>
        <v>Q3</v>
      </c>
      <c r="E14" s="307" t="str">
        <f>+E$4</f>
        <v>Q4</v>
      </c>
      <c r="F14" s="170" t="str">
        <f>+F9</f>
        <v>Q1</v>
      </c>
      <c r="G14" s="170" t="str">
        <f>+G9</f>
        <v>Q2</v>
      </c>
    </row>
    <row r="15" spans="1:7">
      <c r="A15" s="169" t="s">
        <v>143</v>
      </c>
      <c r="B15" s="263">
        <v>2</v>
      </c>
      <c r="C15" s="263">
        <v>2</v>
      </c>
      <c r="D15" s="263">
        <v>2</v>
      </c>
      <c r="E15" s="479">
        <v>2</v>
      </c>
      <c r="F15" s="263">
        <v>0</v>
      </c>
      <c r="G15" s="263">
        <v>0</v>
      </c>
    </row>
    <row r="16" spans="1:7">
      <c r="A16" s="169" t="s">
        <v>142</v>
      </c>
      <c r="B16" s="263">
        <v>-5</v>
      </c>
      <c r="C16" s="263">
        <v>2</v>
      </c>
      <c r="D16" s="263">
        <v>9</v>
      </c>
      <c r="E16" s="479">
        <v>6</v>
      </c>
      <c r="F16" s="263">
        <v>8</v>
      </c>
      <c r="G16" s="263">
        <v>4</v>
      </c>
    </row>
    <row r="17" spans="1:7">
      <c r="A17" s="169" t="s">
        <v>365</v>
      </c>
      <c r="B17" s="263">
        <v>2</v>
      </c>
      <c r="C17" s="263">
        <v>8</v>
      </c>
      <c r="D17" s="263">
        <v>-19</v>
      </c>
      <c r="E17" s="479">
        <v>-17</v>
      </c>
      <c r="F17" s="263">
        <v>-13</v>
      </c>
      <c r="G17" s="263">
        <v>-7</v>
      </c>
    </row>
    <row r="18" spans="1:7">
      <c r="A18" s="169" t="s">
        <v>144</v>
      </c>
      <c r="B18" s="263">
        <f t="shared" ref="B18:G18" si="2">SUM(B15:B17)</f>
        <v>-1</v>
      </c>
      <c r="C18" s="263">
        <f t="shared" si="2"/>
        <v>12</v>
      </c>
      <c r="D18" s="263">
        <f t="shared" si="2"/>
        <v>-8</v>
      </c>
      <c r="E18" s="479">
        <f t="shared" si="2"/>
        <v>-9</v>
      </c>
      <c r="F18" s="263">
        <f t="shared" si="2"/>
        <v>-5</v>
      </c>
      <c r="G18" s="263">
        <f t="shared" si="2"/>
        <v>-3</v>
      </c>
    </row>
    <row r="19" spans="1:7">
      <c r="A19" s="168" t="s">
        <v>3</v>
      </c>
      <c r="B19" s="170" t="str">
        <f>+B$4</f>
        <v>Q1</v>
      </c>
      <c r="C19" s="170" t="str">
        <f>+C$4</f>
        <v>Q2</v>
      </c>
      <c r="D19" s="170" t="str">
        <f>+D$4</f>
        <v>Q3</v>
      </c>
      <c r="E19" s="307" t="str">
        <f>+E$4</f>
        <v>Q4</v>
      </c>
      <c r="F19" s="170" t="str">
        <f>+F14</f>
        <v>Q1</v>
      </c>
      <c r="G19" s="170" t="str">
        <f>+G14</f>
        <v>Q2</v>
      </c>
    </row>
    <row r="20" spans="1:7">
      <c r="A20" s="169" t="s">
        <v>143</v>
      </c>
      <c r="B20" s="150">
        <v>0</v>
      </c>
      <c r="C20" s="150">
        <v>0</v>
      </c>
      <c r="D20" s="150">
        <v>0</v>
      </c>
      <c r="E20" s="480">
        <v>0</v>
      </c>
      <c r="F20" s="150">
        <v>0</v>
      </c>
      <c r="G20" s="150">
        <v>0</v>
      </c>
    </row>
    <row r="21" spans="1:7">
      <c r="A21" s="169" t="s">
        <v>142</v>
      </c>
      <c r="B21" s="150">
        <v>-3</v>
      </c>
      <c r="C21" s="150">
        <v>3</v>
      </c>
      <c r="D21" s="150">
        <v>7</v>
      </c>
      <c r="E21" s="480">
        <v>6</v>
      </c>
      <c r="F21" s="150">
        <v>6</v>
      </c>
      <c r="G21" s="150">
        <v>4</v>
      </c>
    </row>
    <row r="22" spans="1:7">
      <c r="A22" s="169" t="s">
        <v>365</v>
      </c>
      <c r="B22" s="150">
        <v>9</v>
      </c>
      <c r="C22" s="150">
        <v>8</v>
      </c>
      <c r="D22" s="150">
        <v>4</v>
      </c>
      <c r="E22" s="480">
        <v>4</v>
      </c>
      <c r="F22" s="150">
        <v>-4</v>
      </c>
      <c r="G22" s="150">
        <v>-1</v>
      </c>
    </row>
    <row r="23" spans="1:7">
      <c r="A23" s="169" t="s">
        <v>144</v>
      </c>
      <c r="B23" s="150">
        <f t="shared" ref="B23:G23" si="3">SUM(B20:B22)</f>
        <v>6</v>
      </c>
      <c r="C23" s="150">
        <f t="shared" si="3"/>
        <v>11</v>
      </c>
      <c r="D23" s="150">
        <f t="shared" si="3"/>
        <v>11</v>
      </c>
      <c r="E23" s="480">
        <f t="shared" si="3"/>
        <v>10</v>
      </c>
      <c r="F23" s="150">
        <f t="shared" si="3"/>
        <v>2</v>
      </c>
      <c r="G23" s="150">
        <f t="shared" si="3"/>
        <v>3</v>
      </c>
    </row>
    <row r="24" spans="1:7">
      <c r="A24" s="168" t="s">
        <v>197</v>
      </c>
      <c r="B24" s="170" t="str">
        <f>+B$4</f>
        <v>Q1</v>
      </c>
      <c r="C24" s="170" t="str">
        <f>+C$4</f>
        <v>Q2</v>
      </c>
      <c r="D24" s="170" t="str">
        <f>+D$4</f>
        <v>Q3</v>
      </c>
      <c r="E24" s="307" t="str">
        <f>+E$4</f>
        <v>Q4</v>
      </c>
      <c r="F24" s="170" t="str">
        <f>+F19</f>
        <v>Q1</v>
      </c>
      <c r="G24" s="170" t="str">
        <f>+G19</f>
        <v>Q2</v>
      </c>
    </row>
    <row r="25" spans="1:7">
      <c r="A25" s="169" t="s">
        <v>143</v>
      </c>
      <c r="B25" s="364">
        <v>2</v>
      </c>
      <c r="C25" s="364">
        <v>-2</v>
      </c>
      <c r="D25" s="364">
        <v>-4</v>
      </c>
      <c r="E25" s="478">
        <v>-4</v>
      </c>
      <c r="F25" s="364">
        <v>-3</v>
      </c>
      <c r="G25" s="364">
        <v>-1</v>
      </c>
    </row>
    <row r="26" spans="1:7">
      <c r="A26" s="169" t="s">
        <v>142</v>
      </c>
      <c r="B26" s="364">
        <v>-4</v>
      </c>
      <c r="C26" s="364">
        <v>2</v>
      </c>
      <c r="D26" s="364">
        <v>6</v>
      </c>
      <c r="E26" s="478">
        <v>4</v>
      </c>
      <c r="F26" s="364">
        <v>7</v>
      </c>
      <c r="G26" s="364">
        <v>4</v>
      </c>
    </row>
    <row r="27" spans="1:7">
      <c r="A27" s="169" t="s">
        <v>365</v>
      </c>
      <c r="B27" s="364">
        <v>16</v>
      </c>
      <c r="C27" s="364">
        <v>5</v>
      </c>
      <c r="D27" s="364">
        <v>13</v>
      </c>
      <c r="E27" s="478">
        <v>11</v>
      </c>
      <c r="F27" s="364">
        <v>19</v>
      </c>
      <c r="G27" s="364">
        <v>10</v>
      </c>
    </row>
    <row r="28" spans="1:7">
      <c r="A28" s="169" t="s">
        <v>144</v>
      </c>
      <c r="B28" s="364">
        <f t="shared" ref="B28:G28" si="4">SUM(B25:B27)</f>
        <v>14</v>
      </c>
      <c r="C28" s="364">
        <f t="shared" si="4"/>
        <v>5</v>
      </c>
      <c r="D28" s="364">
        <f t="shared" si="4"/>
        <v>15</v>
      </c>
      <c r="E28" s="478">
        <f t="shared" si="4"/>
        <v>11</v>
      </c>
      <c r="F28" s="364">
        <f t="shared" si="4"/>
        <v>23</v>
      </c>
      <c r="G28" s="364">
        <f t="shared" si="4"/>
        <v>13</v>
      </c>
    </row>
    <row r="29" spans="1:7">
      <c r="A29" s="169"/>
      <c r="B29" s="28"/>
      <c r="C29" s="28"/>
      <c r="D29" s="28"/>
      <c r="E29" s="481"/>
    </row>
    <row r="30" spans="1:7">
      <c r="A30" s="167" t="s">
        <v>174</v>
      </c>
      <c r="B30" s="121"/>
      <c r="C30" s="121"/>
      <c r="D30" s="121"/>
      <c r="E30" s="482"/>
      <c r="F30" s="121"/>
      <c r="G30" s="121"/>
    </row>
    <row r="31" spans="1:7">
      <c r="A31" s="167" t="s">
        <v>141</v>
      </c>
      <c r="B31" s="171">
        <v>2018</v>
      </c>
      <c r="C31" s="171"/>
      <c r="D31" s="171"/>
      <c r="E31" s="483"/>
      <c r="F31" s="171">
        <v>2019</v>
      </c>
      <c r="G31" s="171"/>
    </row>
    <row r="32" spans="1:7">
      <c r="A32" s="168" t="s">
        <v>0</v>
      </c>
      <c r="B32" s="170" t="s">
        <v>9</v>
      </c>
      <c r="C32" s="170" t="str">
        <f>$C$4</f>
        <v>Q2</v>
      </c>
      <c r="D32" s="170" t="str">
        <f>D4</f>
        <v>Q3</v>
      </c>
      <c r="E32" s="307" t="s">
        <v>10</v>
      </c>
      <c r="F32" s="170" t="s">
        <v>9</v>
      </c>
      <c r="G32" s="170" t="str">
        <f>+G24</f>
        <v>Q2</v>
      </c>
    </row>
    <row r="33" spans="1:7">
      <c r="A33" s="169" t="s">
        <v>143</v>
      </c>
      <c r="B33" s="364">
        <v>1</v>
      </c>
      <c r="C33" s="364">
        <v>1</v>
      </c>
      <c r="D33" s="364">
        <v>0</v>
      </c>
      <c r="E33" s="478">
        <v>0</v>
      </c>
      <c r="F33" s="364">
        <v>0</v>
      </c>
      <c r="G33" s="364">
        <v>0</v>
      </c>
    </row>
    <row r="34" spans="1:7">
      <c r="A34" s="169" t="s">
        <v>142</v>
      </c>
      <c r="B34" s="364">
        <v>-4</v>
      </c>
      <c r="C34" s="364">
        <v>2</v>
      </c>
      <c r="D34" s="364">
        <v>7</v>
      </c>
      <c r="E34" s="478">
        <v>5</v>
      </c>
      <c r="F34" s="364">
        <v>6</v>
      </c>
      <c r="G34" s="364">
        <v>4</v>
      </c>
    </row>
    <row r="35" spans="1:7">
      <c r="A35" s="169" t="s">
        <v>365</v>
      </c>
      <c r="B35" s="364">
        <v>9</v>
      </c>
      <c r="C35" s="364">
        <v>11</v>
      </c>
      <c r="D35" s="364">
        <v>6</v>
      </c>
      <c r="E35" s="478">
        <v>7</v>
      </c>
      <c r="F35" s="364">
        <v>4</v>
      </c>
      <c r="G35" s="364">
        <v>1</v>
      </c>
    </row>
    <row r="36" spans="1:7">
      <c r="A36" s="169" t="s">
        <v>144</v>
      </c>
      <c r="B36" s="364">
        <f t="shared" ref="B36:G36" si="5">SUM(B33:B35)</f>
        <v>6</v>
      </c>
      <c r="C36" s="364">
        <f t="shared" si="5"/>
        <v>14</v>
      </c>
      <c r="D36" s="364">
        <f t="shared" si="5"/>
        <v>13</v>
      </c>
      <c r="E36" s="478">
        <f t="shared" si="5"/>
        <v>12</v>
      </c>
      <c r="F36" s="364">
        <f t="shared" si="5"/>
        <v>10</v>
      </c>
      <c r="G36" s="364">
        <f t="shared" si="5"/>
        <v>5</v>
      </c>
    </row>
    <row r="37" spans="1:7">
      <c r="A37" s="168" t="s">
        <v>250</v>
      </c>
      <c r="B37" s="170" t="s">
        <v>9</v>
      </c>
      <c r="C37" s="170" t="str">
        <f>$C$4</f>
        <v>Q2</v>
      </c>
      <c r="D37" s="170" t="str">
        <f>$D$4</f>
        <v>Q3</v>
      </c>
      <c r="E37" s="307" t="str">
        <f>E4</f>
        <v>Q4</v>
      </c>
      <c r="F37" s="170" t="s">
        <v>9</v>
      </c>
      <c r="G37" s="170" t="str">
        <f>+G32</f>
        <v>Q2</v>
      </c>
    </row>
    <row r="38" spans="1:7">
      <c r="A38" s="169" t="s">
        <v>143</v>
      </c>
      <c r="B38" s="150">
        <v>1</v>
      </c>
      <c r="C38" s="150">
        <v>1</v>
      </c>
      <c r="D38" s="150">
        <v>1</v>
      </c>
      <c r="E38" s="480">
        <v>0</v>
      </c>
      <c r="F38" s="150">
        <v>1</v>
      </c>
      <c r="G38" s="150">
        <v>1</v>
      </c>
    </row>
    <row r="39" spans="1:7">
      <c r="A39" s="169" t="s">
        <v>142</v>
      </c>
      <c r="B39" s="150">
        <v>-3</v>
      </c>
      <c r="C39" s="150">
        <v>3</v>
      </c>
      <c r="D39" s="150">
        <v>6</v>
      </c>
      <c r="E39" s="480">
        <v>4</v>
      </c>
      <c r="F39" s="150">
        <v>6</v>
      </c>
      <c r="G39" s="150">
        <v>3</v>
      </c>
    </row>
    <row r="40" spans="1:7">
      <c r="A40" s="169" t="s">
        <v>365</v>
      </c>
      <c r="B40" s="150">
        <v>7</v>
      </c>
      <c r="C40" s="150">
        <v>13</v>
      </c>
      <c r="D40" s="150">
        <v>11</v>
      </c>
      <c r="E40" s="480">
        <v>8</v>
      </c>
      <c r="F40" s="150">
        <v>10</v>
      </c>
      <c r="G40" s="150">
        <v>2</v>
      </c>
    </row>
    <row r="41" spans="1:7">
      <c r="A41" s="169" t="s">
        <v>144</v>
      </c>
      <c r="B41" s="263">
        <f t="shared" ref="B41:G41" si="6">SUM(B38:B40)</f>
        <v>5</v>
      </c>
      <c r="C41" s="263">
        <f t="shared" si="6"/>
        <v>17</v>
      </c>
      <c r="D41" s="263">
        <f t="shared" si="6"/>
        <v>18</v>
      </c>
      <c r="E41" s="479">
        <f t="shared" si="6"/>
        <v>12</v>
      </c>
      <c r="F41" s="263">
        <f t="shared" si="6"/>
        <v>17</v>
      </c>
      <c r="G41" s="263">
        <f t="shared" si="6"/>
        <v>6</v>
      </c>
    </row>
    <row r="42" spans="1:7">
      <c r="A42" s="168" t="s">
        <v>192</v>
      </c>
      <c r="B42" s="170" t="s">
        <v>9</v>
      </c>
      <c r="C42" s="170" t="str">
        <f>$C$4</f>
        <v>Q2</v>
      </c>
      <c r="D42" s="170" t="str">
        <f>$D$4</f>
        <v>Q3</v>
      </c>
      <c r="E42" s="307" t="str">
        <f>E4</f>
        <v>Q4</v>
      </c>
      <c r="F42" s="170" t="s">
        <v>9</v>
      </c>
      <c r="G42" s="170" t="str">
        <f>+G37</f>
        <v>Q2</v>
      </c>
    </row>
    <row r="43" spans="1:7">
      <c r="A43" s="169" t="s">
        <v>143</v>
      </c>
      <c r="B43" s="150">
        <v>2</v>
      </c>
      <c r="C43" s="150">
        <v>2</v>
      </c>
      <c r="D43" s="150">
        <v>2</v>
      </c>
      <c r="E43" s="480">
        <v>2</v>
      </c>
      <c r="F43" s="150">
        <v>0</v>
      </c>
      <c r="G43" s="150">
        <v>0</v>
      </c>
    </row>
    <row r="44" spans="1:7">
      <c r="A44" s="169" t="s">
        <v>142</v>
      </c>
      <c r="B44" s="150">
        <v>-6</v>
      </c>
      <c r="C44" s="150">
        <v>2</v>
      </c>
      <c r="D44" s="150">
        <v>9</v>
      </c>
      <c r="E44" s="480">
        <v>7</v>
      </c>
      <c r="F44" s="150">
        <v>8</v>
      </c>
      <c r="G44" s="150">
        <v>5</v>
      </c>
    </row>
    <row r="45" spans="1:7">
      <c r="A45" s="169" t="s">
        <v>365</v>
      </c>
      <c r="B45" s="150">
        <v>15</v>
      </c>
      <c r="C45" s="150">
        <v>16</v>
      </c>
      <c r="D45" s="150">
        <v>0</v>
      </c>
      <c r="E45" s="480">
        <v>1</v>
      </c>
      <c r="F45" s="150">
        <v>-8</v>
      </c>
      <c r="G45" s="150">
        <v>-7</v>
      </c>
    </row>
    <row r="46" spans="1:7">
      <c r="A46" s="169" t="s">
        <v>144</v>
      </c>
      <c r="B46" s="263">
        <f t="shared" ref="B46:G46" si="7">SUM(B43:B45)</f>
        <v>11</v>
      </c>
      <c r="C46" s="263">
        <f t="shared" si="7"/>
        <v>20</v>
      </c>
      <c r="D46" s="263">
        <f t="shared" si="7"/>
        <v>11</v>
      </c>
      <c r="E46" s="479">
        <f t="shared" si="7"/>
        <v>10</v>
      </c>
      <c r="F46" s="263">
        <f t="shared" si="7"/>
        <v>0</v>
      </c>
      <c r="G46" s="263">
        <f t="shared" si="7"/>
        <v>-2</v>
      </c>
    </row>
    <row r="47" spans="1:7">
      <c r="A47" s="168" t="s">
        <v>3</v>
      </c>
      <c r="B47" s="170" t="s">
        <v>9</v>
      </c>
      <c r="C47" s="170" t="str">
        <f>$C$4</f>
        <v>Q2</v>
      </c>
      <c r="D47" s="170" t="str">
        <f>D4</f>
        <v>Q3</v>
      </c>
      <c r="E47" s="307" t="str">
        <f>E4</f>
        <v>Q4</v>
      </c>
      <c r="F47" s="170" t="s">
        <v>9</v>
      </c>
      <c r="G47" s="170" t="str">
        <f>+G42</f>
        <v>Q2</v>
      </c>
    </row>
    <row r="48" spans="1:7">
      <c r="A48" s="169" t="s">
        <v>143</v>
      </c>
      <c r="B48" s="150">
        <v>0</v>
      </c>
      <c r="C48" s="150">
        <v>0</v>
      </c>
      <c r="D48" s="150">
        <v>0</v>
      </c>
      <c r="E48" s="480">
        <v>1</v>
      </c>
      <c r="F48" s="150">
        <v>0</v>
      </c>
      <c r="G48" s="150">
        <v>0</v>
      </c>
    </row>
    <row r="49" spans="1:7">
      <c r="A49" s="169" t="s">
        <v>142</v>
      </c>
      <c r="B49" s="150">
        <v>-2</v>
      </c>
      <c r="C49" s="150">
        <v>3</v>
      </c>
      <c r="D49" s="150">
        <v>7</v>
      </c>
      <c r="E49" s="480">
        <v>5</v>
      </c>
      <c r="F49" s="150">
        <v>6</v>
      </c>
      <c r="G49" s="150">
        <v>4</v>
      </c>
    </row>
    <row r="50" spans="1:7">
      <c r="A50" s="169" t="s">
        <v>365</v>
      </c>
      <c r="B50" s="150">
        <v>7</v>
      </c>
      <c r="C50" s="150">
        <v>6</v>
      </c>
      <c r="D50" s="150">
        <v>0</v>
      </c>
      <c r="E50" s="480">
        <v>10</v>
      </c>
      <c r="F50" s="150">
        <v>3</v>
      </c>
      <c r="G50" s="150">
        <v>-3</v>
      </c>
    </row>
    <row r="51" spans="1:7">
      <c r="A51" s="169" t="s">
        <v>144</v>
      </c>
      <c r="B51" s="150">
        <f t="shared" ref="B51:G51" si="8">SUM(B48:B50)</f>
        <v>5</v>
      </c>
      <c r="C51" s="150">
        <f t="shared" si="8"/>
        <v>9</v>
      </c>
      <c r="D51" s="150">
        <f t="shared" si="8"/>
        <v>7</v>
      </c>
      <c r="E51" s="480">
        <f t="shared" si="8"/>
        <v>16</v>
      </c>
      <c r="F51" s="150">
        <f t="shared" si="8"/>
        <v>9</v>
      </c>
      <c r="G51" s="150">
        <f t="shared" si="8"/>
        <v>1</v>
      </c>
    </row>
    <row r="52" spans="1:7">
      <c r="A52" s="168" t="s">
        <v>197</v>
      </c>
      <c r="B52" s="170" t="s">
        <v>9</v>
      </c>
      <c r="C52" s="170" t="str">
        <f>$C$4</f>
        <v>Q2</v>
      </c>
      <c r="D52" s="170" t="str">
        <f>D4</f>
        <v>Q3</v>
      </c>
      <c r="E52" s="307" t="str">
        <f>E4</f>
        <v>Q4</v>
      </c>
      <c r="F52" s="170" t="s">
        <v>9</v>
      </c>
      <c r="G52" s="170" t="str">
        <f>+G47</f>
        <v>Q2</v>
      </c>
    </row>
    <row r="53" spans="1:7">
      <c r="A53" s="169" t="s">
        <v>143</v>
      </c>
      <c r="B53" s="364">
        <v>2</v>
      </c>
      <c r="C53" s="364">
        <v>-2</v>
      </c>
      <c r="D53" s="364">
        <v>-4</v>
      </c>
      <c r="E53" s="478">
        <v>-4</v>
      </c>
      <c r="F53" s="364">
        <v>-4</v>
      </c>
      <c r="G53" s="364">
        <v>-2</v>
      </c>
    </row>
    <row r="54" spans="1:7">
      <c r="A54" s="169" t="s">
        <v>142</v>
      </c>
      <c r="B54" s="364">
        <v>-4</v>
      </c>
      <c r="C54" s="364">
        <v>2</v>
      </c>
      <c r="D54" s="364">
        <v>6</v>
      </c>
      <c r="E54" s="478">
        <v>4</v>
      </c>
      <c r="F54" s="364">
        <v>6</v>
      </c>
      <c r="G54" s="364">
        <v>4</v>
      </c>
    </row>
    <row r="55" spans="1:7">
      <c r="A55" s="169" t="s">
        <v>365</v>
      </c>
      <c r="B55" s="364">
        <v>10</v>
      </c>
      <c r="C55" s="364">
        <v>6</v>
      </c>
      <c r="D55" s="364">
        <v>5</v>
      </c>
      <c r="E55" s="478">
        <v>9</v>
      </c>
      <c r="F55" s="364">
        <v>8</v>
      </c>
      <c r="G55" s="364">
        <v>13</v>
      </c>
    </row>
    <row r="56" spans="1:7">
      <c r="A56" s="169" t="s">
        <v>144</v>
      </c>
      <c r="B56" s="366">
        <f t="shared" ref="B56:G56" si="9">SUM(B53:B55)</f>
        <v>8</v>
      </c>
      <c r="C56" s="366">
        <f t="shared" si="9"/>
        <v>6</v>
      </c>
      <c r="D56" s="366">
        <f t="shared" si="9"/>
        <v>7</v>
      </c>
      <c r="E56" s="484">
        <f t="shared" si="9"/>
        <v>9</v>
      </c>
      <c r="F56" s="366">
        <f t="shared" si="9"/>
        <v>10</v>
      </c>
      <c r="G56" s="366">
        <f t="shared" si="9"/>
        <v>15</v>
      </c>
    </row>
    <row r="58" spans="1:7" ht="12.75" customHeight="1">
      <c r="A58" s="465" t="s">
        <v>366</v>
      </c>
    </row>
    <row r="59" spans="1:7" ht="14.25">
      <c r="A59" s="277"/>
    </row>
  </sheetData>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FF00"/>
    <pageSetUpPr fitToPage="1"/>
  </sheetPr>
  <dimension ref="A1:CJ90"/>
  <sheetViews>
    <sheetView showGridLines="0" zoomScaleNormal="100" zoomScaleSheetLayoutView="75" workbookViewId="0">
      <pane xSplit="1" ySplit="4" topLeftCell="B5" activePane="bottomRight" state="frozen"/>
      <selection activeCell="P62" sqref="P62"/>
      <selection pane="topRight" activeCell="P62" sqref="P62"/>
      <selection pane="bottomLeft" activeCell="P62" sqref="P62"/>
      <selection pane="bottomRight"/>
    </sheetView>
  </sheetViews>
  <sheetFormatPr defaultColWidth="9.140625" defaultRowHeight="12.75" outlineLevelRow="1"/>
  <cols>
    <col min="1" max="1" width="54.140625" style="1" customWidth="1"/>
    <col min="2" max="2" width="10.140625" style="4" customWidth="1"/>
    <col min="3" max="7" width="9.140625" style="4"/>
    <col min="8" max="8" width="15.85546875" style="4" customWidth="1"/>
    <col min="9" max="16384" width="9.140625" style="4"/>
  </cols>
  <sheetData>
    <row r="1" spans="1:22" s="153" customFormat="1">
      <c r="A1" s="109" t="s">
        <v>0</v>
      </c>
      <c r="B1" s="109"/>
      <c r="C1" s="109"/>
    </row>
    <row r="2" spans="1:22" s="155" customFormat="1">
      <c r="A2" s="123" t="s">
        <v>253</v>
      </c>
      <c r="B2" s="109"/>
      <c r="C2" s="109"/>
    </row>
    <row r="3" spans="1:22" s="71" customFormat="1">
      <c r="A3" s="139"/>
      <c r="B3" s="140"/>
      <c r="C3" s="140"/>
    </row>
    <row r="4" spans="1:22" s="77" customFormat="1" ht="14.25">
      <c r="A4" s="111" t="s">
        <v>1</v>
      </c>
      <c r="B4" s="112" t="s">
        <v>359</v>
      </c>
      <c r="C4" s="112">
        <v>2018</v>
      </c>
    </row>
    <row r="5" spans="1:22">
      <c r="A5" s="16" t="s">
        <v>39</v>
      </c>
      <c r="B5" s="275"/>
      <c r="C5" s="275"/>
      <c r="D5" s="197"/>
      <c r="E5" s="197"/>
      <c r="F5" s="197"/>
      <c r="G5" s="197"/>
      <c r="H5" s="197"/>
      <c r="I5" s="197"/>
      <c r="J5" s="29"/>
      <c r="K5" s="197"/>
      <c r="L5" s="197"/>
      <c r="M5" s="197"/>
      <c r="N5" s="197"/>
      <c r="O5" s="197"/>
      <c r="P5" s="197"/>
      <c r="Q5" s="197"/>
      <c r="R5" s="197"/>
      <c r="S5" s="197"/>
      <c r="T5" s="197"/>
      <c r="U5" s="197"/>
      <c r="V5" s="197"/>
    </row>
    <row r="6" spans="1:22" outlineLevel="1">
      <c r="A6" s="10" t="s">
        <v>2</v>
      </c>
      <c r="B6" s="30">
        <v>40772</v>
      </c>
      <c r="C6" s="30">
        <v>45580</v>
      </c>
      <c r="D6" s="197"/>
      <c r="E6" s="197"/>
      <c r="F6" s="197"/>
      <c r="G6" s="197"/>
      <c r="H6" s="197"/>
      <c r="I6" s="197"/>
      <c r="J6" s="29"/>
      <c r="K6" s="197"/>
      <c r="L6" s="197"/>
      <c r="M6" s="197"/>
      <c r="N6" s="197"/>
      <c r="O6" s="197"/>
      <c r="P6" s="197"/>
      <c r="Q6" s="197"/>
      <c r="R6" s="197"/>
      <c r="S6" s="197"/>
      <c r="T6" s="197"/>
      <c r="U6" s="197"/>
      <c r="V6" s="197"/>
    </row>
    <row r="7" spans="1:22" outlineLevel="1">
      <c r="A7" s="10" t="s">
        <v>192</v>
      </c>
      <c r="B7" s="30">
        <v>21890</v>
      </c>
      <c r="C7" s="30">
        <v>21471</v>
      </c>
      <c r="D7" s="197"/>
      <c r="E7" s="197"/>
      <c r="F7" s="197"/>
      <c r="G7" s="197"/>
      <c r="H7" s="197"/>
      <c r="I7" s="197"/>
      <c r="J7" s="29"/>
      <c r="K7" s="197"/>
      <c r="L7" s="197"/>
      <c r="M7" s="197"/>
      <c r="N7" s="197"/>
      <c r="O7" s="197"/>
      <c r="P7" s="197"/>
      <c r="Q7" s="197"/>
      <c r="R7" s="197"/>
      <c r="S7" s="197"/>
      <c r="T7" s="197"/>
      <c r="U7" s="197"/>
      <c r="V7" s="197"/>
    </row>
    <row r="8" spans="1:22" outlineLevel="1">
      <c r="A8" s="10" t="s">
        <v>3</v>
      </c>
      <c r="B8" s="30">
        <v>16651</v>
      </c>
      <c r="C8" s="30">
        <v>18264</v>
      </c>
      <c r="D8" s="197"/>
      <c r="E8" s="197"/>
      <c r="F8" s="197"/>
      <c r="G8" s="197"/>
      <c r="H8" s="197"/>
      <c r="I8" s="197"/>
      <c r="J8" s="197"/>
      <c r="K8" s="197"/>
      <c r="L8" s="197"/>
      <c r="M8" s="197"/>
      <c r="N8" s="197"/>
      <c r="O8" s="197"/>
      <c r="P8" s="197"/>
      <c r="Q8" s="197"/>
      <c r="R8" s="197"/>
      <c r="S8" s="197"/>
      <c r="T8" s="197"/>
      <c r="U8" s="197"/>
      <c r="V8" s="197"/>
    </row>
    <row r="9" spans="1:22" outlineLevel="1">
      <c r="A9" s="10" t="s">
        <v>197</v>
      </c>
      <c r="B9" s="30">
        <v>11259</v>
      </c>
      <c r="C9" s="30">
        <v>12498</v>
      </c>
      <c r="D9" s="197"/>
      <c r="E9" s="206"/>
      <c r="F9" s="197"/>
      <c r="G9" s="197"/>
      <c r="H9" s="197"/>
      <c r="I9" s="197"/>
      <c r="J9" s="197"/>
      <c r="K9" s="197"/>
      <c r="L9" s="197"/>
      <c r="M9" s="197"/>
      <c r="N9" s="197"/>
      <c r="O9" s="197"/>
      <c r="P9" s="197"/>
      <c r="Q9" s="197"/>
      <c r="R9" s="197"/>
      <c r="S9" s="197"/>
      <c r="T9" s="197"/>
      <c r="U9" s="197"/>
      <c r="V9" s="197"/>
    </row>
    <row r="10" spans="1:22" outlineLevel="1">
      <c r="A10" s="9" t="s">
        <v>40</v>
      </c>
      <c r="B10" s="30">
        <v>-440</v>
      </c>
      <c r="C10" s="30">
        <v>-681</v>
      </c>
      <c r="D10" s="197"/>
      <c r="E10" s="197"/>
      <c r="F10" s="197"/>
      <c r="G10" s="197"/>
      <c r="H10" s="197"/>
      <c r="I10" s="197"/>
      <c r="J10" s="197"/>
      <c r="K10" s="197"/>
      <c r="L10" s="197"/>
      <c r="M10" s="197"/>
      <c r="N10" s="197"/>
      <c r="O10" s="197"/>
      <c r="P10" s="197"/>
      <c r="Q10" s="197"/>
      <c r="R10" s="197"/>
      <c r="S10" s="197"/>
      <c r="T10" s="197"/>
      <c r="U10" s="197"/>
      <c r="V10" s="197"/>
    </row>
    <row r="11" spans="1:22" s="13" customFormat="1">
      <c r="A11" s="72" t="s">
        <v>39</v>
      </c>
      <c r="B11" s="93">
        <f>SUM(B6:B10)</f>
        <v>90132</v>
      </c>
      <c r="C11" s="93">
        <f>SUM(C6:C10)</f>
        <v>97132</v>
      </c>
      <c r="D11" s="197"/>
      <c r="E11" s="198"/>
      <c r="F11" s="198"/>
      <c r="G11" s="198"/>
      <c r="H11" s="198"/>
      <c r="I11" s="198"/>
      <c r="J11" s="198"/>
      <c r="K11" s="198"/>
      <c r="L11" s="198"/>
      <c r="M11" s="198"/>
      <c r="N11" s="198"/>
      <c r="O11" s="198"/>
      <c r="P11" s="198"/>
      <c r="Q11" s="198"/>
      <c r="R11" s="198"/>
      <c r="S11" s="198"/>
      <c r="T11" s="198"/>
      <c r="U11" s="198"/>
      <c r="V11" s="198"/>
    </row>
    <row r="12" spans="1:22" s="13" customFormat="1">
      <c r="A12" s="27"/>
      <c r="B12" s="373"/>
      <c r="D12" s="197"/>
      <c r="E12" s="198"/>
      <c r="F12" s="198"/>
      <c r="G12" s="198"/>
      <c r="H12" s="198"/>
      <c r="I12" s="198"/>
      <c r="J12" s="198"/>
      <c r="K12" s="198"/>
      <c r="L12" s="198"/>
      <c r="M12" s="198"/>
      <c r="N12" s="198"/>
      <c r="O12" s="198"/>
      <c r="P12" s="198"/>
      <c r="Q12" s="198"/>
      <c r="R12" s="198"/>
      <c r="S12" s="198"/>
      <c r="T12" s="198"/>
      <c r="U12" s="198"/>
      <c r="V12" s="198"/>
    </row>
    <row r="13" spans="1:22">
      <c r="A13" s="27" t="s">
        <v>28</v>
      </c>
      <c r="B13" s="28"/>
    </row>
    <row r="14" spans="1:22">
      <c r="A14" s="10" t="s">
        <v>2</v>
      </c>
      <c r="B14" s="30">
        <v>38924</v>
      </c>
      <c r="C14" s="30">
        <v>43972</v>
      </c>
    </row>
    <row r="15" spans="1:22">
      <c r="A15" s="10" t="s">
        <v>192</v>
      </c>
      <c r="B15" s="30">
        <v>19503</v>
      </c>
      <c r="C15" s="30">
        <v>22007</v>
      </c>
    </row>
    <row r="16" spans="1:22">
      <c r="A16" s="10" t="s">
        <v>3</v>
      </c>
      <c r="B16" s="30">
        <v>16431</v>
      </c>
      <c r="C16" s="30">
        <v>17933</v>
      </c>
    </row>
    <row r="17" spans="1:3">
      <c r="A17" s="10" t="s">
        <v>197</v>
      </c>
      <c r="B17" s="30">
        <v>11217</v>
      </c>
      <c r="C17" s="30">
        <v>12042</v>
      </c>
    </row>
    <row r="18" spans="1:3">
      <c r="A18" s="10" t="s">
        <v>88</v>
      </c>
      <c r="B18" s="30">
        <v>-422</v>
      </c>
      <c r="C18" s="30">
        <v>-591</v>
      </c>
    </row>
    <row r="19" spans="1:3" s="13" customFormat="1">
      <c r="A19" s="72" t="s">
        <v>28</v>
      </c>
      <c r="B19" s="93">
        <f>SUM(B14:B18)</f>
        <v>85653</v>
      </c>
      <c r="C19" s="93">
        <f>SUM(C14:C18)</f>
        <v>95363</v>
      </c>
    </row>
    <row r="20" spans="1:3">
      <c r="A20" s="10" t="s">
        <v>29</v>
      </c>
      <c r="B20" s="30">
        <v>-48631</v>
      </c>
      <c r="C20" s="30">
        <v>-54142</v>
      </c>
    </row>
    <row r="21" spans="1:3" s="13" customFormat="1">
      <c r="A21" s="27" t="s">
        <v>15</v>
      </c>
      <c r="B21" s="215">
        <f>SUM(B19:B20)</f>
        <v>37022</v>
      </c>
      <c r="C21" s="215">
        <f>SUM(C19:C20)</f>
        <v>41221</v>
      </c>
    </row>
    <row r="22" spans="1:3" hidden="1" outlineLevel="1">
      <c r="A22" s="10" t="s">
        <v>16</v>
      </c>
      <c r="B22" s="30">
        <v>-10143</v>
      </c>
      <c r="C22" s="30">
        <v>-11155</v>
      </c>
    </row>
    <row r="23" spans="1:3" hidden="1" outlineLevel="1">
      <c r="A23" s="10" t="s">
        <v>27</v>
      </c>
      <c r="B23" s="30">
        <v>-5599</v>
      </c>
      <c r="C23" s="30">
        <v>-6056</v>
      </c>
    </row>
    <row r="24" spans="1:3" hidden="1" outlineLevel="1">
      <c r="A24" s="10" t="s">
        <v>17</v>
      </c>
      <c r="B24" s="30">
        <v>-2928</v>
      </c>
      <c r="C24" s="30">
        <v>-3166</v>
      </c>
    </row>
    <row r="25" spans="1:3" hidden="1" outlineLevel="1">
      <c r="A25" s="10" t="s">
        <v>93</v>
      </c>
      <c r="B25" s="30">
        <v>396</v>
      </c>
      <c r="C25" s="30">
        <v>343</v>
      </c>
    </row>
    <row r="26" spans="1:3" s="14" customFormat="1" hidden="1" outlineLevel="1">
      <c r="A26" s="73" t="s">
        <v>4</v>
      </c>
      <c r="B26" s="31">
        <f>B20+B22+B23+B24+B25</f>
        <v>-66905</v>
      </c>
      <c r="C26" s="31">
        <f>C20+C22+C23+C24+C25</f>
        <v>-74176</v>
      </c>
    </row>
    <row r="27" spans="1:3" collapsed="1">
      <c r="A27" s="15" t="s">
        <v>54</v>
      </c>
      <c r="B27" s="243"/>
      <c r="C27" s="243"/>
    </row>
    <row r="28" spans="1:3">
      <c r="A28" s="10" t="s">
        <v>2</v>
      </c>
      <c r="B28" s="217">
        <v>8962</v>
      </c>
      <c r="C28" s="217">
        <v>10263</v>
      </c>
    </row>
    <row r="29" spans="1:3">
      <c r="A29" s="10" t="s">
        <v>192</v>
      </c>
      <c r="B29" s="217">
        <v>4924</v>
      </c>
      <c r="C29" s="217">
        <v>5522</v>
      </c>
    </row>
    <row r="30" spans="1:3">
      <c r="A30" s="10" t="s">
        <v>3</v>
      </c>
      <c r="B30" s="217">
        <v>4194</v>
      </c>
      <c r="C30" s="217">
        <v>4188</v>
      </c>
    </row>
    <row r="31" spans="1:3">
      <c r="A31" s="10" t="s">
        <v>197</v>
      </c>
      <c r="B31" s="217">
        <v>1705</v>
      </c>
      <c r="C31" s="217">
        <v>2006</v>
      </c>
    </row>
    <row r="32" spans="1:3">
      <c r="A32" s="10" t="s">
        <v>364</v>
      </c>
      <c r="B32" s="218">
        <v>-1037</v>
      </c>
      <c r="C32" s="218">
        <v>-792</v>
      </c>
    </row>
    <row r="33" spans="1:3">
      <c r="A33" s="10"/>
      <c r="B33" s="30"/>
    </row>
    <row r="34" spans="1:3" s="13" customFormat="1">
      <c r="A34" s="72" t="s">
        <v>54</v>
      </c>
      <c r="B34" s="93">
        <f>SUM(B28:B32)</f>
        <v>18748</v>
      </c>
      <c r="C34" s="93">
        <f>SUM(C28:C32)</f>
        <v>21187</v>
      </c>
    </row>
    <row r="35" spans="1:3">
      <c r="A35" s="10"/>
      <c r="B35" s="197"/>
    </row>
    <row r="36" spans="1:3">
      <c r="A36" s="12" t="s">
        <v>30</v>
      </c>
      <c r="B36" s="30"/>
    </row>
    <row r="37" spans="1:3">
      <c r="A37" s="10" t="s">
        <v>2</v>
      </c>
      <c r="B37" s="221">
        <f t="shared" ref="B37:B40" si="0">+B28/B14</f>
        <v>0.2302435515363272</v>
      </c>
      <c r="C37" s="221">
        <f>+C28/C14</f>
        <v>0.2333985263349404</v>
      </c>
    </row>
    <row r="38" spans="1:3">
      <c r="A38" s="10" t="s">
        <v>192</v>
      </c>
      <c r="B38" s="221">
        <f t="shared" si="0"/>
        <v>0.25247397836230323</v>
      </c>
      <c r="C38" s="221">
        <f>+C29/C15</f>
        <v>0.25092016176671061</v>
      </c>
    </row>
    <row r="39" spans="1:3">
      <c r="A39" s="10" t="s">
        <v>3</v>
      </c>
      <c r="B39" s="221">
        <f t="shared" si="0"/>
        <v>0.25524922402775241</v>
      </c>
      <c r="C39" s="221">
        <f>+C30/C16</f>
        <v>0.23353593932972733</v>
      </c>
    </row>
    <row r="40" spans="1:3">
      <c r="A40" s="10" t="s">
        <v>197</v>
      </c>
      <c r="B40" s="221">
        <f t="shared" si="0"/>
        <v>0.15200142640634751</v>
      </c>
      <c r="C40" s="221">
        <f>+C31/C17</f>
        <v>0.16658362398272711</v>
      </c>
    </row>
    <row r="41" spans="1:3">
      <c r="A41" s="10"/>
      <c r="B41" s="223"/>
      <c r="C41" s="223"/>
    </row>
    <row r="42" spans="1:3">
      <c r="A42" s="92" t="s">
        <v>30</v>
      </c>
      <c r="B42" s="276">
        <f>+B34/B19</f>
        <v>0.21888316813188097</v>
      </c>
      <c r="C42" s="276">
        <f>+C34/C19</f>
        <v>0.22217212126296362</v>
      </c>
    </row>
    <row r="43" spans="1:3">
      <c r="A43" s="10"/>
      <c r="B43" s="29"/>
    </row>
    <row r="44" spans="1:3">
      <c r="A44" s="10" t="s">
        <v>31</v>
      </c>
      <c r="B44" s="30">
        <v>-1157</v>
      </c>
      <c r="C44" s="4">
        <v>-343</v>
      </c>
    </row>
    <row r="45" spans="1:3" hidden="1" outlineLevel="1">
      <c r="A45" s="10" t="s">
        <v>6</v>
      </c>
      <c r="B45" s="31">
        <v>-1071</v>
      </c>
      <c r="C45" s="31">
        <v>-644</v>
      </c>
    </row>
    <row r="46" spans="1:3" s="13" customFormat="1" collapsed="1">
      <c r="A46" s="72" t="s">
        <v>32</v>
      </c>
      <c r="B46" s="93">
        <f>+B34+B44</f>
        <v>17591</v>
      </c>
      <c r="C46" s="93">
        <f>+C34+C44</f>
        <v>20844</v>
      </c>
    </row>
    <row r="47" spans="1:3" s="13" customFormat="1">
      <c r="A47" s="9" t="s">
        <v>187</v>
      </c>
      <c r="B47" s="29">
        <f>B46/B19</f>
        <v>0.20537517658459131</v>
      </c>
      <c r="C47" s="29">
        <f>C46/C19</f>
        <v>0.21857533844363117</v>
      </c>
    </row>
    <row r="48" spans="1:3">
      <c r="A48" s="9"/>
      <c r="B48" s="28"/>
    </row>
    <row r="49" spans="1:22">
      <c r="A49" s="10" t="s">
        <v>33</v>
      </c>
      <c r="B49" s="30">
        <v>-4930</v>
      </c>
      <c r="C49" s="30">
        <v>-4508</v>
      </c>
    </row>
    <row r="50" spans="1:22">
      <c r="A50" s="10" t="s">
        <v>89</v>
      </c>
      <c r="B50" s="28"/>
      <c r="C50" s="28"/>
    </row>
    <row r="51" spans="1:22">
      <c r="A51" s="72" t="s">
        <v>55</v>
      </c>
      <c r="B51" s="93">
        <f>+B46+B49</f>
        <v>12661</v>
      </c>
      <c r="C51" s="93">
        <f>+C46+C49</f>
        <v>16336</v>
      </c>
    </row>
    <row r="52" spans="1:22">
      <c r="A52" s="10" t="s">
        <v>56</v>
      </c>
      <c r="B52" s="30">
        <v>4013</v>
      </c>
      <c r="C52" s="30">
        <v>90099</v>
      </c>
    </row>
    <row r="53" spans="1:22" s="13" customFormat="1">
      <c r="A53" s="72" t="s">
        <v>34</v>
      </c>
      <c r="B53" s="94">
        <f>B51+B52</f>
        <v>16674</v>
      </c>
      <c r="C53" s="94">
        <f>C51+C52</f>
        <v>106435</v>
      </c>
    </row>
    <row r="54" spans="1:22" s="13" customFormat="1">
      <c r="A54" s="9" t="s">
        <v>35</v>
      </c>
      <c r="B54" s="32">
        <f>B51/B19</f>
        <v>0.1478173560762612</v>
      </c>
      <c r="C54" s="32">
        <f>C51/C19</f>
        <v>0.1713033356752619</v>
      </c>
    </row>
    <row r="55" spans="1:22" s="13" customFormat="1">
      <c r="A55" s="4" t="s">
        <v>91</v>
      </c>
      <c r="B55" s="17">
        <v>16652</v>
      </c>
      <c r="C55" s="17">
        <v>106421</v>
      </c>
    </row>
    <row r="56" spans="1:22" s="13" customFormat="1">
      <c r="A56" s="4" t="s">
        <v>90</v>
      </c>
      <c r="B56" s="17">
        <v>22</v>
      </c>
      <c r="C56" s="17">
        <v>14</v>
      </c>
    </row>
    <row r="57" spans="1:22" s="13" customFormat="1">
      <c r="A57" s="12"/>
      <c r="B57" s="32"/>
    </row>
    <row r="58" spans="1:22">
      <c r="A58" s="83" t="s">
        <v>182</v>
      </c>
      <c r="B58" s="203">
        <f>SUM(B59:B63)</f>
        <v>-76</v>
      </c>
      <c r="C58" s="203">
        <f>SUM(C59:C63)</f>
        <v>52</v>
      </c>
      <c r="D58" s="17"/>
    </row>
    <row r="59" spans="1:22" outlineLevel="1">
      <c r="A59" s="10" t="s">
        <v>2</v>
      </c>
      <c r="B59" s="30"/>
    </row>
    <row r="60" spans="1:22" outlineLevel="1">
      <c r="A60" s="10" t="s">
        <v>192</v>
      </c>
      <c r="B60" s="199"/>
    </row>
    <row r="61" spans="1:22" outlineLevel="1">
      <c r="A61" s="10" t="s">
        <v>3</v>
      </c>
      <c r="B61" s="199">
        <v>380</v>
      </c>
      <c r="D61" s="197"/>
      <c r="E61" s="197"/>
      <c r="F61" s="197"/>
      <c r="G61" s="197"/>
      <c r="H61" s="197"/>
      <c r="I61" s="197"/>
      <c r="J61" s="197"/>
      <c r="K61" s="197"/>
      <c r="L61" s="197"/>
      <c r="M61" s="197"/>
      <c r="N61" s="197"/>
      <c r="O61" s="197"/>
      <c r="P61" s="197"/>
      <c r="Q61" s="197"/>
      <c r="R61" s="197"/>
      <c r="S61" s="197"/>
      <c r="T61" s="197"/>
      <c r="U61" s="197"/>
      <c r="V61" s="197"/>
    </row>
    <row r="62" spans="1:22" outlineLevel="1">
      <c r="A62" s="10" t="s">
        <v>197</v>
      </c>
      <c r="B62" s="199">
        <v>-30</v>
      </c>
      <c r="C62" s="4">
        <v>109</v>
      </c>
      <c r="D62" s="197"/>
      <c r="E62" s="197"/>
      <c r="F62" s="197"/>
      <c r="G62" s="197"/>
      <c r="H62" s="197"/>
      <c r="I62" s="197"/>
      <c r="J62" s="197"/>
      <c r="K62" s="198"/>
      <c r="L62" s="197"/>
      <c r="M62" s="197"/>
      <c r="N62" s="197"/>
      <c r="O62" s="197"/>
      <c r="P62" s="197"/>
      <c r="Q62" s="197"/>
      <c r="R62" s="197"/>
      <c r="S62" s="197"/>
      <c r="T62" s="197"/>
      <c r="U62" s="197"/>
      <c r="V62" s="197"/>
    </row>
    <row r="63" spans="1:22" outlineLevel="1">
      <c r="A63" s="9" t="s">
        <v>5</v>
      </c>
      <c r="B63" s="382">
        <v>-426</v>
      </c>
      <c r="C63" s="4">
        <v>-57</v>
      </c>
      <c r="D63" s="197"/>
      <c r="E63" s="197"/>
      <c r="F63" s="197"/>
      <c r="G63" s="197"/>
      <c r="H63" s="197"/>
      <c r="I63" s="197"/>
      <c r="J63" s="197"/>
      <c r="K63" s="198"/>
      <c r="L63" s="197"/>
      <c r="M63" s="197"/>
      <c r="N63" s="197"/>
      <c r="O63" s="197"/>
      <c r="P63" s="197"/>
      <c r="Q63" s="197"/>
      <c r="R63" s="197"/>
      <c r="S63" s="197"/>
      <c r="T63" s="197"/>
      <c r="U63" s="197"/>
      <c r="V63" s="197"/>
    </row>
    <row r="64" spans="1:22">
      <c r="A64" s="90" t="s">
        <v>36</v>
      </c>
      <c r="B64" s="151">
        <f>+B34-B59-B60-B61-B62-B63</f>
        <v>18824</v>
      </c>
      <c r="C64" s="151">
        <f>+C34-C59-C60-C61-C62-C63</f>
        <v>21135</v>
      </c>
      <c r="D64" s="197"/>
      <c r="E64" s="197"/>
      <c r="F64" s="197"/>
      <c r="G64" s="197"/>
      <c r="H64" s="197"/>
      <c r="I64" s="197"/>
      <c r="J64" s="197"/>
      <c r="K64" s="197"/>
      <c r="L64" s="197"/>
      <c r="M64" s="197"/>
      <c r="N64" s="197"/>
      <c r="O64" s="197"/>
      <c r="P64" s="197"/>
      <c r="Q64" s="197"/>
      <c r="R64" s="197"/>
      <c r="S64" s="197"/>
      <c r="T64" s="197"/>
      <c r="U64" s="197"/>
      <c r="V64" s="197"/>
    </row>
    <row r="65" spans="1:88">
      <c r="A65" s="12"/>
      <c r="B65" s="33"/>
      <c r="D65" s="197"/>
      <c r="E65" s="197"/>
      <c r="F65" s="197"/>
      <c r="G65" s="197"/>
      <c r="H65" s="197"/>
      <c r="I65" s="197"/>
      <c r="J65" s="197"/>
      <c r="K65" s="197"/>
      <c r="L65" s="197"/>
      <c r="M65" s="197"/>
      <c r="N65" s="197"/>
      <c r="O65" s="197"/>
      <c r="P65" s="197"/>
      <c r="Q65" s="197"/>
      <c r="R65" s="197"/>
      <c r="S65" s="197"/>
      <c r="T65" s="197"/>
      <c r="U65" s="197"/>
      <c r="V65" s="197"/>
    </row>
    <row r="66" spans="1:88">
      <c r="A66" s="11" t="s">
        <v>37</v>
      </c>
      <c r="B66" s="249"/>
      <c r="C66" s="249"/>
      <c r="D66" s="197"/>
      <c r="E66" s="197"/>
      <c r="F66" s="197"/>
      <c r="G66" s="197"/>
      <c r="H66" s="197"/>
      <c r="I66" s="197"/>
      <c r="J66" s="197"/>
      <c r="K66" s="197"/>
      <c r="L66" s="197"/>
      <c r="M66" s="197"/>
      <c r="N66" s="197"/>
      <c r="O66" s="197"/>
      <c r="P66" s="197"/>
      <c r="Q66" s="197"/>
      <c r="R66" s="197"/>
      <c r="S66" s="197"/>
      <c r="T66" s="197"/>
      <c r="U66" s="197"/>
      <c r="V66" s="197"/>
    </row>
    <row r="67" spans="1:88" outlineLevel="1">
      <c r="A67" s="10" t="s">
        <v>2</v>
      </c>
      <c r="B67" s="32">
        <f t="shared" ref="B67:C70" si="1">(B28-B59)/B14</f>
        <v>0.2302435515363272</v>
      </c>
      <c r="C67" s="32">
        <f t="shared" si="1"/>
        <v>0.2333985263349404</v>
      </c>
      <c r="D67" s="197"/>
      <c r="E67" s="197"/>
      <c r="F67" s="197"/>
      <c r="G67" s="197"/>
      <c r="H67" s="197"/>
      <c r="I67" s="197"/>
      <c r="J67" s="197"/>
      <c r="K67" s="197"/>
      <c r="L67" s="197"/>
      <c r="M67" s="197"/>
      <c r="N67" s="197"/>
      <c r="O67" s="197"/>
      <c r="P67" s="197"/>
      <c r="Q67" s="197"/>
      <c r="R67" s="197"/>
      <c r="S67" s="197"/>
      <c r="T67" s="197"/>
      <c r="U67" s="197"/>
      <c r="V67" s="197"/>
    </row>
    <row r="68" spans="1:88" outlineLevel="1">
      <c r="A68" s="10" t="s">
        <v>192</v>
      </c>
      <c r="B68" s="32">
        <f t="shared" si="1"/>
        <v>0.25247397836230323</v>
      </c>
      <c r="C68" s="32">
        <f t="shared" si="1"/>
        <v>0.25092016176671061</v>
      </c>
      <c r="D68" s="197"/>
      <c r="E68" s="197"/>
      <c r="F68" s="197"/>
      <c r="G68" s="197"/>
      <c r="H68" s="197"/>
      <c r="I68" s="197"/>
      <c r="J68" s="197"/>
      <c r="K68" s="197"/>
      <c r="L68" s="197"/>
      <c r="M68" s="197"/>
      <c r="N68" s="197"/>
      <c r="O68" s="197"/>
      <c r="P68" s="197"/>
      <c r="Q68" s="197"/>
      <c r="R68" s="197"/>
      <c r="S68" s="197"/>
      <c r="T68" s="197"/>
      <c r="U68" s="197"/>
      <c r="V68" s="197"/>
    </row>
    <row r="69" spans="1:88" outlineLevel="1">
      <c r="A69" s="10" t="s">
        <v>3</v>
      </c>
      <c r="B69" s="32">
        <f t="shared" si="1"/>
        <v>0.23212220802142292</v>
      </c>
      <c r="C69" s="32">
        <f t="shared" si="1"/>
        <v>0.23353593932972733</v>
      </c>
      <c r="D69" s="197"/>
      <c r="E69" s="197"/>
      <c r="F69" s="197"/>
      <c r="G69" s="197"/>
      <c r="H69" s="197"/>
      <c r="I69" s="197"/>
      <c r="J69" s="197"/>
      <c r="K69" s="197"/>
      <c r="L69" s="197"/>
      <c r="M69" s="197"/>
      <c r="N69" s="197"/>
      <c r="O69" s="197"/>
      <c r="P69" s="197"/>
      <c r="Q69" s="197"/>
      <c r="R69" s="197"/>
      <c r="S69" s="197"/>
      <c r="T69" s="197"/>
      <c r="U69" s="197"/>
      <c r="V69" s="197"/>
    </row>
    <row r="70" spans="1:88" outlineLevel="1">
      <c r="A70" s="10" t="s">
        <v>197</v>
      </c>
      <c r="B70" s="32">
        <f t="shared" si="1"/>
        <v>0.15467593830792548</v>
      </c>
      <c r="C70" s="32">
        <f t="shared" si="1"/>
        <v>0.15753197143331674</v>
      </c>
      <c r="D70" s="197"/>
      <c r="E70" s="197"/>
      <c r="F70" s="197"/>
      <c r="G70" s="197"/>
      <c r="H70" s="197"/>
      <c r="I70" s="197"/>
      <c r="J70" s="197"/>
      <c r="K70" s="197"/>
      <c r="L70" s="197"/>
      <c r="M70" s="197"/>
      <c r="N70" s="197"/>
      <c r="O70" s="197"/>
      <c r="P70" s="197"/>
      <c r="Q70" s="197"/>
      <c r="R70" s="197"/>
      <c r="S70" s="197"/>
      <c r="T70" s="197"/>
      <c r="U70" s="197"/>
      <c r="V70" s="197"/>
    </row>
    <row r="71" spans="1:88" outlineLevel="1">
      <c r="A71" s="9"/>
      <c r="B71" s="91"/>
      <c r="D71" s="197"/>
      <c r="E71" s="197"/>
      <c r="F71" s="197"/>
      <c r="G71" s="197"/>
      <c r="H71" s="197"/>
      <c r="I71" s="197"/>
      <c r="J71" s="197"/>
      <c r="K71" s="197"/>
      <c r="L71" s="197"/>
      <c r="M71" s="197"/>
      <c r="N71" s="197"/>
      <c r="O71" s="197"/>
      <c r="P71" s="197"/>
      <c r="Q71" s="197"/>
      <c r="R71" s="197"/>
      <c r="S71" s="197"/>
      <c r="T71" s="197"/>
      <c r="U71" s="197"/>
      <c r="V71" s="197"/>
      <c r="AJ71" s="34"/>
      <c r="AM71" s="34"/>
      <c r="CG71" s="34"/>
      <c r="CJ71" s="34"/>
    </row>
    <row r="72" spans="1:88">
      <c r="A72" s="90" t="s">
        <v>38</v>
      </c>
      <c r="B72" s="259">
        <f>+B64/B19</f>
        <v>0.21977046921882479</v>
      </c>
      <c r="C72" s="259">
        <f>+C64/C19</f>
        <v>0.22162683640405609</v>
      </c>
      <c r="D72" s="197"/>
      <c r="E72" s="197"/>
      <c r="F72" s="197"/>
      <c r="G72" s="197"/>
      <c r="H72" s="197"/>
      <c r="I72" s="197"/>
      <c r="J72" s="197"/>
      <c r="K72" s="197"/>
      <c r="L72" s="197"/>
      <c r="M72" s="197"/>
      <c r="N72" s="197"/>
      <c r="O72" s="197"/>
      <c r="P72" s="197"/>
      <c r="Q72" s="197"/>
      <c r="R72" s="197"/>
      <c r="S72" s="197"/>
      <c r="T72" s="197"/>
      <c r="U72" s="197"/>
      <c r="V72" s="197"/>
    </row>
    <row r="73" spans="1:88">
      <c r="A73" s="9"/>
      <c r="B73" s="35"/>
      <c r="D73" s="197"/>
      <c r="E73" s="197"/>
      <c r="F73" s="197"/>
      <c r="G73" s="197"/>
      <c r="H73" s="197"/>
      <c r="I73" s="197"/>
      <c r="J73" s="197"/>
      <c r="K73" s="197"/>
      <c r="L73" s="197"/>
      <c r="M73" s="197"/>
      <c r="N73" s="197"/>
      <c r="O73" s="197"/>
      <c r="P73" s="197"/>
      <c r="Q73" s="197"/>
      <c r="R73" s="197"/>
      <c r="S73" s="197"/>
      <c r="T73" s="197"/>
      <c r="U73" s="197"/>
      <c r="V73" s="197"/>
    </row>
    <row r="74" spans="1:88">
      <c r="A74" s="9" t="s">
        <v>78</v>
      </c>
      <c r="B74" s="370">
        <v>1214.0999999999999</v>
      </c>
      <c r="C74" s="370">
        <v>1213.5</v>
      </c>
    </row>
    <row r="75" spans="1:88">
      <c r="A75" s="9" t="s">
        <v>86</v>
      </c>
      <c r="B75" s="370">
        <v>1215.8</v>
      </c>
      <c r="C75" s="370">
        <v>1215.3</v>
      </c>
    </row>
    <row r="77" spans="1:88" ht="14.25">
      <c r="A77" s="439" t="s">
        <v>358</v>
      </c>
    </row>
    <row r="78" spans="1:88">
      <c r="A78" s="77"/>
    </row>
    <row r="79" spans="1:88">
      <c r="A79" s="17"/>
    </row>
    <row r="80" spans="1:88">
      <c r="A80" s="17"/>
    </row>
    <row r="81" spans="1:1">
      <c r="A81" s="17"/>
    </row>
    <row r="82" spans="1:1">
      <c r="A82" s="17"/>
    </row>
    <row r="83" spans="1:1">
      <c r="A83" s="17"/>
    </row>
    <row r="84" spans="1:1">
      <c r="A84" s="4"/>
    </row>
    <row r="85" spans="1:1">
      <c r="A85" s="17"/>
    </row>
    <row r="86" spans="1:1">
      <c r="A86" s="250"/>
    </row>
    <row r="87" spans="1:1">
      <c r="A87" s="4"/>
    </row>
    <row r="88" spans="1:1">
      <c r="A88" s="4"/>
    </row>
    <row r="89" spans="1:1">
      <c r="A89" s="17"/>
    </row>
    <row r="90" spans="1:1">
      <c r="A90" s="250"/>
    </row>
  </sheetData>
  <dataConsolidate/>
  <phoneticPr fontId="6" type="noConversion"/>
  <pageMargins left="0.70866141732283472" right="0.70866141732283472" top="0.74803149606299213" bottom="0.74803149606299213"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FF00"/>
    <pageSetUpPr fitToPage="1"/>
  </sheetPr>
  <dimension ref="A1:HH98"/>
  <sheetViews>
    <sheetView showGridLines="0" zoomScaleSheetLayoutView="75" workbookViewId="0"/>
  </sheetViews>
  <sheetFormatPr defaultColWidth="9.140625" defaultRowHeight="12.75"/>
  <cols>
    <col min="1" max="1" width="57.140625" style="4" customWidth="1"/>
    <col min="2" max="32" width="9.7109375" style="4" customWidth="1"/>
    <col min="33" max="16384" width="9.140625" style="4"/>
  </cols>
  <sheetData>
    <row r="1" spans="1:9" s="153" customFormat="1">
      <c r="A1" s="109" t="s">
        <v>11</v>
      </c>
      <c r="B1" s="122"/>
      <c r="C1" s="451"/>
      <c r="D1" s="156"/>
      <c r="E1" s="156"/>
      <c r="F1" s="156"/>
      <c r="G1" s="156"/>
      <c r="H1" s="156"/>
      <c r="I1" s="157"/>
    </row>
    <row r="2" spans="1:9" s="153" customFormat="1">
      <c r="A2" s="109" t="s">
        <v>53</v>
      </c>
      <c r="B2" s="122"/>
      <c r="C2" s="451"/>
      <c r="D2" s="156"/>
      <c r="E2" s="156"/>
      <c r="F2" s="156"/>
      <c r="G2" s="156"/>
      <c r="H2" s="156"/>
      <c r="I2" s="157"/>
    </row>
    <row r="3" spans="1:9" s="77" customFormat="1">
      <c r="A3" s="113"/>
      <c r="B3" s="114" t="s">
        <v>26</v>
      </c>
      <c r="C3" s="452" t="s">
        <v>26</v>
      </c>
      <c r="D3" s="80"/>
      <c r="E3" s="70"/>
      <c r="F3" s="80"/>
      <c r="G3" s="70"/>
      <c r="H3" s="70"/>
      <c r="I3" s="79"/>
    </row>
    <row r="4" spans="1:9" s="77" customFormat="1" ht="14.25">
      <c r="A4" s="115" t="s">
        <v>1</v>
      </c>
      <c r="B4" s="114" t="s">
        <v>325</v>
      </c>
      <c r="C4" s="452">
        <v>2018</v>
      </c>
      <c r="D4" s="79"/>
      <c r="E4" s="79"/>
      <c r="F4" s="79"/>
      <c r="G4" s="79"/>
      <c r="H4" s="79"/>
      <c r="I4" s="79"/>
    </row>
    <row r="5" spans="1:9" s="38" customFormat="1">
      <c r="A5" s="18" t="s">
        <v>18</v>
      </c>
      <c r="B5" s="392">
        <v>35151</v>
      </c>
      <c r="C5" s="454">
        <v>30025</v>
      </c>
      <c r="D5" s="37"/>
      <c r="E5" s="37"/>
      <c r="F5" s="37"/>
      <c r="G5" s="37"/>
      <c r="H5" s="37"/>
      <c r="I5" s="37"/>
    </row>
    <row r="6" spans="1:9" s="38" customFormat="1">
      <c r="A6" s="18" t="s">
        <v>44</v>
      </c>
      <c r="B6" s="393">
        <v>2934</v>
      </c>
      <c r="C6" s="454">
        <v>2288</v>
      </c>
      <c r="D6" s="37"/>
      <c r="E6" s="37"/>
      <c r="F6" s="37"/>
      <c r="G6" s="37"/>
      <c r="H6" s="37"/>
      <c r="I6" s="37"/>
    </row>
    <row r="7" spans="1:9" s="38" customFormat="1">
      <c r="A7" s="18" t="s">
        <v>45</v>
      </c>
      <c r="B7" s="393">
        <v>9523</v>
      </c>
      <c r="C7" s="454">
        <v>8099</v>
      </c>
      <c r="D7" s="37"/>
      <c r="E7" s="37"/>
      <c r="F7" s="37"/>
      <c r="G7" s="37"/>
      <c r="H7" s="37"/>
      <c r="I7" s="37"/>
    </row>
    <row r="8" spans="1:9">
      <c r="A8" s="18" t="s">
        <v>84</v>
      </c>
      <c r="B8" s="393">
        <v>2098</v>
      </c>
      <c r="C8" s="449">
        <v>901</v>
      </c>
      <c r="D8" s="81"/>
      <c r="E8" s="81"/>
      <c r="F8" s="81"/>
      <c r="G8" s="81"/>
      <c r="H8" s="81"/>
      <c r="I8" s="81"/>
    </row>
    <row r="9" spans="1:9" s="38" customFormat="1">
      <c r="A9" s="20" t="s">
        <v>19</v>
      </c>
      <c r="B9" s="394">
        <v>1537</v>
      </c>
      <c r="C9" s="312">
        <v>1619</v>
      </c>
      <c r="D9" s="37"/>
      <c r="E9" s="37"/>
      <c r="F9" s="37"/>
      <c r="G9" s="37"/>
      <c r="H9" s="37"/>
      <c r="I9" s="37"/>
    </row>
    <row r="10" spans="1:9" s="38" customFormat="1">
      <c r="A10" s="22" t="s">
        <v>41</v>
      </c>
      <c r="B10" s="395">
        <f>SUM(B5:B9)</f>
        <v>51243</v>
      </c>
      <c r="C10" s="314">
        <f>SUM(C5:C9)</f>
        <v>42932</v>
      </c>
      <c r="D10" s="37"/>
      <c r="E10" s="37"/>
      <c r="F10" s="37"/>
      <c r="G10" s="37"/>
      <c r="H10" s="37"/>
      <c r="I10" s="37"/>
    </row>
    <row r="11" spans="1:9" s="38" customFormat="1">
      <c r="A11" s="18" t="s">
        <v>12</v>
      </c>
      <c r="B11" s="393">
        <v>18810</v>
      </c>
      <c r="C11" s="454">
        <v>12718</v>
      </c>
      <c r="D11" s="37"/>
      <c r="E11" s="37"/>
      <c r="F11" s="37"/>
      <c r="G11" s="37"/>
      <c r="H11" s="37"/>
      <c r="I11" s="37"/>
    </row>
    <row r="12" spans="1:9" s="38" customFormat="1">
      <c r="A12" s="18" t="s">
        <v>20</v>
      </c>
      <c r="B12" s="393">
        <v>29994</v>
      </c>
      <c r="C12" s="454">
        <v>24503</v>
      </c>
      <c r="D12" s="37"/>
      <c r="E12" s="37"/>
      <c r="F12" s="37"/>
      <c r="G12" s="37"/>
      <c r="H12" s="37"/>
      <c r="I12" s="37"/>
    </row>
    <row r="13" spans="1:9" s="38" customFormat="1">
      <c r="A13" s="18" t="s">
        <v>46</v>
      </c>
      <c r="B13" s="393">
        <v>1295</v>
      </c>
      <c r="C13" s="454">
        <v>102</v>
      </c>
      <c r="D13" s="37"/>
      <c r="E13" s="37"/>
      <c r="F13" s="37"/>
      <c r="G13" s="37"/>
      <c r="H13" s="37"/>
      <c r="I13" s="37"/>
    </row>
    <row r="14" spans="1:9" s="38" customFormat="1">
      <c r="A14" s="18" t="s">
        <v>21</v>
      </c>
      <c r="B14" s="393">
        <v>24496</v>
      </c>
      <c r="C14" s="449">
        <v>16414</v>
      </c>
      <c r="D14" s="37"/>
      <c r="E14" s="37"/>
      <c r="F14" s="37"/>
      <c r="G14" s="37"/>
      <c r="H14" s="37"/>
      <c r="I14" s="37"/>
    </row>
    <row r="15" spans="1:9" s="38" customFormat="1">
      <c r="A15" s="20" t="s">
        <v>22</v>
      </c>
      <c r="B15" s="394">
        <v>193</v>
      </c>
      <c r="C15" s="312">
        <v>1</v>
      </c>
      <c r="D15" s="37"/>
      <c r="E15" s="37"/>
      <c r="F15" s="37"/>
      <c r="G15" s="37"/>
      <c r="H15" s="37"/>
      <c r="I15" s="37"/>
    </row>
    <row r="16" spans="1:9" s="38" customFormat="1">
      <c r="A16" s="24" t="s">
        <v>42</v>
      </c>
      <c r="B16" s="396">
        <f>SUM(B11:B15)</f>
        <v>74788</v>
      </c>
      <c r="C16" s="316">
        <f>SUM(C11:C15)</f>
        <v>53738</v>
      </c>
    </row>
    <row r="17" spans="1:3" s="38" customFormat="1">
      <c r="A17" s="22" t="s">
        <v>43</v>
      </c>
      <c r="B17" s="395">
        <f>+B10+B16</f>
        <v>126031</v>
      </c>
      <c r="C17" s="453">
        <f>+C10+C16</f>
        <v>96670</v>
      </c>
    </row>
    <row r="18" spans="1:3" s="38" customFormat="1">
      <c r="A18" s="18"/>
      <c r="B18" s="397"/>
      <c r="C18" s="450"/>
    </row>
    <row r="19" spans="1:3" s="38" customFormat="1">
      <c r="A19" s="18" t="s">
        <v>92</v>
      </c>
      <c r="B19" s="393">
        <v>60517</v>
      </c>
      <c r="C19" s="449">
        <v>42425</v>
      </c>
    </row>
    <row r="20" spans="1:3" s="38" customFormat="1" collapsed="1">
      <c r="A20" s="20" t="s">
        <v>89</v>
      </c>
      <c r="B20" s="394">
        <v>84</v>
      </c>
      <c r="C20" s="312">
        <v>47</v>
      </c>
    </row>
    <row r="21" spans="1:3" s="38" customFormat="1">
      <c r="A21" s="22" t="s">
        <v>47</v>
      </c>
      <c r="B21" s="395">
        <f>SUM(B19:B20)</f>
        <v>60601</v>
      </c>
      <c r="C21" s="314">
        <f>SUM(C19:C20)</f>
        <v>42472</v>
      </c>
    </row>
    <row r="22" spans="1:3" s="38" customFormat="1">
      <c r="A22" s="18" t="s">
        <v>94</v>
      </c>
      <c r="B22" s="393">
        <v>23635</v>
      </c>
      <c r="C22" s="449">
        <v>14415</v>
      </c>
    </row>
    <row r="23" spans="1:3" s="38" customFormat="1">
      <c r="A23" s="18" t="s">
        <v>48</v>
      </c>
      <c r="B23" s="393">
        <v>3034</v>
      </c>
      <c r="C23" s="449">
        <v>2837</v>
      </c>
    </row>
    <row r="24" spans="1:3" s="38" customFormat="1">
      <c r="A24" s="18" t="s">
        <v>23</v>
      </c>
      <c r="B24" s="398">
        <v>1720</v>
      </c>
      <c r="C24" s="449">
        <v>1282</v>
      </c>
    </row>
    <row r="25" spans="1:3" s="38" customFormat="1">
      <c r="A25" s="20" t="s">
        <v>85</v>
      </c>
      <c r="B25" s="399">
        <v>438</v>
      </c>
      <c r="C25" s="321">
        <v>619</v>
      </c>
    </row>
    <row r="26" spans="1:3" s="38" customFormat="1">
      <c r="A26" s="22" t="s">
        <v>49</v>
      </c>
      <c r="B26" s="395">
        <f>SUM(B22:B25)</f>
        <v>28827</v>
      </c>
      <c r="C26" s="314">
        <f>SUM(C22:C25)</f>
        <v>19153</v>
      </c>
    </row>
    <row r="27" spans="1:3" s="38" customFormat="1">
      <c r="A27" s="18" t="s">
        <v>94</v>
      </c>
      <c r="B27" s="393">
        <v>1513</v>
      </c>
      <c r="C27" s="449">
        <v>5966</v>
      </c>
    </row>
    <row r="28" spans="1:3" s="38" customFormat="1">
      <c r="A28" s="18" t="s">
        <v>83</v>
      </c>
      <c r="B28" s="393">
        <v>33008</v>
      </c>
      <c r="C28" s="449">
        <v>27477</v>
      </c>
    </row>
    <row r="29" spans="1:3" s="38" customFormat="1">
      <c r="A29" s="18" t="s">
        <v>24</v>
      </c>
      <c r="B29" s="393">
        <v>2026</v>
      </c>
      <c r="C29" s="449">
        <v>1602</v>
      </c>
    </row>
    <row r="30" spans="1:3" s="38" customFormat="1">
      <c r="A30" s="20" t="s">
        <v>51</v>
      </c>
      <c r="B30" s="394">
        <v>56</v>
      </c>
      <c r="C30" s="321">
        <v>0</v>
      </c>
    </row>
    <row r="31" spans="1:3" s="38" customFormat="1">
      <c r="A31" s="24" t="s">
        <v>50</v>
      </c>
      <c r="B31" s="396">
        <f>SUM(B27:B30)</f>
        <v>36603</v>
      </c>
      <c r="C31" s="316">
        <f>SUM(C27:C30)</f>
        <v>35045</v>
      </c>
    </row>
    <row r="32" spans="1:3" s="38" customFormat="1" ht="15" customHeight="1">
      <c r="A32" s="22" t="s">
        <v>52</v>
      </c>
      <c r="B32" s="395">
        <f>+B21+B26+B31</f>
        <v>126031</v>
      </c>
      <c r="C32" s="453">
        <f>+C21+C26+C31</f>
        <v>96670</v>
      </c>
    </row>
    <row r="33" spans="1:3" s="38" customFormat="1" ht="15" customHeight="1">
      <c r="A33" s="22"/>
      <c r="B33" s="23"/>
      <c r="C33" s="450"/>
    </row>
    <row r="34" spans="1:3" s="38" customFormat="1" ht="15" customHeight="1">
      <c r="A34" s="89"/>
      <c r="B34" s="23"/>
      <c r="C34" s="450"/>
    </row>
    <row r="35" spans="1:3" s="38" customFormat="1" ht="15" customHeight="1">
      <c r="A35" s="22" t="s">
        <v>180</v>
      </c>
      <c r="B35" s="23"/>
      <c r="C35" s="450"/>
    </row>
    <row r="36" spans="1:3" s="38" customFormat="1" ht="15" customHeight="1">
      <c r="A36" s="18" t="s">
        <v>178</v>
      </c>
      <c r="B36" s="19">
        <f>B17</f>
        <v>126031</v>
      </c>
      <c r="C36" s="454">
        <f>C17</f>
        <v>96670</v>
      </c>
    </row>
    <row r="37" spans="1:3" s="38" customFormat="1" ht="15" customHeight="1">
      <c r="A37" s="18" t="s">
        <v>25</v>
      </c>
      <c r="B37" s="19">
        <f>-(B24+B25+B28+B29)</f>
        <v>-37192</v>
      </c>
      <c r="C37" s="454">
        <f>-(C24+C25+C28+C29)</f>
        <v>-30980</v>
      </c>
    </row>
    <row r="38" spans="1:3" s="38" customFormat="1" ht="15" customHeight="1">
      <c r="A38" s="24" t="s">
        <v>179</v>
      </c>
      <c r="B38" s="25">
        <f>B36+B37</f>
        <v>88839</v>
      </c>
      <c r="C38" s="455">
        <f>C36+C37</f>
        <v>65690</v>
      </c>
    </row>
    <row r="39" spans="1:3" s="38" customFormat="1" ht="15" customHeight="1">
      <c r="A39" s="18" t="s">
        <v>200</v>
      </c>
      <c r="B39" s="273">
        <v>82229</v>
      </c>
      <c r="C39" s="469">
        <v>64945</v>
      </c>
    </row>
    <row r="40" spans="1:3" s="38" customFormat="1" ht="15" customHeight="1">
      <c r="A40" s="18"/>
      <c r="B40" s="19"/>
      <c r="C40" s="450"/>
    </row>
    <row r="41" spans="1:3" s="38" customFormat="1" ht="15" customHeight="1">
      <c r="A41" s="22" t="s">
        <v>181</v>
      </c>
      <c r="B41" s="19"/>
      <c r="C41" s="450"/>
    </row>
    <row r="42" spans="1:3" s="38" customFormat="1" ht="15" customHeight="1">
      <c r="A42" s="18" t="s">
        <v>147</v>
      </c>
      <c r="B42" s="19">
        <f>-(B22+B23+B27)</f>
        <v>-28182</v>
      </c>
      <c r="C42" s="454">
        <f>-(C22+C23+C27)</f>
        <v>-23218</v>
      </c>
    </row>
    <row r="43" spans="1:3" s="38" customFormat="1" ht="15" customHeight="1">
      <c r="A43" s="18" t="s">
        <v>175</v>
      </c>
      <c r="B43" s="19">
        <v>-75</v>
      </c>
      <c r="C43" s="454">
        <v>0</v>
      </c>
    </row>
    <row r="44" spans="1:3" s="38" customFormat="1" ht="15" customHeight="1">
      <c r="A44" s="18" t="s">
        <v>177</v>
      </c>
      <c r="B44" s="19">
        <f>+B13+B14</f>
        <v>25791</v>
      </c>
      <c r="C44" s="454">
        <f>+C13+C14</f>
        <v>16516</v>
      </c>
    </row>
    <row r="45" spans="1:3" s="38" customFormat="1">
      <c r="A45" s="24" t="s">
        <v>176</v>
      </c>
      <c r="B45" s="25">
        <f>B42+B43+B44</f>
        <v>-2466</v>
      </c>
      <c r="C45" s="455">
        <f>C42+C43+C44</f>
        <v>-6702</v>
      </c>
    </row>
    <row r="46" spans="1:3" s="38" customFormat="1" ht="27.75" customHeight="1">
      <c r="A46" s="440" t="s">
        <v>360</v>
      </c>
      <c r="B46" s="26"/>
    </row>
    <row r="47" spans="1:3" s="38" customFormat="1">
      <c r="B47" s="26"/>
    </row>
    <row r="48" spans="1:3" s="38" customFormat="1">
      <c r="A48" s="40"/>
      <c r="B48" s="36"/>
    </row>
    <row r="49" spans="1:103">
      <c r="A49" s="7"/>
      <c r="B49" s="81"/>
      <c r="C49" s="39"/>
      <c r="D49" s="39"/>
      <c r="E49" s="39"/>
      <c r="F49" s="39"/>
      <c r="G49" s="39"/>
      <c r="H49" s="39"/>
      <c r="I49" s="39"/>
      <c r="J49" s="39"/>
      <c r="K49" s="39"/>
      <c r="L49" s="39"/>
      <c r="M49" s="39"/>
    </row>
    <row r="50" spans="1:103">
      <c r="A50" s="45"/>
      <c r="B50" s="48"/>
      <c r="C50" s="48"/>
      <c r="D50" s="48"/>
      <c r="E50" s="48"/>
      <c r="F50" s="47"/>
      <c r="G50" s="47"/>
      <c r="H50" s="47"/>
      <c r="I50" s="47"/>
      <c r="J50" s="48"/>
      <c r="K50" s="48"/>
      <c r="L50" s="48"/>
      <c r="M50" s="48"/>
    </row>
    <row r="51" spans="1:103">
      <c r="A51" s="46"/>
      <c r="B51" s="49"/>
      <c r="C51" s="49"/>
      <c r="D51" s="49"/>
      <c r="E51" s="49"/>
      <c r="F51" s="49"/>
      <c r="G51" s="49"/>
      <c r="H51" s="49"/>
      <c r="I51" s="49"/>
      <c r="J51" s="48"/>
      <c r="K51" s="48"/>
      <c r="L51" s="48"/>
      <c r="M51" s="48"/>
    </row>
    <row r="52" spans="1:103" collapsed="1">
      <c r="A52" s="46"/>
      <c r="B52" s="49"/>
      <c r="C52" s="49"/>
      <c r="D52" s="49"/>
      <c r="E52" s="49"/>
      <c r="F52" s="49"/>
      <c r="G52" s="49"/>
      <c r="H52" s="49"/>
      <c r="I52" s="49"/>
      <c r="J52" s="48"/>
      <c r="K52" s="48"/>
      <c r="L52" s="48"/>
      <c r="M52" s="48"/>
    </row>
    <row r="53" spans="1:103">
      <c r="A53" s="46"/>
      <c r="B53" s="49"/>
      <c r="C53" s="49"/>
      <c r="D53" s="49"/>
      <c r="E53" s="49"/>
      <c r="F53" s="49"/>
      <c r="G53" s="49"/>
      <c r="H53" s="49"/>
      <c r="I53" s="49"/>
      <c r="J53" s="48"/>
      <c r="K53" s="48"/>
      <c r="L53" s="48"/>
      <c r="M53" s="48"/>
    </row>
    <row r="54" spans="1:103">
      <c r="A54" s="46"/>
      <c r="B54" s="49"/>
      <c r="C54" s="49"/>
      <c r="D54" s="49"/>
      <c r="E54" s="49"/>
      <c r="F54" s="49"/>
      <c r="G54" s="49"/>
      <c r="H54" s="49"/>
      <c r="I54" s="49"/>
      <c r="J54" s="48"/>
      <c r="K54" s="48"/>
      <c r="L54" s="48"/>
      <c r="M54" s="48"/>
    </row>
    <row r="55" spans="1:103" hidden="1">
      <c r="A55" s="46"/>
      <c r="B55" s="49"/>
      <c r="C55" s="49"/>
      <c r="D55" s="49"/>
      <c r="E55" s="49"/>
      <c r="F55" s="49"/>
      <c r="G55" s="49"/>
      <c r="H55" s="49"/>
      <c r="I55" s="49"/>
      <c r="J55" s="48"/>
      <c r="K55" s="48"/>
      <c r="L55" s="48"/>
      <c r="M55" s="48"/>
    </row>
    <row r="56" spans="1:103" hidden="1">
      <c r="A56" s="45"/>
      <c r="B56" s="50"/>
      <c r="C56" s="50"/>
      <c r="D56" s="50"/>
      <c r="E56" s="50"/>
      <c r="F56" s="50"/>
      <c r="G56" s="50"/>
      <c r="H56" s="50"/>
      <c r="I56" s="50"/>
      <c r="J56" s="47"/>
      <c r="K56" s="47"/>
      <c r="L56" s="47"/>
      <c r="M56" s="47"/>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row>
    <row r="57" spans="1:103" hidden="1">
      <c r="A57" s="46"/>
      <c r="B57" s="51"/>
      <c r="C57" s="51"/>
      <c r="D57" s="51"/>
      <c r="E57" s="51"/>
      <c r="F57" s="51"/>
      <c r="G57" s="51"/>
      <c r="H57" s="51"/>
      <c r="I57" s="51"/>
      <c r="J57" s="43"/>
      <c r="K57" s="43"/>
      <c r="L57" s="43"/>
      <c r="M57" s="43"/>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row>
    <row r="58" spans="1:103" hidden="1">
      <c r="A58" s="52"/>
      <c r="B58" s="43"/>
      <c r="C58" s="43"/>
      <c r="D58" s="43"/>
      <c r="E58" s="43"/>
      <c r="F58" s="44"/>
      <c r="G58" s="44"/>
      <c r="H58" s="44"/>
      <c r="I58" s="44"/>
      <c r="J58" s="43"/>
      <c r="K58" s="43"/>
      <c r="L58" s="43"/>
      <c r="M58" s="43"/>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row>
    <row r="59" spans="1:103" hidden="1">
      <c r="A59" s="39"/>
      <c r="B59" s="43"/>
      <c r="C59" s="43"/>
      <c r="D59" s="43"/>
      <c r="E59" s="43"/>
      <c r="F59" s="43"/>
      <c r="G59" s="43"/>
      <c r="H59" s="43"/>
      <c r="I59" s="43"/>
      <c r="J59" s="43"/>
      <c r="K59" s="43"/>
      <c r="L59" s="43"/>
      <c r="M59" s="43"/>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55"/>
      <c r="AZ59" s="6"/>
      <c r="BA59" s="6"/>
      <c r="BB59" s="55"/>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55"/>
      <c r="CW59" s="6"/>
      <c r="CX59" s="6"/>
      <c r="CY59" s="55"/>
    </row>
    <row r="60" spans="1:103" s="14" customFormat="1" collapsed="1">
      <c r="A60" s="39"/>
      <c r="B60" s="43"/>
      <c r="C60" s="43"/>
      <c r="D60" s="43"/>
      <c r="E60" s="43"/>
      <c r="F60" s="43"/>
      <c r="G60" s="43"/>
      <c r="H60" s="43"/>
      <c r="I60" s="43"/>
      <c r="J60" s="43"/>
      <c r="K60" s="43"/>
      <c r="L60" s="43"/>
      <c r="M60" s="43"/>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row>
    <row r="61" spans="1:103" s="14" customFormat="1">
      <c r="A61" s="39"/>
      <c r="B61" s="43"/>
      <c r="C61" s="43"/>
      <c r="D61" s="43"/>
      <c r="E61" s="43"/>
      <c r="F61" s="43"/>
      <c r="G61" s="43"/>
      <c r="H61" s="43"/>
      <c r="I61" s="43"/>
      <c r="J61" s="43"/>
      <c r="K61" s="43"/>
      <c r="L61" s="43"/>
      <c r="M61" s="43"/>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row>
    <row r="62" spans="1:103" s="14" customFormat="1">
      <c r="A62" s="7"/>
      <c r="B62" s="43"/>
      <c r="C62" s="43"/>
      <c r="D62" s="43"/>
      <c r="E62" s="43"/>
      <c r="F62" s="43"/>
      <c r="G62" s="43"/>
      <c r="H62" s="43"/>
      <c r="I62" s="43"/>
      <c r="J62" s="43"/>
      <c r="K62" s="43"/>
      <c r="L62" s="43"/>
      <c r="M62" s="43"/>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row>
    <row r="63" spans="1:103" s="14" customFormat="1" hidden="1">
      <c r="A63" s="52"/>
      <c r="B63" s="44"/>
      <c r="C63" s="44"/>
      <c r="D63" s="44"/>
      <c r="E63" s="44"/>
      <c r="F63" s="44"/>
      <c r="G63" s="44"/>
      <c r="H63" s="44"/>
      <c r="I63" s="44"/>
      <c r="J63" s="44"/>
      <c r="K63" s="44"/>
      <c r="L63" s="44"/>
      <c r="M63" s="44"/>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row>
    <row r="64" spans="1:103" s="14" customFormat="1" hidden="1">
      <c r="A64" s="39"/>
      <c r="B64" s="43"/>
      <c r="C64" s="43"/>
      <c r="D64" s="43"/>
      <c r="E64" s="43"/>
      <c r="F64" s="43"/>
      <c r="G64" s="43"/>
      <c r="H64" s="43"/>
      <c r="I64" s="43"/>
      <c r="J64" s="43"/>
      <c r="K64" s="43"/>
      <c r="L64" s="43"/>
      <c r="M64" s="43"/>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row>
    <row r="65" spans="1:216" s="14" customFormat="1" hidden="1">
      <c r="A65" s="39"/>
      <c r="B65" s="53"/>
      <c r="C65" s="53"/>
      <c r="D65" s="53"/>
      <c r="E65" s="53"/>
      <c r="F65" s="53"/>
      <c r="G65" s="53"/>
      <c r="H65" s="53"/>
      <c r="I65" s="53"/>
      <c r="J65" s="43"/>
      <c r="K65" s="43"/>
      <c r="L65" s="43"/>
      <c r="M65" s="43"/>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34"/>
      <c r="EQ65" s="4"/>
      <c r="ER65" s="4"/>
      <c r="ES65" s="3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34"/>
      <c r="GN65" s="4"/>
    </row>
    <row r="66" spans="1:216" s="41" customFormat="1" hidden="1">
      <c r="A66" s="39"/>
      <c r="B66" s="43"/>
      <c r="C66" s="43"/>
      <c r="D66" s="43"/>
      <c r="E66" s="43"/>
      <c r="F66" s="43"/>
      <c r="G66" s="43"/>
      <c r="H66" s="43"/>
      <c r="I66" s="43"/>
      <c r="J66" s="43"/>
      <c r="K66" s="43"/>
      <c r="L66" s="43"/>
      <c r="M66" s="43"/>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row>
    <row r="67" spans="1:216" hidden="1">
      <c r="A67" s="52"/>
      <c r="B67" s="44"/>
      <c r="C67" s="44"/>
      <c r="D67" s="44"/>
      <c r="E67" s="44"/>
      <c r="F67" s="44"/>
      <c r="G67" s="44"/>
      <c r="H67" s="44"/>
      <c r="I67" s="44"/>
      <c r="J67" s="44"/>
      <c r="K67" s="44"/>
      <c r="L67" s="44"/>
      <c r="M67" s="44"/>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row>
    <row r="68" spans="1:216" hidden="1">
      <c r="A68" s="39"/>
      <c r="B68" s="43"/>
      <c r="C68" s="43"/>
      <c r="D68" s="43"/>
      <c r="E68" s="43"/>
      <c r="F68" s="43"/>
      <c r="G68" s="43"/>
      <c r="H68" s="43"/>
      <c r="I68" s="43"/>
      <c r="J68" s="43"/>
      <c r="K68" s="43"/>
      <c r="L68" s="43"/>
      <c r="M68" s="43"/>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row>
    <row r="69" spans="1:216" hidden="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row>
    <row r="70" spans="1:216" hidden="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row>
    <row r="71" spans="1:216" collapsed="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row>
    <row r="72" spans="1:216">
      <c r="A72" s="52"/>
      <c r="B72" s="81"/>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c r="CP72" s="39"/>
      <c r="CQ72" s="39"/>
      <c r="CR72" s="39"/>
      <c r="CS72" s="39"/>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39"/>
      <c r="EF72" s="39"/>
      <c r="EG72" s="39"/>
      <c r="EH72" s="39"/>
      <c r="EI72" s="39"/>
      <c r="EJ72" s="39"/>
      <c r="EK72" s="39"/>
      <c r="EL72" s="39"/>
      <c r="EM72" s="39"/>
      <c r="EN72" s="39"/>
      <c r="EO72" s="39"/>
      <c r="EP72" s="39"/>
      <c r="EQ72" s="39"/>
      <c r="ER72" s="39"/>
      <c r="ES72" s="39"/>
      <c r="ET72" s="39"/>
      <c r="EU72" s="39"/>
      <c r="EV72" s="39"/>
      <c r="EW72" s="39"/>
      <c r="EX72" s="39"/>
      <c r="EY72" s="39"/>
      <c r="EZ72" s="39"/>
      <c r="FA72" s="39"/>
      <c r="FB72" s="39"/>
      <c r="FC72" s="39"/>
      <c r="FD72" s="39"/>
      <c r="FE72" s="39"/>
      <c r="FF72" s="39"/>
      <c r="FG72" s="39"/>
      <c r="FH72" s="39"/>
      <c r="FI72" s="39"/>
      <c r="FJ72" s="39"/>
      <c r="FK72" s="39"/>
      <c r="FL72" s="39"/>
      <c r="FM72" s="39"/>
      <c r="FN72" s="39"/>
      <c r="FO72" s="39"/>
      <c r="FP72" s="39"/>
      <c r="FQ72" s="39"/>
      <c r="FR72" s="39"/>
      <c r="FS72" s="39"/>
      <c r="FT72" s="39"/>
      <c r="FU72" s="39"/>
      <c r="FV72" s="39"/>
      <c r="FW72" s="39"/>
      <c r="FX72" s="39"/>
      <c r="FY72" s="39"/>
      <c r="FZ72" s="39"/>
      <c r="GA72" s="39"/>
      <c r="GB72" s="39"/>
      <c r="GC72" s="39"/>
      <c r="GD72" s="39"/>
      <c r="GE72" s="39"/>
      <c r="GF72" s="39"/>
      <c r="GG72" s="39"/>
      <c r="GH72" s="39"/>
      <c r="GI72" s="39"/>
      <c r="GJ72" s="39"/>
      <c r="GK72" s="39"/>
      <c r="GL72" s="39"/>
      <c r="GM72" s="39"/>
      <c r="GN72" s="39"/>
      <c r="GO72" s="39"/>
      <c r="GP72" s="39"/>
      <c r="GQ72" s="39"/>
      <c r="GR72" s="39"/>
      <c r="GS72" s="39"/>
      <c r="GT72" s="39"/>
      <c r="GU72" s="39"/>
      <c r="GV72" s="39"/>
      <c r="GW72" s="39"/>
      <c r="GX72" s="39"/>
      <c r="GY72" s="39"/>
      <c r="GZ72" s="39"/>
      <c r="HA72" s="39"/>
      <c r="HB72" s="39"/>
      <c r="HC72" s="39"/>
      <c r="HD72" s="39"/>
      <c r="HE72" s="39"/>
      <c r="HF72" s="39"/>
      <c r="HG72" s="39"/>
      <c r="HH72" s="39"/>
    </row>
    <row r="73" spans="1:216">
      <c r="A73" s="56"/>
    </row>
    <row r="74" spans="1:216" hidden="1">
      <c r="A74" s="57"/>
    </row>
    <row r="75" spans="1:216" hidden="1">
      <c r="A75" s="57"/>
    </row>
    <row r="76" spans="1:216" s="13" customFormat="1" hidden="1">
      <c r="A76" s="57"/>
    </row>
    <row r="77" spans="1:216" hidden="1">
      <c r="A77" s="39"/>
      <c r="B77" s="81"/>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c r="DF77" s="39"/>
      <c r="DG77" s="39"/>
      <c r="DH77" s="39"/>
      <c r="DI77" s="39"/>
      <c r="DJ77" s="39"/>
      <c r="DK77" s="39"/>
      <c r="DL77" s="39"/>
      <c r="DM77" s="39"/>
      <c r="DN77" s="39"/>
      <c r="DO77" s="39"/>
      <c r="DP77" s="39"/>
      <c r="DQ77" s="39"/>
      <c r="DR77" s="39"/>
      <c r="DS77" s="39"/>
      <c r="DT77" s="39"/>
      <c r="DU77" s="39"/>
      <c r="DV77" s="39"/>
      <c r="DW77" s="39"/>
      <c r="DX77" s="39"/>
      <c r="DY77" s="39"/>
      <c r="DZ77" s="39"/>
      <c r="EA77" s="39"/>
      <c r="EB77" s="39"/>
      <c r="EC77" s="39"/>
      <c r="ED77" s="39"/>
      <c r="EE77" s="39"/>
      <c r="EF77" s="39"/>
      <c r="EG77" s="39"/>
      <c r="EH77" s="39"/>
      <c r="EI77" s="39"/>
      <c r="EJ77" s="39"/>
      <c r="EK77" s="39"/>
      <c r="EL77" s="39"/>
      <c r="EM77" s="39"/>
      <c r="EN77" s="39"/>
      <c r="EO77" s="39"/>
      <c r="EP77" s="39"/>
      <c r="EQ77" s="39"/>
      <c r="ER77" s="39"/>
      <c r="ES77" s="39"/>
      <c r="ET77" s="39"/>
      <c r="EU77" s="39"/>
      <c r="EV77" s="39"/>
      <c r="EW77" s="39"/>
      <c r="EX77" s="39"/>
      <c r="EY77" s="39"/>
      <c r="EZ77" s="39"/>
      <c r="FA77" s="39"/>
      <c r="FB77" s="39"/>
      <c r="FC77" s="39"/>
      <c r="FD77" s="39"/>
      <c r="FE77" s="39"/>
      <c r="FF77" s="39"/>
      <c r="FG77" s="39"/>
      <c r="FH77" s="39"/>
      <c r="FI77" s="39"/>
      <c r="FJ77" s="39"/>
      <c r="FK77" s="39"/>
      <c r="FL77" s="39"/>
      <c r="FM77" s="39"/>
      <c r="FN77" s="39"/>
      <c r="FO77" s="39"/>
      <c r="FP77" s="39"/>
      <c r="FQ77" s="39"/>
      <c r="FR77" s="39"/>
      <c r="FS77" s="39"/>
      <c r="FT77" s="39"/>
      <c r="FU77" s="39"/>
      <c r="FV77" s="39"/>
      <c r="FW77" s="39"/>
      <c r="FX77" s="39"/>
      <c r="FY77" s="39"/>
      <c r="FZ77" s="39"/>
      <c r="GA77" s="39"/>
      <c r="GB77" s="39"/>
      <c r="GC77" s="39"/>
      <c r="GD77" s="39"/>
      <c r="GE77" s="39"/>
      <c r="GF77" s="39"/>
      <c r="GG77" s="39"/>
      <c r="GH77" s="39"/>
      <c r="GI77" s="39"/>
      <c r="GJ77" s="39"/>
      <c r="GK77" s="39"/>
      <c r="GL77" s="39"/>
      <c r="GM77" s="39"/>
      <c r="GN77" s="39"/>
      <c r="GO77" s="39"/>
      <c r="GP77" s="39"/>
      <c r="GQ77" s="39"/>
      <c r="GR77" s="39"/>
      <c r="GS77" s="39"/>
      <c r="GT77" s="39"/>
      <c r="GU77" s="39"/>
      <c r="GV77" s="39"/>
      <c r="GW77" s="39"/>
      <c r="GX77" s="39"/>
      <c r="GY77" s="39"/>
      <c r="GZ77" s="39"/>
      <c r="HA77" s="39"/>
      <c r="HB77" s="39"/>
      <c r="HC77" s="39"/>
      <c r="HD77" s="39"/>
      <c r="HE77" s="39"/>
      <c r="HF77" s="39"/>
      <c r="HG77" s="39"/>
      <c r="HH77" s="39"/>
    </row>
    <row r="78" spans="1:216" hidden="1">
      <c r="A78" s="39"/>
      <c r="B78" s="43"/>
      <c r="C78" s="43"/>
      <c r="D78" s="43"/>
      <c r="E78" s="43"/>
      <c r="F78" s="43"/>
      <c r="G78" s="43"/>
      <c r="H78" s="43"/>
      <c r="I78" s="43"/>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c r="DR78" s="39"/>
      <c r="DS78" s="39"/>
      <c r="DT78" s="39"/>
      <c r="DU78" s="39"/>
      <c r="DV78" s="39"/>
      <c r="DW78" s="39"/>
      <c r="DX78" s="39"/>
      <c r="DY78" s="39"/>
      <c r="DZ78" s="39"/>
      <c r="EA78" s="39"/>
      <c r="EB78" s="39"/>
      <c r="EC78" s="39"/>
      <c r="ED78" s="39"/>
      <c r="EE78" s="39"/>
      <c r="EF78" s="39"/>
      <c r="EG78" s="39"/>
      <c r="EH78" s="39"/>
      <c r="EI78" s="39"/>
      <c r="EJ78" s="39"/>
      <c r="EK78" s="39"/>
      <c r="EL78" s="39"/>
      <c r="EM78" s="39"/>
      <c r="EN78" s="39"/>
      <c r="EO78" s="39"/>
      <c r="EP78" s="39"/>
      <c r="EQ78" s="39"/>
      <c r="ER78" s="39"/>
      <c r="ES78" s="39"/>
      <c r="ET78" s="39"/>
      <c r="EU78" s="39"/>
      <c r="EV78" s="39"/>
      <c r="EW78" s="39"/>
      <c r="EX78" s="39"/>
      <c r="EY78" s="39"/>
      <c r="EZ78" s="39"/>
      <c r="FA78" s="39"/>
      <c r="FB78" s="39"/>
      <c r="FC78" s="39"/>
      <c r="FD78" s="39"/>
      <c r="FE78" s="39"/>
      <c r="FF78" s="39"/>
      <c r="FG78" s="39"/>
      <c r="FH78" s="39"/>
      <c r="FI78" s="39"/>
      <c r="FJ78" s="39"/>
      <c r="FK78" s="39"/>
      <c r="FL78" s="39"/>
      <c r="FM78" s="39"/>
      <c r="FN78" s="39"/>
      <c r="FO78" s="39"/>
      <c r="FP78" s="39"/>
      <c r="FQ78" s="39"/>
      <c r="FR78" s="39"/>
      <c r="FS78" s="39"/>
      <c r="FT78" s="39"/>
      <c r="FU78" s="39"/>
      <c r="FV78" s="39"/>
      <c r="FW78" s="39"/>
      <c r="FX78" s="39"/>
      <c r="FY78" s="39"/>
      <c r="FZ78" s="39"/>
      <c r="GA78" s="39"/>
      <c r="GB78" s="39"/>
      <c r="GC78" s="39"/>
      <c r="GD78" s="39"/>
      <c r="GE78" s="39"/>
      <c r="GF78" s="39"/>
      <c r="GG78" s="39"/>
      <c r="GH78" s="39"/>
      <c r="GI78" s="39"/>
      <c r="GJ78" s="39"/>
      <c r="GK78" s="39"/>
      <c r="GL78" s="39"/>
      <c r="GM78" s="39"/>
      <c r="GN78" s="39"/>
      <c r="GO78" s="39"/>
      <c r="GP78" s="39"/>
      <c r="GQ78" s="39"/>
      <c r="GR78" s="39"/>
      <c r="GS78" s="39"/>
      <c r="GT78" s="39"/>
      <c r="GU78" s="39"/>
      <c r="GV78" s="39"/>
      <c r="GW78" s="39"/>
      <c r="GX78" s="39"/>
      <c r="GY78" s="39"/>
      <c r="GZ78" s="39"/>
      <c r="HA78" s="39"/>
      <c r="HB78" s="39"/>
      <c r="HC78" s="39"/>
      <c r="HD78" s="39"/>
      <c r="HE78" s="39"/>
      <c r="HF78" s="39"/>
      <c r="HG78" s="39"/>
      <c r="HH78" s="39"/>
    </row>
    <row r="79" spans="1:216" collapsed="1">
      <c r="A79" s="52"/>
      <c r="B79" s="44"/>
      <c r="C79" s="44"/>
      <c r="D79" s="44"/>
      <c r="E79" s="44"/>
      <c r="F79" s="44"/>
      <c r="G79" s="44"/>
      <c r="H79" s="44"/>
      <c r="I79" s="44"/>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39"/>
      <c r="DE79" s="39"/>
      <c r="DF79" s="39"/>
      <c r="DG79" s="39"/>
      <c r="DH79" s="39"/>
      <c r="DI79" s="39"/>
      <c r="DJ79" s="39"/>
      <c r="DK79" s="39"/>
      <c r="DL79" s="39"/>
      <c r="DM79" s="39"/>
      <c r="DN79" s="39"/>
      <c r="DO79" s="39"/>
      <c r="DP79" s="39"/>
      <c r="DQ79" s="39"/>
      <c r="DR79" s="39"/>
      <c r="DS79" s="39"/>
      <c r="DT79" s="39"/>
      <c r="DU79" s="39"/>
      <c r="DV79" s="39"/>
      <c r="DW79" s="39"/>
      <c r="DX79" s="39"/>
      <c r="DY79" s="39"/>
      <c r="DZ79" s="39"/>
      <c r="EA79" s="39"/>
      <c r="EB79" s="39"/>
      <c r="EC79" s="39"/>
      <c r="ED79" s="39"/>
      <c r="EE79" s="39"/>
      <c r="EF79" s="39"/>
      <c r="EG79" s="39"/>
      <c r="EH79" s="39"/>
      <c r="EI79" s="39"/>
      <c r="EJ79" s="39"/>
      <c r="EK79" s="39"/>
      <c r="EL79" s="39"/>
      <c r="EM79" s="39"/>
      <c r="EN79" s="39"/>
      <c r="EO79" s="39"/>
      <c r="EP79" s="39"/>
      <c r="EQ79" s="39"/>
      <c r="ER79" s="39"/>
      <c r="ES79" s="39"/>
      <c r="ET79" s="39"/>
      <c r="EU79" s="39"/>
      <c r="EV79" s="39"/>
      <c r="EW79" s="39"/>
      <c r="EX79" s="39"/>
      <c r="EY79" s="39"/>
      <c r="EZ79" s="39"/>
      <c r="FA79" s="39"/>
      <c r="FB79" s="39"/>
      <c r="FC79" s="39"/>
      <c r="FD79" s="39"/>
      <c r="FE79" s="39"/>
      <c r="FF79" s="39"/>
      <c r="FG79" s="39"/>
      <c r="FH79" s="39"/>
      <c r="FI79" s="39"/>
      <c r="FJ79" s="39"/>
      <c r="FK79" s="39"/>
      <c r="FL79" s="39"/>
      <c r="FM79" s="39"/>
      <c r="FN79" s="39"/>
      <c r="FO79" s="39"/>
      <c r="FP79" s="39"/>
      <c r="FQ79" s="39"/>
      <c r="FR79" s="39"/>
      <c r="FS79" s="39"/>
      <c r="FT79" s="39"/>
      <c r="FU79" s="39"/>
      <c r="FV79" s="39"/>
      <c r="FW79" s="39"/>
      <c r="FX79" s="39"/>
      <c r="FY79" s="39"/>
      <c r="FZ79" s="39"/>
      <c r="GA79" s="39"/>
      <c r="GB79" s="39"/>
      <c r="GC79" s="39"/>
      <c r="GD79" s="39"/>
      <c r="GE79" s="39"/>
      <c r="GF79" s="39"/>
      <c r="GG79" s="39"/>
      <c r="GH79" s="39"/>
      <c r="GI79" s="39"/>
      <c r="GJ79" s="39"/>
      <c r="GK79" s="39"/>
      <c r="GL79" s="39"/>
      <c r="GM79" s="39"/>
      <c r="GN79" s="39"/>
      <c r="GO79" s="39"/>
      <c r="GP79" s="39"/>
      <c r="GQ79" s="39"/>
      <c r="GR79" s="39"/>
      <c r="GS79" s="39"/>
      <c r="GT79" s="39"/>
      <c r="GU79" s="39"/>
      <c r="GV79" s="39"/>
      <c r="GW79" s="39"/>
      <c r="GX79" s="39"/>
      <c r="GY79" s="39"/>
      <c r="GZ79" s="39"/>
      <c r="HA79" s="39"/>
      <c r="HB79" s="39"/>
      <c r="HC79" s="39"/>
      <c r="HD79" s="39"/>
      <c r="HE79" s="39"/>
      <c r="HF79" s="39"/>
      <c r="HG79" s="39"/>
      <c r="HH79" s="39"/>
    </row>
    <row r="80" spans="1:216">
      <c r="A80" s="45"/>
      <c r="B80" s="48"/>
      <c r="C80" s="48"/>
      <c r="D80" s="48"/>
      <c r="E80" s="48"/>
      <c r="F80" s="47"/>
      <c r="G80" s="47"/>
      <c r="H80" s="47"/>
      <c r="I80" s="47"/>
      <c r="J80" s="48"/>
      <c r="K80" s="48"/>
      <c r="L80" s="48"/>
      <c r="M80" s="48"/>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c r="EK80" s="46"/>
      <c r="EL80" s="46"/>
      <c r="EM80" s="46"/>
      <c r="EN80" s="46"/>
      <c r="EO80" s="46"/>
      <c r="EP80" s="46"/>
      <c r="EQ80" s="46"/>
      <c r="ER80" s="46"/>
      <c r="ES80" s="46"/>
      <c r="ET80" s="46"/>
      <c r="EU80" s="46"/>
      <c r="EV80" s="46"/>
      <c r="EW80" s="46"/>
      <c r="EX80" s="46"/>
      <c r="EY80" s="46"/>
      <c r="EZ80" s="46"/>
      <c r="FA80" s="46"/>
      <c r="FB80" s="46"/>
      <c r="FC80" s="46"/>
      <c r="FD80" s="46"/>
      <c r="FE80" s="46"/>
      <c r="FF80" s="46"/>
      <c r="FG80" s="46"/>
      <c r="FH80" s="46"/>
      <c r="FI80" s="46"/>
      <c r="FJ80" s="46"/>
      <c r="FK80" s="46"/>
      <c r="FL80" s="46"/>
      <c r="FM80" s="46"/>
      <c r="FN80" s="46"/>
      <c r="FO80" s="46"/>
      <c r="FP80" s="46"/>
      <c r="FQ80" s="46"/>
      <c r="FR80" s="46"/>
      <c r="FS80" s="46"/>
      <c r="FT80" s="46"/>
      <c r="FU80" s="46"/>
      <c r="FV80" s="46"/>
      <c r="FW80" s="46"/>
      <c r="FX80" s="46"/>
      <c r="FY80" s="46"/>
      <c r="FZ80" s="46"/>
      <c r="GA80" s="46"/>
      <c r="GB80" s="46"/>
      <c r="GC80" s="46"/>
      <c r="GD80" s="46"/>
      <c r="GE80" s="46"/>
      <c r="GF80" s="46"/>
      <c r="GG80" s="46"/>
      <c r="GH80" s="46"/>
      <c r="GI80" s="46"/>
      <c r="GJ80" s="46"/>
      <c r="GK80" s="46"/>
      <c r="GL80" s="46"/>
      <c r="GM80" s="46"/>
      <c r="GN80" s="46"/>
      <c r="GO80" s="46"/>
      <c r="GP80" s="46"/>
      <c r="GQ80" s="46"/>
      <c r="GR80" s="46"/>
      <c r="GS80" s="46"/>
      <c r="GT80" s="46"/>
      <c r="GU80" s="46"/>
      <c r="GV80" s="46"/>
      <c r="GW80" s="46"/>
      <c r="GX80" s="46"/>
      <c r="GY80" s="46"/>
      <c r="GZ80" s="46"/>
      <c r="HA80" s="46"/>
      <c r="HB80" s="46"/>
      <c r="HC80" s="46"/>
      <c r="HD80" s="46"/>
      <c r="HE80" s="46"/>
      <c r="HF80" s="46"/>
      <c r="HG80" s="46"/>
      <c r="HH80" s="46"/>
    </row>
    <row r="81" spans="1:216">
      <c r="A81" s="46"/>
      <c r="B81" s="49"/>
      <c r="C81" s="49"/>
      <c r="D81" s="49"/>
      <c r="E81" s="49"/>
      <c r="F81" s="49"/>
      <c r="G81" s="49"/>
      <c r="H81" s="49"/>
      <c r="I81" s="49"/>
      <c r="J81" s="48"/>
      <c r="K81" s="48"/>
      <c r="L81" s="48"/>
      <c r="M81" s="48"/>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46"/>
      <c r="DY81" s="46"/>
      <c r="DZ81" s="46"/>
      <c r="EA81" s="46"/>
      <c r="EB81" s="46"/>
      <c r="EC81" s="46"/>
      <c r="ED81" s="46"/>
      <c r="EE81" s="46"/>
      <c r="EF81" s="46"/>
      <c r="EG81" s="46"/>
      <c r="EH81" s="46"/>
      <c r="EI81" s="46"/>
      <c r="EJ81" s="46"/>
      <c r="EK81" s="46"/>
      <c r="EL81" s="46"/>
      <c r="EM81" s="46"/>
      <c r="EN81" s="46"/>
      <c r="EO81" s="46"/>
      <c r="EP81" s="46"/>
      <c r="EQ81" s="46"/>
      <c r="ER81" s="46"/>
      <c r="ES81" s="46"/>
      <c r="ET81" s="46"/>
      <c r="EU81" s="46"/>
      <c r="EV81" s="46"/>
      <c r="EW81" s="46"/>
      <c r="EX81" s="46"/>
      <c r="EY81" s="46"/>
      <c r="EZ81" s="46"/>
      <c r="FA81" s="46"/>
      <c r="FB81" s="46"/>
      <c r="FC81" s="46"/>
      <c r="FD81" s="46"/>
      <c r="FE81" s="46"/>
      <c r="FF81" s="46"/>
      <c r="FG81" s="46"/>
      <c r="FH81" s="46"/>
      <c r="FI81" s="46"/>
      <c r="FJ81" s="46"/>
      <c r="FK81" s="46"/>
      <c r="FL81" s="46"/>
      <c r="FM81" s="46"/>
      <c r="FN81" s="46"/>
      <c r="FO81" s="46"/>
      <c r="FP81" s="46"/>
      <c r="FQ81" s="46"/>
      <c r="FR81" s="46"/>
      <c r="FS81" s="46"/>
      <c r="FT81" s="46"/>
      <c r="FU81" s="46"/>
      <c r="FV81" s="46"/>
      <c r="FW81" s="46"/>
      <c r="FX81" s="46"/>
      <c r="FY81" s="46"/>
      <c r="FZ81" s="46"/>
      <c r="GA81" s="46"/>
      <c r="GB81" s="46"/>
      <c r="GC81" s="46"/>
      <c r="GD81" s="46"/>
      <c r="GE81" s="46"/>
      <c r="GF81" s="46"/>
      <c r="GG81" s="46"/>
      <c r="GH81" s="46"/>
      <c r="GI81" s="46"/>
      <c r="GJ81" s="46"/>
      <c r="GK81" s="46"/>
      <c r="GL81" s="46"/>
      <c r="GM81" s="46"/>
      <c r="GN81" s="46"/>
      <c r="GO81" s="46"/>
      <c r="GP81" s="46"/>
      <c r="GQ81" s="46"/>
      <c r="GR81" s="46"/>
      <c r="GS81" s="46"/>
      <c r="GT81" s="46"/>
      <c r="GU81" s="46"/>
      <c r="GV81" s="46"/>
      <c r="GW81" s="46"/>
      <c r="GX81" s="46"/>
      <c r="GY81" s="46"/>
      <c r="GZ81" s="46"/>
      <c r="HA81" s="46"/>
      <c r="HB81" s="46"/>
      <c r="HC81" s="46"/>
      <c r="HD81" s="46"/>
      <c r="HE81" s="46"/>
      <c r="HF81" s="46"/>
      <c r="HG81" s="46"/>
      <c r="HH81" s="46"/>
    </row>
    <row r="82" spans="1:216">
      <c r="A82" s="46"/>
      <c r="B82" s="49"/>
      <c r="C82" s="49"/>
      <c r="D82" s="49"/>
      <c r="E82" s="49"/>
      <c r="F82" s="49"/>
      <c r="G82" s="49"/>
      <c r="H82" s="49"/>
      <c r="I82" s="49"/>
      <c r="J82" s="48"/>
      <c r="K82" s="48"/>
      <c r="L82" s="48"/>
      <c r="M82" s="48"/>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46"/>
      <c r="DZ82" s="46"/>
      <c r="EA82" s="46"/>
      <c r="EB82" s="46"/>
      <c r="EC82" s="46"/>
      <c r="ED82" s="46"/>
      <c r="EE82" s="46"/>
      <c r="EF82" s="46"/>
      <c r="EG82" s="46"/>
      <c r="EH82" s="46"/>
      <c r="EI82" s="46"/>
      <c r="EJ82" s="46"/>
      <c r="EK82" s="46"/>
      <c r="EL82" s="46"/>
      <c r="EM82" s="46"/>
      <c r="EN82" s="46"/>
      <c r="EO82" s="46"/>
      <c r="EP82" s="46"/>
      <c r="EQ82" s="46"/>
      <c r="ER82" s="46"/>
      <c r="ES82" s="46"/>
      <c r="ET82" s="46"/>
      <c r="EU82" s="46"/>
      <c r="EV82" s="46"/>
      <c r="EW82" s="46"/>
      <c r="EX82" s="46"/>
      <c r="EY82" s="46"/>
      <c r="EZ82" s="46"/>
      <c r="FA82" s="46"/>
      <c r="FB82" s="46"/>
      <c r="FC82" s="46"/>
      <c r="FD82" s="46"/>
      <c r="FE82" s="46"/>
      <c r="FF82" s="46"/>
      <c r="FG82" s="46"/>
      <c r="FH82" s="46"/>
      <c r="FI82" s="46"/>
      <c r="FJ82" s="46"/>
      <c r="FK82" s="46"/>
      <c r="FL82" s="46"/>
      <c r="FM82" s="46"/>
      <c r="FN82" s="46"/>
      <c r="FO82" s="46"/>
      <c r="FP82" s="46"/>
      <c r="FQ82" s="46"/>
      <c r="FR82" s="46"/>
      <c r="FS82" s="46"/>
      <c r="FT82" s="46"/>
      <c r="FU82" s="46"/>
      <c r="FV82" s="46"/>
      <c r="FW82" s="46"/>
      <c r="FX82" s="46"/>
      <c r="FY82" s="46"/>
      <c r="FZ82" s="46"/>
      <c r="GA82" s="46"/>
      <c r="GB82" s="46"/>
      <c r="GC82" s="46"/>
      <c r="GD82" s="46"/>
      <c r="GE82" s="46"/>
      <c r="GF82" s="46"/>
      <c r="GG82" s="46"/>
      <c r="GH82" s="46"/>
      <c r="GI82" s="46"/>
      <c r="GJ82" s="46"/>
      <c r="GK82" s="46"/>
      <c r="GL82" s="46"/>
      <c r="GM82" s="46"/>
      <c r="GN82" s="46"/>
      <c r="GO82" s="46"/>
      <c r="GP82" s="46"/>
      <c r="GQ82" s="46"/>
      <c r="GR82" s="46"/>
      <c r="GS82" s="46"/>
      <c r="GT82" s="46"/>
      <c r="GU82" s="46"/>
      <c r="GV82" s="46"/>
      <c r="GW82" s="46"/>
      <c r="GX82" s="46"/>
      <c r="GY82" s="46"/>
      <c r="GZ82" s="46"/>
      <c r="HA82" s="46"/>
      <c r="HB82" s="46"/>
      <c r="HC82" s="46"/>
      <c r="HD82" s="46"/>
      <c r="HE82" s="46"/>
      <c r="HF82" s="46"/>
      <c r="HG82" s="46"/>
      <c r="HH82" s="46"/>
    </row>
    <row r="83" spans="1:216">
      <c r="A83" s="46"/>
      <c r="B83" s="49"/>
      <c r="C83" s="49"/>
      <c r="D83" s="49"/>
      <c r="E83" s="49"/>
      <c r="F83" s="49"/>
      <c r="G83" s="49"/>
      <c r="H83" s="49"/>
      <c r="I83" s="49"/>
      <c r="J83" s="48"/>
      <c r="K83" s="48"/>
      <c r="L83" s="48"/>
      <c r="M83" s="48"/>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46"/>
      <c r="DQ83" s="46"/>
      <c r="DR83" s="46"/>
      <c r="DS83" s="46"/>
      <c r="DT83" s="46"/>
      <c r="DU83" s="46"/>
      <c r="DV83" s="46"/>
      <c r="DW83" s="46"/>
      <c r="DX83" s="46"/>
      <c r="DY83" s="46"/>
      <c r="DZ83" s="46"/>
      <c r="EA83" s="46"/>
      <c r="EB83" s="46"/>
      <c r="EC83" s="46"/>
      <c r="ED83" s="46"/>
      <c r="EE83" s="46"/>
      <c r="EF83" s="46"/>
      <c r="EG83" s="46"/>
      <c r="EH83" s="46"/>
      <c r="EI83" s="46"/>
      <c r="EJ83" s="46"/>
      <c r="EK83" s="46"/>
      <c r="EL83" s="46"/>
      <c r="EM83" s="46"/>
      <c r="EN83" s="46"/>
      <c r="EO83" s="46"/>
      <c r="EP83" s="46"/>
      <c r="EQ83" s="46"/>
      <c r="ER83" s="46"/>
      <c r="ES83" s="46"/>
      <c r="ET83" s="46"/>
      <c r="EU83" s="46"/>
      <c r="EV83" s="46"/>
      <c r="EW83" s="46"/>
      <c r="EX83" s="46"/>
      <c r="EY83" s="46"/>
      <c r="EZ83" s="46"/>
      <c r="FA83" s="46"/>
      <c r="FB83" s="46"/>
      <c r="FC83" s="46"/>
      <c r="FD83" s="46"/>
      <c r="FE83" s="46"/>
      <c r="FF83" s="46"/>
      <c r="FG83" s="46"/>
      <c r="FH83" s="46"/>
      <c r="FI83" s="46"/>
      <c r="FJ83" s="46"/>
      <c r="FK83" s="46"/>
      <c r="FL83" s="46"/>
      <c r="FM83" s="46"/>
      <c r="FN83" s="46"/>
      <c r="FO83" s="46"/>
      <c r="FP83" s="46"/>
      <c r="FQ83" s="46"/>
      <c r="FR83" s="46"/>
      <c r="FS83" s="46"/>
      <c r="FT83" s="46"/>
      <c r="FU83" s="46"/>
      <c r="FV83" s="46"/>
      <c r="FW83" s="46"/>
      <c r="FX83" s="46"/>
      <c r="FY83" s="46"/>
      <c r="FZ83" s="46"/>
      <c r="GA83" s="46"/>
      <c r="GB83" s="46"/>
      <c r="GC83" s="46"/>
      <c r="GD83" s="46"/>
      <c r="GE83" s="46"/>
      <c r="GF83" s="46"/>
      <c r="GG83" s="46"/>
      <c r="GH83" s="46"/>
      <c r="GI83" s="46"/>
      <c r="GJ83" s="46"/>
      <c r="GK83" s="46"/>
      <c r="GL83" s="46"/>
      <c r="GM83" s="46"/>
      <c r="GN83" s="46"/>
      <c r="GO83" s="46"/>
      <c r="GP83" s="46"/>
      <c r="GQ83" s="46"/>
      <c r="GR83" s="46"/>
      <c r="GS83" s="46"/>
      <c r="GT83" s="46"/>
      <c r="GU83" s="46"/>
      <c r="GV83" s="46"/>
      <c r="GW83" s="46"/>
      <c r="GX83" s="46"/>
      <c r="GY83" s="46"/>
      <c r="GZ83" s="46"/>
      <c r="HA83" s="46"/>
      <c r="HB83" s="46"/>
      <c r="HC83" s="46"/>
      <c r="HD83" s="46"/>
      <c r="HE83" s="46"/>
      <c r="HF83" s="46"/>
      <c r="HG83" s="46"/>
      <c r="HH83" s="46"/>
    </row>
    <row r="84" spans="1:216">
      <c r="A84" s="46"/>
      <c r="B84" s="49"/>
      <c r="C84" s="49"/>
      <c r="D84" s="49"/>
      <c r="E84" s="49"/>
      <c r="F84" s="49"/>
      <c r="G84" s="49"/>
      <c r="H84" s="49"/>
      <c r="I84" s="49"/>
      <c r="J84" s="48"/>
      <c r="K84" s="48"/>
      <c r="L84" s="48"/>
      <c r="M84" s="48"/>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row>
    <row r="85" spans="1:216">
      <c r="A85" s="54"/>
      <c r="B85" s="54"/>
      <c r="C85" s="54"/>
      <c r="D85" s="54"/>
      <c r="E85" s="54"/>
      <c r="F85" s="54"/>
      <c r="G85" s="54"/>
      <c r="H85" s="54"/>
      <c r="I85" s="54"/>
      <c r="J85" s="54"/>
      <c r="K85" s="54"/>
      <c r="L85" s="54"/>
      <c r="M85" s="54"/>
      <c r="N85" s="54"/>
      <c r="O85" s="54"/>
      <c r="P85" s="54"/>
      <c r="Q85" s="54"/>
      <c r="R85" s="54"/>
      <c r="S85" s="42"/>
      <c r="T85" s="54"/>
      <c r="U85" s="54"/>
      <c r="V85" s="42"/>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42"/>
      <c r="BQ85" s="54"/>
      <c r="BR85" s="54"/>
      <c r="BS85" s="42"/>
      <c r="BT85" s="54"/>
      <c r="BU85" s="54"/>
      <c r="BV85" s="54"/>
      <c r="BW85" s="54"/>
      <c r="BX85" s="54"/>
      <c r="BY85" s="54"/>
      <c r="BZ85" s="54"/>
      <c r="CA85" s="54"/>
      <c r="CB85" s="54"/>
      <c r="CC85" s="54"/>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c r="DB85" s="54"/>
      <c r="DC85" s="54"/>
      <c r="DD85" s="54"/>
      <c r="DE85" s="54"/>
      <c r="DF85" s="54"/>
      <c r="DG85" s="54"/>
      <c r="DH85" s="54"/>
      <c r="DI85" s="54"/>
      <c r="DJ85" s="54"/>
      <c r="DK85" s="54"/>
      <c r="DL85" s="54"/>
      <c r="DM85" s="42"/>
      <c r="DN85" s="54"/>
      <c r="DO85" s="54"/>
      <c r="DP85" s="42"/>
      <c r="DQ85" s="54"/>
      <c r="DR85" s="54"/>
      <c r="DS85" s="54"/>
      <c r="DT85" s="54"/>
      <c r="DU85" s="54"/>
      <c r="DV85" s="54"/>
      <c r="DW85" s="54"/>
      <c r="DX85" s="54"/>
      <c r="DY85" s="54"/>
      <c r="DZ85" s="54"/>
      <c r="EA85" s="54"/>
      <c r="EB85" s="54"/>
      <c r="EC85" s="54"/>
      <c r="ED85" s="54"/>
      <c r="EE85" s="54"/>
      <c r="EF85" s="54"/>
      <c r="EG85" s="54"/>
      <c r="EH85" s="54"/>
      <c r="EI85" s="54"/>
      <c r="EJ85" s="54"/>
      <c r="EK85" s="54"/>
      <c r="EL85" s="54"/>
      <c r="EM85" s="54"/>
      <c r="EN85" s="54"/>
      <c r="EO85" s="54"/>
      <c r="EP85" s="54"/>
      <c r="EQ85" s="54"/>
      <c r="ER85" s="54"/>
      <c r="ES85" s="54"/>
      <c r="ET85" s="54"/>
      <c r="EU85" s="54"/>
      <c r="EV85" s="54"/>
      <c r="EW85" s="54"/>
      <c r="EX85" s="54"/>
      <c r="EY85" s="54"/>
      <c r="EZ85" s="54"/>
      <c r="FA85" s="54"/>
      <c r="FB85" s="54"/>
      <c r="FC85" s="54"/>
      <c r="FD85" s="54"/>
      <c r="FE85" s="54"/>
      <c r="FF85" s="54"/>
      <c r="FG85" s="54"/>
      <c r="FH85" s="54"/>
      <c r="FI85" s="54"/>
      <c r="FJ85" s="42"/>
      <c r="FK85" s="54"/>
      <c r="FL85" s="54"/>
      <c r="FM85" s="42"/>
      <c r="FN85" s="54"/>
      <c r="FO85" s="54"/>
      <c r="FP85" s="54"/>
      <c r="FQ85" s="54"/>
      <c r="FR85" s="54"/>
      <c r="FS85" s="54"/>
      <c r="FT85" s="54"/>
      <c r="FU85" s="54"/>
      <c r="FV85" s="54"/>
      <c r="FW85" s="54"/>
      <c r="FX85" s="54"/>
      <c r="FY85" s="54"/>
      <c r="FZ85" s="54"/>
      <c r="GA85" s="54"/>
      <c r="GB85" s="54"/>
      <c r="GC85" s="54"/>
      <c r="GD85" s="54"/>
      <c r="GE85" s="54"/>
      <c r="GF85" s="54"/>
      <c r="GG85" s="54"/>
      <c r="GH85" s="54"/>
      <c r="GI85" s="54"/>
      <c r="GJ85" s="54"/>
      <c r="GK85" s="54"/>
      <c r="GL85" s="54"/>
      <c r="GM85" s="54"/>
      <c r="GN85" s="54"/>
      <c r="GO85" s="54"/>
      <c r="GP85" s="54"/>
      <c r="GQ85" s="54"/>
      <c r="GR85" s="54"/>
      <c r="GS85" s="54"/>
      <c r="GT85" s="54"/>
      <c r="GU85" s="54"/>
      <c r="GV85" s="54"/>
      <c r="GW85" s="54"/>
      <c r="GX85" s="54"/>
      <c r="GY85" s="54"/>
      <c r="GZ85" s="54"/>
      <c r="HA85" s="54"/>
      <c r="HB85" s="54"/>
      <c r="HC85" s="54"/>
      <c r="HD85" s="54"/>
      <c r="HE85" s="54"/>
      <c r="HF85" s="54"/>
      <c r="HG85" s="42"/>
      <c r="HH85" s="54"/>
    </row>
    <row r="86" spans="1:216">
      <c r="A86" s="45"/>
      <c r="B86" s="50"/>
      <c r="C86" s="50"/>
      <c r="D86" s="50"/>
      <c r="E86" s="50"/>
      <c r="F86" s="50"/>
      <c r="G86" s="50"/>
      <c r="H86" s="50"/>
      <c r="I86" s="50"/>
      <c r="J86" s="47"/>
      <c r="K86" s="47"/>
      <c r="L86" s="47"/>
      <c r="M86" s="47"/>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c r="EW86" s="45"/>
      <c r="EX86" s="45"/>
      <c r="EY86" s="45"/>
      <c r="EZ86" s="45"/>
      <c r="FA86" s="45"/>
      <c r="FB86" s="45"/>
      <c r="FC86" s="45"/>
      <c r="FD86" s="45"/>
      <c r="FE86" s="45"/>
      <c r="FF86" s="45"/>
      <c r="FG86" s="45"/>
      <c r="FH86" s="45"/>
      <c r="FI86" s="45"/>
      <c r="FJ86" s="45"/>
      <c r="FK86" s="45"/>
      <c r="FL86" s="45"/>
      <c r="FM86" s="45"/>
      <c r="FN86" s="45"/>
      <c r="FO86" s="45"/>
      <c r="FP86" s="45"/>
      <c r="FQ86" s="45"/>
      <c r="FR86" s="45"/>
      <c r="FS86" s="45"/>
      <c r="FT86" s="45"/>
      <c r="FU86" s="45"/>
      <c r="FV86" s="45"/>
      <c r="FW86" s="45"/>
      <c r="FX86" s="45"/>
      <c r="FY86" s="45"/>
      <c r="FZ86" s="45"/>
      <c r="GA86" s="45"/>
      <c r="GB86" s="45"/>
      <c r="GC86" s="45"/>
      <c r="GD86" s="45"/>
      <c r="GE86" s="45"/>
      <c r="GF86" s="45"/>
      <c r="GG86" s="45"/>
      <c r="GH86" s="45"/>
      <c r="GI86" s="45"/>
      <c r="GJ86" s="45"/>
      <c r="GK86" s="45"/>
      <c r="GL86" s="45"/>
      <c r="GM86" s="45"/>
      <c r="GN86" s="45"/>
      <c r="GO86" s="45"/>
      <c r="GP86" s="45"/>
      <c r="GQ86" s="45"/>
      <c r="GR86" s="45"/>
      <c r="GS86" s="45"/>
      <c r="GT86" s="45"/>
      <c r="GU86" s="45"/>
      <c r="GV86" s="45"/>
      <c r="GW86" s="45"/>
      <c r="GX86" s="45"/>
      <c r="GY86" s="45"/>
      <c r="GZ86" s="45"/>
      <c r="HA86" s="45"/>
      <c r="HB86" s="45"/>
      <c r="HC86" s="45"/>
      <c r="HD86" s="45"/>
      <c r="HE86" s="45"/>
      <c r="HF86" s="45"/>
      <c r="HG86" s="45"/>
      <c r="HH86" s="45"/>
    </row>
    <row r="88" spans="1:216">
      <c r="A88" s="39"/>
      <c r="B88" s="81"/>
      <c r="C88" s="39"/>
      <c r="D88" s="39"/>
      <c r="E88" s="39"/>
      <c r="F88" s="39"/>
      <c r="G88" s="39"/>
      <c r="H88" s="39"/>
      <c r="I88" s="39"/>
      <c r="J88" s="39"/>
      <c r="K88" s="39"/>
      <c r="L88" s="39"/>
      <c r="M88" s="39"/>
    </row>
    <row r="90" spans="1:216">
      <c r="A90" s="52"/>
      <c r="B90" s="81"/>
      <c r="C90" s="39"/>
      <c r="D90" s="39"/>
      <c r="E90" s="39"/>
      <c r="F90" s="52"/>
      <c r="G90" s="52"/>
      <c r="H90" s="52"/>
      <c r="I90" s="52"/>
      <c r="J90" s="39"/>
      <c r="K90" s="39"/>
      <c r="L90" s="39"/>
      <c r="M90" s="39"/>
    </row>
    <row r="91" spans="1:216">
      <c r="A91" s="39"/>
      <c r="B91" s="43"/>
      <c r="C91" s="43"/>
      <c r="D91" s="43"/>
      <c r="E91" s="43"/>
      <c r="F91" s="43"/>
      <c r="G91" s="43"/>
      <c r="H91" s="43"/>
      <c r="I91" s="43"/>
      <c r="J91" s="43"/>
      <c r="K91" s="43"/>
      <c r="L91" s="43"/>
      <c r="M91" s="43"/>
    </row>
    <row r="92" spans="1:216">
      <c r="A92" s="39"/>
      <c r="B92" s="43"/>
      <c r="C92" s="43"/>
      <c r="D92" s="43"/>
      <c r="E92" s="43"/>
      <c r="F92" s="43"/>
      <c r="G92" s="43"/>
      <c r="H92" s="43"/>
      <c r="I92" s="43"/>
      <c r="J92" s="43"/>
      <c r="K92" s="43"/>
      <c r="L92" s="43"/>
      <c r="M92" s="43"/>
    </row>
    <row r="93" spans="1:216">
      <c r="A93" s="39"/>
      <c r="B93" s="43"/>
      <c r="C93" s="43"/>
      <c r="D93" s="43"/>
      <c r="E93" s="43"/>
      <c r="F93" s="43"/>
      <c r="G93" s="43"/>
      <c r="H93" s="43"/>
      <c r="I93" s="43"/>
      <c r="J93" s="43"/>
      <c r="K93" s="43"/>
      <c r="L93" s="43"/>
      <c r="M93" s="43"/>
    </row>
    <row r="94" spans="1:216">
      <c r="A94" s="39"/>
      <c r="B94" s="43"/>
      <c r="C94" s="43"/>
      <c r="D94" s="43"/>
      <c r="E94" s="43"/>
      <c r="F94" s="43"/>
      <c r="G94" s="43"/>
      <c r="H94" s="43"/>
      <c r="I94" s="43"/>
      <c r="J94" s="43"/>
      <c r="K94" s="43"/>
      <c r="L94" s="43"/>
      <c r="M94" s="43"/>
    </row>
    <row r="95" spans="1:216">
      <c r="A95" s="39"/>
      <c r="B95" s="43"/>
      <c r="C95" s="43"/>
      <c r="D95" s="43"/>
      <c r="E95" s="43"/>
      <c r="F95" s="43"/>
      <c r="G95" s="43"/>
      <c r="H95" s="43"/>
      <c r="I95" s="43"/>
      <c r="J95" s="43"/>
      <c r="K95" s="43"/>
      <c r="L95" s="43"/>
      <c r="M95" s="43"/>
    </row>
    <row r="96" spans="1:216">
      <c r="A96" s="52"/>
      <c r="B96" s="44"/>
      <c r="C96" s="44"/>
      <c r="D96" s="44"/>
      <c r="E96" s="44"/>
      <c r="F96" s="44"/>
      <c r="G96" s="44"/>
      <c r="H96" s="44"/>
      <c r="I96" s="44"/>
      <c r="J96" s="44"/>
      <c r="K96" s="44"/>
      <c r="L96" s="44"/>
      <c r="M96" s="44"/>
    </row>
    <row r="97" spans="1:13">
      <c r="A97" s="39"/>
      <c r="B97" s="43"/>
      <c r="C97" s="43"/>
      <c r="D97" s="43"/>
      <c r="E97" s="43"/>
      <c r="F97" s="43"/>
      <c r="G97" s="43"/>
      <c r="H97" s="43"/>
      <c r="I97" s="43"/>
      <c r="J97" s="39"/>
      <c r="K97" s="39"/>
      <c r="L97" s="39"/>
      <c r="M97" s="39"/>
    </row>
    <row r="98" spans="1:13">
      <c r="A98" s="39"/>
      <c r="B98" s="43"/>
      <c r="C98" s="43"/>
      <c r="D98" s="43"/>
      <c r="E98" s="43"/>
      <c r="F98" s="43"/>
      <c r="G98" s="43"/>
      <c r="H98" s="43"/>
      <c r="I98" s="43"/>
      <c r="J98" s="39"/>
      <c r="K98" s="39"/>
      <c r="L98" s="39"/>
      <c r="M98" s="39"/>
    </row>
  </sheetData>
  <phoneticPr fontId="6" type="noConversion"/>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FF00"/>
    <pageSetUpPr fitToPage="1"/>
  </sheetPr>
  <dimension ref="A1:BB1249"/>
  <sheetViews>
    <sheetView showGridLines="0" zoomScaleNormal="100" workbookViewId="0">
      <pane xSplit="1" ySplit="4" topLeftCell="B5" activePane="bottomRight" state="frozen"/>
      <selection activeCell="P62" sqref="P62"/>
      <selection pane="topRight" activeCell="P62" sqref="P62"/>
      <selection pane="bottomLeft" activeCell="P62" sqref="P62"/>
      <selection pane="bottomRight"/>
    </sheetView>
  </sheetViews>
  <sheetFormatPr defaultColWidth="9.140625" defaultRowHeight="12.75"/>
  <cols>
    <col min="1" max="1" width="48.140625" style="148" customWidth="1"/>
    <col min="2" max="2" width="9.7109375" style="148" customWidth="1"/>
    <col min="3" max="16384" width="9.140625" style="148"/>
  </cols>
  <sheetData>
    <row r="1" spans="1:54" s="252" customFormat="1">
      <c r="A1" s="120" t="s">
        <v>0</v>
      </c>
      <c r="B1" s="152"/>
      <c r="C1" s="152"/>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row>
    <row r="2" spans="1:54" s="252" customFormat="1">
      <c r="A2" s="120" t="s">
        <v>201</v>
      </c>
      <c r="B2" s="152"/>
      <c r="C2" s="152"/>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row>
    <row r="3" spans="1:54">
      <c r="A3" s="141"/>
      <c r="B3" s="126"/>
      <c r="C3" s="126"/>
    </row>
    <row r="4" spans="1:54" ht="14.25">
      <c r="A4" s="142" t="s">
        <v>1</v>
      </c>
      <c r="B4" s="127" t="s">
        <v>324</v>
      </c>
      <c r="C4" s="127">
        <v>2018</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row>
    <row r="5" spans="1:54">
      <c r="A5" s="129"/>
      <c r="B5" s="197"/>
    </row>
    <row r="6" spans="1:54">
      <c r="A6" s="129" t="s">
        <v>115</v>
      </c>
      <c r="B6" s="130"/>
    </row>
    <row r="7" spans="1:54">
      <c r="A7" s="128" t="s">
        <v>54</v>
      </c>
      <c r="B7" s="132">
        <v>24152</v>
      </c>
      <c r="C7" s="132">
        <v>24200</v>
      </c>
    </row>
    <row r="8" spans="1:54">
      <c r="A8" s="128" t="s">
        <v>57</v>
      </c>
      <c r="B8" s="132">
        <v>5110</v>
      </c>
      <c r="C8" s="132">
        <v>3922</v>
      </c>
    </row>
    <row r="9" spans="1:54">
      <c r="A9" s="143" t="s">
        <v>116</v>
      </c>
      <c r="B9" s="133">
        <v>-75</v>
      </c>
      <c r="C9" s="133">
        <v>322</v>
      </c>
    </row>
    <row r="10" spans="1:54">
      <c r="A10" s="129" t="s">
        <v>63</v>
      </c>
      <c r="B10" s="134">
        <f>SUM(B7:B9)</f>
        <v>29187</v>
      </c>
      <c r="C10" s="134">
        <f>SUM(C7:C9)</f>
        <v>28444</v>
      </c>
    </row>
    <row r="11" spans="1:54">
      <c r="A11" s="144"/>
      <c r="B11" s="135"/>
    </row>
    <row r="12" spans="1:54" ht="14.25" customHeight="1">
      <c r="A12" s="128" t="s">
        <v>117</v>
      </c>
      <c r="B12" s="132">
        <v>329</v>
      </c>
      <c r="C12" s="132">
        <v>-675</v>
      </c>
    </row>
    <row r="13" spans="1:54">
      <c r="A13" s="254" t="s">
        <v>170</v>
      </c>
      <c r="B13" s="132">
        <v>-1280</v>
      </c>
      <c r="C13" s="132">
        <v>-392</v>
      </c>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row>
    <row r="14" spans="1:54">
      <c r="A14" s="143" t="s">
        <v>118</v>
      </c>
      <c r="B14" s="133">
        <v>-7306</v>
      </c>
      <c r="C14" s="133">
        <v>-5896</v>
      </c>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row>
    <row r="15" spans="1:54">
      <c r="A15" s="129" t="s">
        <v>64</v>
      </c>
      <c r="B15" s="134">
        <f>SUM(B10:B14)</f>
        <v>20930</v>
      </c>
      <c r="C15" s="134">
        <f>SUM(C10:C14)</f>
        <v>21481</v>
      </c>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row>
    <row r="16" spans="1:54">
      <c r="A16" s="128" t="s">
        <v>65</v>
      </c>
      <c r="B16" s="132">
        <v>1398</v>
      </c>
      <c r="C16" s="132">
        <v>-3391</v>
      </c>
    </row>
    <row r="17" spans="1:3">
      <c r="A17" s="374" t="s">
        <v>113</v>
      </c>
      <c r="B17" s="132">
        <v>-1412</v>
      </c>
      <c r="C17" s="132">
        <v>-1462</v>
      </c>
    </row>
    <row r="18" spans="1:3">
      <c r="A18" s="375" t="s">
        <v>165</v>
      </c>
      <c r="B18" s="133">
        <v>464</v>
      </c>
      <c r="C18" s="133">
        <v>186</v>
      </c>
    </row>
    <row r="19" spans="1:3">
      <c r="A19" s="129" t="s">
        <v>119</v>
      </c>
      <c r="B19" s="134">
        <f>B15+B16+B17+B18</f>
        <v>21380</v>
      </c>
      <c r="C19" s="134">
        <f>C15+C16+C17+C18</f>
        <v>16814</v>
      </c>
    </row>
    <row r="20" spans="1:3">
      <c r="A20" s="144"/>
      <c r="B20" s="135"/>
    </row>
    <row r="21" spans="1:3">
      <c r="A21" s="27" t="s">
        <v>120</v>
      </c>
      <c r="B21" s="30"/>
    </row>
    <row r="22" spans="1:3">
      <c r="A22" s="128" t="s">
        <v>121</v>
      </c>
      <c r="B22" s="28">
        <v>-1742</v>
      </c>
      <c r="C22" s="28">
        <v>-2000</v>
      </c>
    </row>
    <row r="23" spans="1:3">
      <c r="A23" s="128" t="s">
        <v>148</v>
      </c>
      <c r="B23" s="136">
        <v>179</v>
      </c>
      <c r="C23" s="148">
        <v>78</v>
      </c>
    </row>
    <row r="24" spans="1:3">
      <c r="A24" s="128" t="s">
        <v>122</v>
      </c>
      <c r="B24" s="132">
        <v>-1021</v>
      </c>
      <c r="C24" s="148">
        <v>-846</v>
      </c>
    </row>
    <row r="25" spans="1:3">
      <c r="A25" s="128" t="s">
        <v>123</v>
      </c>
      <c r="B25" s="30">
        <v>2</v>
      </c>
      <c r="C25" s="467">
        <v>0</v>
      </c>
    </row>
    <row r="26" spans="1:3">
      <c r="A26" s="128" t="s">
        <v>135</v>
      </c>
      <c r="B26" s="30">
        <v>-520</v>
      </c>
      <c r="C26" s="467">
        <v>-1575</v>
      </c>
    </row>
    <row r="27" spans="1:3">
      <c r="A27" s="128" t="s">
        <v>124</v>
      </c>
      <c r="B27" s="131">
        <v>1560</v>
      </c>
      <c r="C27" s="467">
        <v>166</v>
      </c>
    </row>
    <row r="28" spans="1:3">
      <c r="A28" s="143" t="s">
        <v>125</v>
      </c>
      <c r="B28" s="133">
        <v>784</v>
      </c>
      <c r="C28" s="133">
        <v>-124</v>
      </c>
    </row>
    <row r="29" spans="1:3">
      <c r="A29" s="129" t="s">
        <v>126</v>
      </c>
      <c r="B29" s="134">
        <f>SUM(B22:B28)</f>
        <v>-758</v>
      </c>
      <c r="C29" s="134">
        <f>SUM(C22:C28)</f>
        <v>-4301</v>
      </c>
    </row>
    <row r="30" spans="1:3">
      <c r="A30" s="129"/>
      <c r="B30" s="134"/>
    </row>
    <row r="31" spans="1:3">
      <c r="A31" s="129" t="s">
        <v>127</v>
      </c>
      <c r="B31" s="134"/>
    </row>
    <row r="32" spans="1:3">
      <c r="A32" s="128" t="s">
        <v>128</v>
      </c>
      <c r="B32" s="385">
        <v>-8252</v>
      </c>
      <c r="C32" s="148">
        <v>-8487</v>
      </c>
    </row>
    <row r="33" spans="1:3">
      <c r="A33" s="128" t="s">
        <v>129</v>
      </c>
      <c r="B33" s="385">
        <v>-3</v>
      </c>
      <c r="C33" s="148">
        <v>-9</v>
      </c>
    </row>
    <row r="34" spans="1:3">
      <c r="A34" s="128" t="s">
        <v>352</v>
      </c>
      <c r="B34" s="385">
        <v>0</v>
      </c>
      <c r="C34" s="148">
        <v>-4002</v>
      </c>
    </row>
    <row r="35" spans="1:3">
      <c r="A35" s="128" t="s">
        <v>130</v>
      </c>
      <c r="B35" s="131">
        <v>-19</v>
      </c>
      <c r="C35" s="467">
        <v>0</v>
      </c>
    </row>
    <row r="36" spans="1:3">
      <c r="A36" s="128" t="s">
        <v>77</v>
      </c>
      <c r="B36" s="131">
        <v>0</v>
      </c>
      <c r="C36" s="467">
        <v>-9705</v>
      </c>
    </row>
    <row r="37" spans="1:3">
      <c r="A37" s="128" t="s">
        <v>131</v>
      </c>
      <c r="B37" s="132">
        <v>-236</v>
      </c>
      <c r="C37" s="467">
        <v>-198</v>
      </c>
    </row>
    <row r="38" spans="1:3">
      <c r="A38" s="143" t="s">
        <v>132</v>
      </c>
      <c r="B38" s="133">
        <v>765</v>
      </c>
      <c r="C38" s="133">
        <v>800</v>
      </c>
    </row>
    <row r="39" spans="1:3">
      <c r="A39" s="129" t="s">
        <v>133</v>
      </c>
      <c r="B39" s="134">
        <f>SUM(B32:B38)</f>
        <v>-7745</v>
      </c>
      <c r="C39" s="134">
        <f>SUM(C32:C38)</f>
        <v>-21601</v>
      </c>
    </row>
    <row r="40" spans="1:3">
      <c r="A40" s="143"/>
      <c r="B40" s="133"/>
    </row>
    <row r="41" spans="1:3">
      <c r="A41" s="145" t="s">
        <v>134</v>
      </c>
      <c r="B41" s="137">
        <f>+B19+B29+B39</f>
        <v>12877</v>
      </c>
      <c r="C41" s="137">
        <f>+C19+C29+C39</f>
        <v>-9088</v>
      </c>
    </row>
    <row r="42" spans="1:3">
      <c r="A42" s="102"/>
      <c r="B42" s="102"/>
    </row>
    <row r="43" spans="1:3">
      <c r="A43" s="437" t="s">
        <v>361</v>
      </c>
      <c r="B43" s="102"/>
    </row>
    <row r="44" spans="1:3">
      <c r="A44" s="10"/>
      <c r="B44" s="102"/>
    </row>
    <row r="45" spans="1:3">
      <c r="A45" s="10"/>
      <c r="B45" s="102"/>
    </row>
    <row r="46" spans="1:3">
      <c r="A46" s="146"/>
    </row>
    <row r="47" spans="1:3">
      <c r="A47" s="146"/>
    </row>
    <row r="48" spans="1:3">
      <c r="A48" s="146"/>
    </row>
    <row r="49" spans="1:1">
      <c r="A49" s="146"/>
    </row>
    <row r="50" spans="1:1">
      <c r="A50" s="146"/>
    </row>
    <row r="51" spans="1:1">
      <c r="A51" s="147"/>
    </row>
    <row r="52" spans="1:1">
      <c r="A52" s="124"/>
    </row>
    <row r="53" spans="1:1">
      <c r="A53" s="124"/>
    </row>
    <row r="54" spans="1:1">
      <c r="A54" s="124"/>
    </row>
    <row r="55" spans="1:1">
      <c r="A55" s="124"/>
    </row>
    <row r="56" spans="1:1">
      <c r="A56" s="124"/>
    </row>
    <row r="57" spans="1:1">
      <c r="A57" s="124"/>
    </row>
    <row r="58" spans="1:1">
      <c r="A58" s="124"/>
    </row>
    <row r="59" spans="1:1">
      <c r="A59" s="124"/>
    </row>
    <row r="60" spans="1:1">
      <c r="A60" s="124"/>
    </row>
    <row r="61" spans="1:1">
      <c r="A61" s="124"/>
    </row>
    <row r="62" spans="1:1">
      <c r="A62" s="124"/>
    </row>
    <row r="63" spans="1:1">
      <c r="A63" s="124"/>
    </row>
    <row r="64" spans="1:1">
      <c r="A64" s="124"/>
    </row>
    <row r="65" spans="1:1">
      <c r="A65" s="124"/>
    </row>
    <row r="66" spans="1:1">
      <c r="A66" s="124"/>
    </row>
    <row r="67" spans="1:1">
      <c r="A67" s="124"/>
    </row>
    <row r="68" spans="1:1">
      <c r="A68" s="124"/>
    </row>
    <row r="69" spans="1:1">
      <c r="A69" s="124"/>
    </row>
    <row r="70" spans="1:1">
      <c r="A70" s="124"/>
    </row>
    <row r="71" spans="1:1">
      <c r="A71" s="124"/>
    </row>
    <row r="72" spans="1:1">
      <c r="A72" s="124"/>
    </row>
    <row r="73" spans="1:1">
      <c r="A73" s="124"/>
    </row>
    <row r="74" spans="1:1">
      <c r="A74" s="124"/>
    </row>
    <row r="75" spans="1:1">
      <c r="A75" s="124"/>
    </row>
    <row r="76" spans="1:1">
      <c r="A76" s="124"/>
    </row>
    <row r="77" spans="1:1">
      <c r="A77" s="124"/>
    </row>
    <row r="78" spans="1:1">
      <c r="A78" s="124"/>
    </row>
    <row r="79" spans="1:1">
      <c r="A79" s="124"/>
    </row>
    <row r="80" spans="1:1">
      <c r="A80" s="124"/>
    </row>
    <row r="81" spans="1:1">
      <c r="A81" s="124"/>
    </row>
    <row r="82" spans="1:1">
      <c r="A82" s="124"/>
    </row>
    <row r="83" spans="1:1">
      <c r="A83" s="124"/>
    </row>
    <row r="84" spans="1:1">
      <c r="A84" s="124"/>
    </row>
    <row r="85" spans="1:1">
      <c r="A85" s="124"/>
    </row>
    <row r="86" spans="1:1">
      <c r="A86" s="124"/>
    </row>
    <row r="87" spans="1:1">
      <c r="A87" s="124"/>
    </row>
    <row r="88" spans="1:1">
      <c r="A88" s="124"/>
    </row>
    <row r="89" spans="1:1">
      <c r="A89" s="124"/>
    </row>
    <row r="90" spans="1:1">
      <c r="A90" s="124"/>
    </row>
    <row r="91" spans="1:1">
      <c r="A91" s="124"/>
    </row>
    <row r="92" spans="1:1">
      <c r="A92" s="124"/>
    </row>
    <row r="93" spans="1:1">
      <c r="A93" s="124"/>
    </row>
    <row r="94" spans="1:1">
      <c r="A94" s="124"/>
    </row>
    <row r="95" spans="1:1">
      <c r="A95" s="124"/>
    </row>
    <row r="96" spans="1:1">
      <c r="A96" s="124"/>
    </row>
    <row r="97" spans="1:1">
      <c r="A97" s="124"/>
    </row>
    <row r="98" spans="1:1">
      <c r="A98" s="124"/>
    </row>
    <row r="99" spans="1:1">
      <c r="A99" s="124"/>
    </row>
    <row r="100" spans="1:1">
      <c r="A100" s="124"/>
    </row>
    <row r="101" spans="1:1">
      <c r="A101" s="124"/>
    </row>
    <row r="102" spans="1:1">
      <c r="A102" s="124"/>
    </row>
    <row r="103" spans="1:1">
      <c r="A103" s="124"/>
    </row>
    <row r="104" spans="1:1">
      <c r="A104" s="124"/>
    </row>
    <row r="105" spans="1:1">
      <c r="A105" s="124"/>
    </row>
    <row r="106" spans="1:1">
      <c r="A106" s="124"/>
    </row>
    <row r="107" spans="1:1">
      <c r="A107" s="124"/>
    </row>
    <row r="108" spans="1:1">
      <c r="A108" s="124"/>
    </row>
    <row r="109" spans="1:1">
      <c r="A109" s="124"/>
    </row>
    <row r="110" spans="1:1">
      <c r="A110" s="124"/>
    </row>
    <row r="111" spans="1:1">
      <c r="A111" s="124"/>
    </row>
    <row r="112" spans="1:1">
      <c r="A112" s="124"/>
    </row>
    <row r="113" spans="1:1">
      <c r="A113" s="124"/>
    </row>
    <row r="114" spans="1:1">
      <c r="A114" s="124"/>
    </row>
    <row r="115" spans="1:1">
      <c r="A115" s="124"/>
    </row>
    <row r="116" spans="1:1">
      <c r="A116" s="124"/>
    </row>
    <row r="117" spans="1:1">
      <c r="A117" s="124"/>
    </row>
    <row r="118" spans="1:1">
      <c r="A118" s="124"/>
    </row>
    <row r="119" spans="1:1">
      <c r="A119" s="124"/>
    </row>
    <row r="120" spans="1:1">
      <c r="A120" s="124"/>
    </row>
    <row r="121" spans="1:1">
      <c r="A121" s="124"/>
    </row>
    <row r="122" spans="1:1">
      <c r="A122" s="124"/>
    </row>
    <row r="123" spans="1:1">
      <c r="A123" s="124"/>
    </row>
    <row r="124" spans="1:1">
      <c r="A124" s="124"/>
    </row>
    <row r="125" spans="1:1">
      <c r="A125" s="124"/>
    </row>
    <row r="126" spans="1:1">
      <c r="A126" s="124"/>
    </row>
    <row r="127" spans="1:1">
      <c r="A127" s="124"/>
    </row>
    <row r="128" spans="1:1">
      <c r="A128" s="124"/>
    </row>
    <row r="129" spans="1:1">
      <c r="A129" s="124"/>
    </row>
    <row r="130" spans="1:1">
      <c r="A130" s="124"/>
    </row>
    <row r="131" spans="1:1">
      <c r="A131" s="124"/>
    </row>
    <row r="132" spans="1:1">
      <c r="A132" s="124"/>
    </row>
    <row r="133" spans="1:1">
      <c r="A133" s="124"/>
    </row>
    <row r="134" spans="1:1">
      <c r="A134" s="124"/>
    </row>
    <row r="135" spans="1:1">
      <c r="A135" s="124"/>
    </row>
    <row r="136" spans="1:1">
      <c r="A136" s="124"/>
    </row>
    <row r="137" spans="1:1">
      <c r="A137" s="124"/>
    </row>
    <row r="138" spans="1:1">
      <c r="A138" s="124"/>
    </row>
    <row r="139" spans="1:1">
      <c r="A139" s="124"/>
    </row>
    <row r="140" spans="1:1">
      <c r="A140" s="124"/>
    </row>
    <row r="141" spans="1:1">
      <c r="A141" s="124"/>
    </row>
    <row r="142" spans="1:1">
      <c r="A142" s="124"/>
    </row>
    <row r="143" spans="1:1">
      <c r="A143" s="124"/>
    </row>
    <row r="144" spans="1:1">
      <c r="A144" s="124"/>
    </row>
    <row r="145" spans="1:1">
      <c r="A145" s="124"/>
    </row>
    <row r="146" spans="1:1">
      <c r="A146" s="124"/>
    </row>
    <row r="147" spans="1:1">
      <c r="A147" s="124"/>
    </row>
    <row r="148" spans="1:1">
      <c r="A148" s="124"/>
    </row>
    <row r="149" spans="1:1">
      <c r="A149" s="124"/>
    </row>
    <row r="150" spans="1:1">
      <c r="A150" s="124"/>
    </row>
    <row r="151" spans="1:1">
      <c r="A151" s="124"/>
    </row>
    <row r="152" spans="1:1">
      <c r="A152" s="124"/>
    </row>
    <row r="153" spans="1:1">
      <c r="A153" s="124"/>
    </row>
    <row r="154" spans="1:1">
      <c r="A154" s="124"/>
    </row>
    <row r="155" spans="1:1">
      <c r="A155" s="124"/>
    </row>
    <row r="156" spans="1:1">
      <c r="A156" s="124"/>
    </row>
    <row r="157" spans="1:1">
      <c r="A157" s="124"/>
    </row>
    <row r="158" spans="1:1">
      <c r="A158" s="124"/>
    </row>
    <row r="159" spans="1:1">
      <c r="A159" s="124"/>
    </row>
    <row r="160" spans="1:1">
      <c r="A160" s="124"/>
    </row>
    <row r="161" spans="1:1">
      <c r="A161" s="124"/>
    </row>
    <row r="162" spans="1:1">
      <c r="A162" s="124"/>
    </row>
    <row r="163" spans="1:1">
      <c r="A163" s="124"/>
    </row>
    <row r="164" spans="1:1">
      <c r="A164" s="124"/>
    </row>
    <row r="165" spans="1:1">
      <c r="A165" s="124"/>
    </row>
    <row r="166" spans="1:1">
      <c r="A166" s="124"/>
    </row>
    <row r="167" spans="1:1">
      <c r="A167" s="124"/>
    </row>
    <row r="168" spans="1:1">
      <c r="A168" s="124"/>
    </row>
    <row r="169" spans="1:1">
      <c r="A169" s="124"/>
    </row>
    <row r="170" spans="1:1">
      <c r="A170" s="124"/>
    </row>
    <row r="171" spans="1:1">
      <c r="A171" s="124"/>
    </row>
    <row r="172" spans="1:1">
      <c r="A172" s="124"/>
    </row>
    <row r="173" spans="1:1">
      <c r="A173" s="124"/>
    </row>
    <row r="174" spans="1:1">
      <c r="A174" s="124"/>
    </row>
    <row r="175" spans="1:1">
      <c r="A175" s="124"/>
    </row>
    <row r="176" spans="1:1">
      <c r="A176" s="124"/>
    </row>
    <row r="177" spans="1:1">
      <c r="A177" s="124"/>
    </row>
    <row r="178" spans="1:1">
      <c r="A178" s="124"/>
    </row>
    <row r="179" spans="1:1">
      <c r="A179" s="124"/>
    </row>
    <row r="180" spans="1:1">
      <c r="A180" s="124"/>
    </row>
    <row r="181" spans="1:1">
      <c r="A181" s="124"/>
    </row>
    <row r="182" spans="1:1">
      <c r="A182" s="124"/>
    </row>
    <row r="183" spans="1:1">
      <c r="A183" s="124"/>
    </row>
    <row r="184" spans="1:1">
      <c r="A184" s="124"/>
    </row>
    <row r="185" spans="1:1">
      <c r="A185" s="124"/>
    </row>
    <row r="186" spans="1:1">
      <c r="A186" s="124"/>
    </row>
    <row r="187" spans="1:1">
      <c r="A187" s="124"/>
    </row>
    <row r="188" spans="1:1">
      <c r="A188" s="124"/>
    </row>
    <row r="189" spans="1:1">
      <c r="A189" s="124"/>
    </row>
    <row r="190" spans="1:1">
      <c r="A190" s="124"/>
    </row>
    <row r="191" spans="1:1">
      <c r="A191" s="124"/>
    </row>
    <row r="192" spans="1:1">
      <c r="A192" s="124"/>
    </row>
    <row r="193" spans="1:1">
      <c r="A193" s="124"/>
    </row>
    <row r="194" spans="1:1">
      <c r="A194" s="124"/>
    </row>
    <row r="195" spans="1:1">
      <c r="A195" s="124"/>
    </row>
    <row r="196" spans="1:1">
      <c r="A196" s="124"/>
    </row>
    <row r="197" spans="1:1">
      <c r="A197" s="124"/>
    </row>
    <row r="198" spans="1:1">
      <c r="A198" s="124"/>
    </row>
    <row r="199" spans="1:1">
      <c r="A199" s="124"/>
    </row>
    <row r="200" spans="1:1">
      <c r="A200" s="124"/>
    </row>
    <row r="201" spans="1:1">
      <c r="A201" s="124"/>
    </row>
    <row r="202" spans="1:1">
      <c r="A202" s="124"/>
    </row>
    <row r="203" spans="1:1">
      <c r="A203" s="124"/>
    </row>
    <row r="204" spans="1:1">
      <c r="A204" s="124"/>
    </row>
    <row r="205" spans="1:1">
      <c r="A205" s="124"/>
    </row>
    <row r="206" spans="1:1">
      <c r="A206" s="124"/>
    </row>
    <row r="207" spans="1:1">
      <c r="A207" s="124"/>
    </row>
    <row r="208" spans="1:1">
      <c r="A208" s="124"/>
    </row>
    <row r="209" spans="1:1">
      <c r="A209" s="124"/>
    </row>
    <row r="210" spans="1:1">
      <c r="A210" s="124"/>
    </row>
    <row r="211" spans="1:1">
      <c r="A211" s="124"/>
    </row>
    <row r="212" spans="1:1">
      <c r="A212" s="124"/>
    </row>
    <row r="213" spans="1:1">
      <c r="A213" s="124"/>
    </row>
    <row r="214" spans="1:1">
      <c r="A214" s="124"/>
    </row>
    <row r="215" spans="1:1">
      <c r="A215" s="124"/>
    </row>
    <row r="216" spans="1:1">
      <c r="A216" s="124"/>
    </row>
    <row r="217" spans="1:1">
      <c r="A217" s="124"/>
    </row>
    <row r="218" spans="1:1">
      <c r="A218" s="124"/>
    </row>
    <row r="219" spans="1:1">
      <c r="A219" s="124"/>
    </row>
    <row r="220" spans="1:1">
      <c r="A220" s="124"/>
    </row>
    <row r="221" spans="1:1">
      <c r="A221" s="124"/>
    </row>
    <row r="222" spans="1:1">
      <c r="A222" s="124"/>
    </row>
    <row r="223" spans="1:1">
      <c r="A223" s="124"/>
    </row>
    <row r="224" spans="1:1">
      <c r="A224" s="124"/>
    </row>
    <row r="225" spans="1:1">
      <c r="A225" s="124"/>
    </row>
    <row r="226" spans="1:1">
      <c r="A226" s="124"/>
    </row>
    <row r="227" spans="1:1">
      <c r="A227" s="124"/>
    </row>
    <row r="228" spans="1:1">
      <c r="A228" s="124"/>
    </row>
    <row r="229" spans="1:1">
      <c r="A229" s="124"/>
    </row>
    <row r="230" spans="1:1">
      <c r="A230" s="124"/>
    </row>
    <row r="231" spans="1:1">
      <c r="A231" s="124"/>
    </row>
    <row r="232" spans="1:1">
      <c r="A232" s="124"/>
    </row>
    <row r="233" spans="1:1">
      <c r="A233" s="124"/>
    </row>
    <row r="234" spans="1:1">
      <c r="A234" s="124"/>
    </row>
    <row r="235" spans="1:1">
      <c r="A235" s="124"/>
    </row>
    <row r="236" spans="1:1">
      <c r="A236" s="124"/>
    </row>
    <row r="237" spans="1:1">
      <c r="A237" s="124"/>
    </row>
    <row r="238" spans="1:1">
      <c r="A238" s="124"/>
    </row>
    <row r="239" spans="1:1">
      <c r="A239" s="124"/>
    </row>
    <row r="240" spans="1:1">
      <c r="A240" s="124"/>
    </row>
    <row r="241" spans="1:1">
      <c r="A241" s="124"/>
    </row>
    <row r="242" spans="1:1">
      <c r="A242" s="124"/>
    </row>
    <row r="243" spans="1:1">
      <c r="A243" s="124"/>
    </row>
    <row r="244" spans="1:1">
      <c r="A244" s="124"/>
    </row>
    <row r="245" spans="1:1">
      <c r="A245" s="124"/>
    </row>
    <row r="246" spans="1:1">
      <c r="A246" s="124"/>
    </row>
    <row r="247" spans="1:1">
      <c r="A247" s="124"/>
    </row>
    <row r="248" spans="1:1">
      <c r="A248" s="124"/>
    </row>
    <row r="249" spans="1:1">
      <c r="A249" s="124"/>
    </row>
    <row r="250" spans="1:1">
      <c r="A250" s="124"/>
    </row>
    <row r="251" spans="1:1">
      <c r="A251" s="124"/>
    </row>
    <row r="252" spans="1:1">
      <c r="A252" s="124"/>
    </row>
    <row r="253" spans="1:1">
      <c r="A253" s="124"/>
    </row>
    <row r="254" spans="1:1">
      <c r="A254" s="124"/>
    </row>
    <row r="255" spans="1:1">
      <c r="A255" s="124"/>
    </row>
    <row r="256" spans="1:1">
      <c r="A256" s="124"/>
    </row>
    <row r="257" spans="1:1">
      <c r="A257" s="124"/>
    </row>
    <row r="258" spans="1:1">
      <c r="A258" s="124"/>
    </row>
    <row r="259" spans="1:1">
      <c r="A259" s="124"/>
    </row>
    <row r="260" spans="1:1">
      <c r="A260" s="124"/>
    </row>
    <row r="261" spans="1:1">
      <c r="A261" s="124"/>
    </row>
    <row r="262" spans="1:1">
      <c r="A262" s="124"/>
    </row>
    <row r="263" spans="1:1">
      <c r="A263" s="124"/>
    </row>
    <row r="264" spans="1:1">
      <c r="A264" s="124"/>
    </row>
    <row r="265" spans="1:1">
      <c r="A265" s="124"/>
    </row>
    <row r="266" spans="1:1">
      <c r="A266" s="124"/>
    </row>
    <row r="267" spans="1:1">
      <c r="A267" s="124"/>
    </row>
    <row r="268" spans="1:1">
      <c r="A268" s="124"/>
    </row>
    <row r="269" spans="1:1">
      <c r="A269" s="124"/>
    </row>
    <row r="270" spans="1:1">
      <c r="A270" s="124"/>
    </row>
    <row r="271" spans="1:1">
      <c r="A271" s="124"/>
    </row>
    <row r="272" spans="1:1">
      <c r="A272" s="124"/>
    </row>
    <row r="273" spans="1:1">
      <c r="A273" s="124"/>
    </row>
    <row r="274" spans="1:1">
      <c r="A274" s="124"/>
    </row>
    <row r="275" spans="1:1">
      <c r="A275" s="124"/>
    </row>
    <row r="276" spans="1:1">
      <c r="A276" s="124"/>
    </row>
    <row r="277" spans="1:1">
      <c r="A277" s="124"/>
    </row>
    <row r="278" spans="1:1">
      <c r="A278" s="124"/>
    </row>
    <row r="279" spans="1:1">
      <c r="A279" s="124"/>
    </row>
    <row r="280" spans="1:1">
      <c r="A280" s="124"/>
    </row>
    <row r="281" spans="1:1">
      <c r="A281" s="124"/>
    </row>
    <row r="282" spans="1:1">
      <c r="A282" s="124"/>
    </row>
    <row r="283" spans="1:1">
      <c r="A283" s="124"/>
    </row>
    <row r="284" spans="1:1">
      <c r="A284" s="124"/>
    </row>
    <row r="285" spans="1:1">
      <c r="A285" s="124"/>
    </row>
    <row r="286" spans="1:1">
      <c r="A286" s="124"/>
    </row>
    <row r="287" spans="1:1">
      <c r="A287" s="124"/>
    </row>
    <row r="288" spans="1:1">
      <c r="A288" s="124"/>
    </row>
    <row r="289" spans="1:1">
      <c r="A289" s="124"/>
    </row>
    <row r="290" spans="1:1">
      <c r="A290" s="124"/>
    </row>
    <row r="291" spans="1:1">
      <c r="A291" s="124"/>
    </row>
    <row r="292" spans="1:1">
      <c r="A292" s="124"/>
    </row>
    <row r="293" spans="1:1">
      <c r="A293" s="124"/>
    </row>
    <row r="294" spans="1:1">
      <c r="A294" s="124"/>
    </row>
    <row r="295" spans="1:1">
      <c r="A295" s="124"/>
    </row>
    <row r="296" spans="1:1">
      <c r="A296" s="124"/>
    </row>
    <row r="297" spans="1:1">
      <c r="A297" s="124"/>
    </row>
    <row r="298" spans="1:1">
      <c r="A298" s="124"/>
    </row>
    <row r="299" spans="1:1">
      <c r="A299" s="124"/>
    </row>
    <row r="300" spans="1:1">
      <c r="A300" s="124"/>
    </row>
    <row r="301" spans="1:1">
      <c r="A301" s="124"/>
    </row>
    <row r="302" spans="1:1">
      <c r="A302" s="124"/>
    </row>
    <row r="303" spans="1:1">
      <c r="A303" s="124"/>
    </row>
    <row r="304" spans="1:1">
      <c r="A304" s="124"/>
    </row>
    <row r="305" spans="1:1">
      <c r="A305" s="124"/>
    </row>
    <row r="306" spans="1:1">
      <c r="A306" s="124"/>
    </row>
    <row r="307" spans="1:1">
      <c r="A307" s="124"/>
    </row>
    <row r="308" spans="1:1">
      <c r="A308" s="124"/>
    </row>
    <row r="309" spans="1:1">
      <c r="A309" s="124"/>
    </row>
    <row r="310" spans="1:1">
      <c r="A310" s="124"/>
    </row>
    <row r="311" spans="1:1">
      <c r="A311" s="124"/>
    </row>
    <row r="312" spans="1:1">
      <c r="A312" s="124"/>
    </row>
    <row r="313" spans="1:1">
      <c r="A313" s="124"/>
    </row>
    <row r="314" spans="1:1">
      <c r="A314" s="124"/>
    </row>
    <row r="315" spans="1:1">
      <c r="A315" s="124"/>
    </row>
    <row r="316" spans="1:1">
      <c r="A316" s="124"/>
    </row>
    <row r="317" spans="1:1">
      <c r="A317" s="124"/>
    </row>
    <row r="318" spans="1:1">
      <c r="A318" s="124"/>
    </row>
    <row r="319" spans="1:1">
      <c r="A319" s="124"/>
    </row>
    <row r="320" spans="1:1">
      <c r="A320" s="124"/>
    </row>
    <row r="321" spans="1:1">
      <c r="A321" s="124"/>
    </row>
    <row r="322" spans="1:1">
      <c r="A322" s="124"/>
    </row>
    <row r="323" spans="1:1">
      <c r="A323" s="124"/>
    </row>
    <row r="324" spans="1:1">
      <c r="A324" s="124"/>
    </row>
    <row r="325" spans="1:1">
      <c r="A325" s="124"/>
    </row>
    <row r="326" spans="1:1">
      <c r="A326" s="124"/>
    </row>
    <row r="327" spans="1:1">
      <c r="A327" s="124"/>
    </row>
    <row r="328" spans="1:1">
      <c r="A328" s="124"/>
    </row>
    <row r="329" spans="1:1">
      <c r="A329" s="124"/>
    </row>
    <row r="330" spans="1:1">
      <c r="A330" s="124"/>
    </row>
    <row r="331" spans="1:1">
      <c r="A331" s="124"/>
    </row>
    <row r="332" spans="1:1">
      <c r="A332" s="124"/>
    </row>
    <row r="333" spans="1:1">
      <c r="A333" s="124"/>
    </row>
    <row r="334" spans="1:1">
      <c r="A334" s="124"/>
    </row>
    <row r="335" spans="1:1">
      <c r="A335" s="124"/>
    </row>
    <row r="336" spans="1:1">
      <c r="A336" s="124"/>
    </row>
    <row r="337" spans="1:1">
      <c r="A337" s="124"/>
    </row>
    <row r="338" spans="1:1">
      <c r="A338" s="124"/>
    </row>
    <row r="339" spans="1:1">
      <c r="A339" s="124"/>
    </row>
    <row r="340" spans="1:1">
      <c r="A340" s="124"/>
    </row>
    <row r="341" spans="1:1">
      <c r="A341" s="124"/>
    </row>
    <row r="342" spans="1:1">
      <c r="A342" s="124"/>
    </row>
    <row r="343" spans="1:1">
      <c r="A343" s="124"/>
    </row>
    <row r="344" spans="1:1">
      <c r="A344" s="124"/>
    </row>
    <row r="345" spans="1:1">
      <c r="A345" s="124"/>
    </row>
    <row r="346" spans="1:1">
      <c r="A346" s="124"/>
    </row>
    <row r="347" spans="1:1">
      <c r="A347" s="124"/>
    </row>
    <row r="348" spans="1:1">
      <c r="A348" s="124"/>
    </row>
    <row r="349" spans="1:1">
      <c r="A349" s="124"/>
    </row>
    <row r="350" spans="1:1">
      <c r="A350" s="124"/>
    </row>
    <row r="351" spans="1:1">
      <c r="A351" s="124"/>
    </row>
    <row r="352" spans="1:1">
      <c r="A352" s="124"/>
    </row>
    <row r="353" spans="1:1">
      <c r="A353" s="124"/>
    </row>
    <row r="354" spans="1:1">
      <c r="A354" s="124"/>
    </row>
    <row r="355" spans="1:1">
      <c r="A355" s="124"/>
    </row>
    <row r="356" spans="1:1">
      <c r="A356" s="124"/>
    </row>
    <row r="357" spans="1:1">
      <c r="A357" s="124"/>
    </row>
    <row r="358" spans="1:1">
      <c r="A358" s="124"/>
    </row>
    <row r="359" spans="1:1">
      <c r="A359" s="124"/>
    </row>
    <row r="360" spans="1:1">
      <c r="A360" s="124"/>
    </row>
    <row r="361" spans="1:1">
      <c r="A361" s="124"/>
    </row>
    <row r="362" spans="1:1">
      <c r="A362" s="124"/>
    </row>
    <row r="363" spans="1:1">
      <c r="A363" s="124"/>
    </row>
    <row r="364" spans="1:1">
      <c r="A364" s="124"/>
    </row>
    <row r="365" spans="1:1">
      <c r="A365" s="124"/>
    </row>
    <row r="366" spans="1:1">
      <c r="A366" s="124"/>
    </row>
    <row r="367" spans="1:1">
      <c r="A367" s="124"/>
    </row>
    <row r="368" spans="1:1">
      <c r="A368" s="124"/>
    </row>
    <row r="369" spans="1:1">
      <c r="A369" s="124"/>
    </row>
    <row r="370" spans="1:1">
      <c r="A370" s="124"/>
    </row>
    <row r="371" spans="1:1">
      <c r="A371" s="124"/>
    </row>
    <row r="372" spans="1:1">
      <c r="A372" s="124"/>
    </row>
    <row r="373" spans="1:1">
      <c r="A373" s="124"/>
    </row>
    <row r="374" spans="1:1">
      <c r="A374" s="124"/>
    </row>
    <row r="375" spans="1:1">
      <c r="A375" s="124"/>
    </row>
    <row r="376" spans="1:1">
      <c r="A376" s="124"/>
    </row>
    <row r="377" spans="1:1">
      <c r="A377" s="124"/>
    </row>
    <row r="378" spans="1:1">
      <c r="A378" s="124"/>
    </row>
    <row r="379" spans="1:1">
      <c r="A379" s="124"/>
    </row>
    <row r="380" spans="1:1">
      <c r="A380" s="124"/>
    </row>
    <row r="381" spans="1:1">
      <c r="A381" s="124"/>
    </row>
    <row r="382" spans="1:1">
      <c r="A382" s="124"/>
    </row>
    <row r="383" spans="1:1">
      <c r="A383" s="124"/>
    </row>
    <row r="384" spans="1:1">
      <c r="A384" s="124"/>
    </row>
    <row r="385" spans="1:1">
      <c r="A385" s="124"/>
    </row>
    <row r="386" spans="1:1">
      <c r="A386" s="124"/>
    </row>
    <row r="387" spans="1:1">
      <c r="A387" s="124"/>
    </row>
    <row r="388" spans="1:1">
      <c r="A388" s="124"/>
    </row>
    <row r="389" spans="1:1">
      <c r="A389" s="124"/>
    </row>
    <row r="390" spans="1:1">
      <c r="A390" s="124"/>
    </row>
    <row r="391" spans="1:1">
      <c r="A391" s="124"/>
    </row>
    <row r="392" spans="1:1">
      <c r="A392" s="124"/>
    </row>
    <row r="393" spans="1:1">
      <c r="A393" s="124"/>
    </row>
    <row r="394" spans="1:1">
      <c r="A394" s="124"/>
    </row>
    <row r="395" spans="1:1">
      <c r="A395" s="124"/>
    </row>
    <row r="396" spans="1:1">
      <c r="A396" s="124"/>
    </row>
    <row r="397" spans="1:1">
      <c r="A397" s="124"/>
    </row>
    <row r="398" spans="1:1">
      <c r="A398" s="124"/>
    </row>
    <row r="399" spans="1:1">
      <c r="A399" s="124"/>
    </row>
    <row r="400" spans="1:1">
      <c r="A400" s="124"/>
    </row>
    <row r="401" spans="1:1">
      <c r="A401" s="124"/>
    </row>
    <row r="402" spans="1:1">
      <c r="A402" s="124"/>
    </row>
    <row r="403" spans="1:1">
      <c r="A403" s="124"/>
    </row>
    <row r="404" spans="1:1">
      <c r="A404" s="124"/>
    </row>
    <row r="405" spans="1:1">
      <c r="A405" s="124"/>
    </row>
    <row r="406" spans="1:1">
      <c r="A406" s="124"/>
    </row>
    <row r="407" spans="1:1">
      <c r="A407" s="124"/>
    </row>
    <row r="408" spans="1:1">
      <c r="A408" s="124"/>
    </row>
    <row r="409" spans="1:1">
      <c r="A409" s="124"/>
    </row>
    <row r="410" spans="1:1">
      <c r="A410" s="124"/>
    </row>
    <row r="411" spans="1:1">
      <c r="A411" s="124"/>
    </row>
    <row r="412" spans="1:1">
      <c r="A412" s="124"/>
    </row>
    <row r="413" spans="1:1">
      <c r="A413" s="124"/>
    </row>
    <row r="414" spans="1:1">
      <c r="A414" s="124"/>
    </row>
    <row r="415" spans="1:1">
      <c r="A415" s="124"/>
    </row>
    <row r="416" spans="1:1">
      <c r="A416" s="124"/>
    </row>
    <row r="417" spans="1:1">
      <c r="A417" s="124"/>
    </row>
    <row r="418" spans="1:1">
      <c r="A418" s="124"/>
    </row>
    <row r="419" spans="1:1">
      <c r="A419" s="124"/>
    </row>
    <row r="420" spans="1:1">
      <c r="A420" s="124"/>
    </row>
    <row r="421" spans="1:1">
      <c r="A421" s="124"/>
    </row>
    <row r="422" spans="1:1">
      <c r="A422" s="124"/>
    </row>
    <row r="423" spans="1:1">
      <c r="A423" s="124"/>
    </row>
    <row r="424" spans="1:1">
      <c r="A424" s="124"/>
    </row>
    <row r="425" spans="1:1">
      <c r="A425" s="124"/>
    </row>
    <row r="426" spans="1:1">
      <c r="A426" s="124"/>
    </row>
    <row r="427" spans="1:1">
      <c r="A427" s="124"/>
    </row>
    <row r="428" spans="1:1">
      <c r="A428" s="124"/>
    </row>
    <row r="429" spans="1:1">
      <c r="A429" s="124"/>
    </row>
    <row r="430" spans="1:1">
      <c r="A430" s="124"/>
    </row>
    <row r="431" spans="1:1">
      <c r="A431" s="124"/>
    </row>
    <row r="432" spans="1:1">
      <c r="A432" s="124"/>
    </row>
    <row r="433" spans="1:1">
      <c r="A433" s="124"/>
    </row>
    <row r="434" spans="1:1">
      <c r="A434" s="124"/>
    </row>
    <row r="435" spans="1:1">
      <c r="A435" s="124"/>
    </row>
    <row r="436" spans="1:1">
      <c r="A436" s="124"/>
    </row>
    <row r="437" spans="1:1">
      <c r="A437" s="124"/>
    </row>
    <row r="438" spans="1:1">
      <c r="A438" s="124"/>
    </row>
    <row r="439" spans="1:1">
      <c r="A439" s="124"/>
    </row>
    <row r="440" spans="1:1">
      <c r="A440" s="124"/>
    </row>
    <row r="441" spans="1:1">
      <c r="A441" s="124"/>
    </row>
    <row r="442" spans="1:1">
      <c r="A442" s="124"/>
    </row>
    <row r="443" spans="1:1">
      <c r="A443" s="124"/>
    </row>
    <row r="444" spans="1:1">
      <c r="A444" s="124"/>
    </row>
    <row r="445" spans="1:1">
      <c r="A445" s="124"/>
    </row>
    <row r="446" spans="1:1">
      <c r="A446" s="124"/>
    </row>
    <row r="447" spans="1:1">
      <c r="A447" s="124"/>
    </row>
    <row r="448" spans="1:1">
      <c r="A448" s="124"/>
    </row>
    <row r="449" spans="1:1">
      <c r="A449" s="124"/>
    </row>
    <row r="450" spans="1:1">
      <c r="A450" s="124"/>
    </row>
    <row r="451" spans="1:1">
      <c r="A451" s="124"/>
    </row>
    <row r="452" spans="1:1">
      <c r="A452" s="124"/>
    </row>
    <row r="453" spans="1:1">
      <c r="A453" s="124"/>
    </row>
    <row r="454" spans="1:1">
      <c r="A454" s="124"/>
    </row>
    <row r="455" spans="1:1">
      <c r="A455" s="124"/>
    </row>
    <row r="456" spans="1:1">
      <c r="A456" s="124"/>
    </row>
    <row r="457" spans="1:1">
      <c r="A457" s="124"/>
    </row>
    <row r="458" spans="1:1">
      <c r="A458" s="124"/>
    </row>
    <row r="459" spans="1:1">
      <c r="A459" s="124"/>
    </row>
    <row r="460" spans="1:1">
      <c r="A460" s="124"/>
    </row>
    <row r="461" spans="1:1">
      <c r="A461" s="124"/>
    </row>
    <row r="462" spans="1:1">
      <c r="A462" s="124"/>
    </row>
    <row r="463" spans="1:1">
      <c r="A463" s="124"/>
    </row>
    <row r="464" spans="1:1">
      <c r="A464" s="124"/>
    </row>
    <row r="465" spans="1:1">
      <c r="A465" s="124"/>
    </row>
    <row r="466" spans="1:1">
      <c r="A466" s="124"/>
    </row>
    <row r="467" spans="1:1">
      <c r="A467" s="124"/>
    </row>
    <row r="468" spans="1:1">
      <c r="A468" s="124"/>
    </row>
    <row r="469" spans="1:1">
      <c r="A469" s="124"/>
    </row>
    <row r="470" spans="1:1">
      <c r="A470" s="124"/>
    </row>
    <row r="471" spans="1:1">
      <c r="A471" s="124"/>
    </row>
    <row r="472" spans="1:1">
      <c r="A472" s="124"/>
    </row>
    <row r="473" spans="1:1">
      <c r="A473" s="124"/>
    </row>
    <row r="474" spans="1:1">
      <c r="A474" s="124"/>
    </row>
    <row r="475" spans="1:1">
      <c r="A475" s="124"/>
    </row>
    <row r="476" spans="1:1">
      <c r="A476" s="124"/>
    </row>
    <row r="477" spans="1:1">
      <c r="A477" s="124"/>
    </row>
    <row r="478" spans="1:1">
      <c r="A478" s="124"/>
    </row>
    <row r="479" spans="1:1">
      <c r="A479" s="124"/>
    </row>
    <row r="480" spans="1:1">
      <c r="A480" s="124"/>
    </row>
    <row r="481" spans="1:1">
      <c r="A481" s="124"/>
    </row>
    <row r="482" spans="1:1">
      <c r="A482" s="124"/>
    </row>
    <row r="483" spans="1:1">
      <c r="A483" s="124"/>
    </row>
    <row r="484" spans="1:1">
      <c r="A484" s="124"/>
    </row>
    <row r="485" spans="1:1">
      <c r="A485" s="124"/>
    </row>
    <row r="486" spans="1:1">
      <c r="A486" s="124"/>
    </row>
    <row r="487" spans="1:1">
      <c r="A487" s="124"/>
    </row>
    <row r="488" spans="1:1">
      <c r="A488" s="124"/>
    </row>
    <row r="489" spans="1:1">
      <c r="A489" s="124"/>
    </row>
    <row r="490" spans="1:1">
      <c r="A490" s="124"/>
    </row>
    <row r="491" spans="1:1">
      <c r="A491" s="124"/>
    </row>
    <row r="492" spans="1:1">
      <c r="A492" s="124"/>
    </row>
    <row r="493" spans="1:1">
      <c r="A493" s="124"/>
    </row>
    <row r="494" spans="1:1">
      <c r="A494" s="124"/>
    </row>
    <row r="495" spans="1:1">
      <c r="A495" s="124"/>
    </row>
    <row r="496" spans="1:1">
      <c r="A496" s="124"/>
    </row>
    <row r="497" spans="1:1">
      <c r="A497" s="124"/>
    </row>
    <row r="498" spans="1:1">
      <c r="A498" s="124"/>
    </row>
    <row r="499" spans="1:1">
      <c r="A499" s="124"/>
    </row>
    <row r="500" spans="1:1">
      <c r="A500" s="124"/>
    </row>
    <row r="501" spans="1:1">
      <c r="A501" s="124"/>
    </row>
    <row r="502" spans="1:1">
      <c r="A502" s="124"/>
    </row>
    <row r="503" spans="1:1">
      <c r="A503" s="124"/>
    </row>
    <row r="504" spans="1:1">
      <c r="A504" s="124"/>
    </row>
    <row r="505" spans="1:1">
      <c r="A505" s="124"/>
    </row>
    <row r="506" spans="1:1">
      <c r="A506" s="124"/>
    </row>
    <row r="507" spans="1:1">
      <c r="A507" s="124"/>
    </row>
    <row r="508" spans="1:1">
      <c r="A508" s="124"/>
    </row>
    <row r="509" spans="1:1">
      <c r="A509" s="124"/>
    </row>
    <row r="510" spans="1:1">
      <c r="A510" s="124"/>
    </row>
    <row r="511" spans="1:1">
      <c r="A511" s="124"/>
    </row>
    <row r="512" spans="1:1">
      <c r="A512" s="124"/>
    </row>
    <row r="513" spans="1:1">
      <c r="A513" s="124"/>
    </row>
    <row r="514" spans="1:1">
      <c r="A514" s="124"/>
    </row>
    <row r="515" spans="1:1">
      <c r="A515" s="124"/>
    </row>
    <row r="516" spans="1:1">
      <c r="A516" s="124"/>
    </row>
    <row r="517" spans="1:1">
      <c r="A517" s="124"/>
    </row>
    <row r="518" spans="1:1">
      <c r="A518" s="124"/>
    </row>
    <row r="519" spans="1:1">
      <c r="A519" s="124"/>
    </row>
    <row r="520" spans="1:1">
      <c r="A520" s="124"/>
    </row>
    <row r="521" spans="1:1">
      <c r="A521" s="124"/>
    </row>
    <row r="522" spans="1:1">
      <c r="A522" s="124"/>
    </row>
    <row r="523" spans="1:1">
      <c r="A523" s="124"/>
    </row>
    <row r="524" spans="1:1">
      <c r="A524" s="124"/>
    </row>
    <row r="525" spans="1:1">
      <c r="A525" s="124"/>
    </row>
    <row r="526" spans="1:1">
      <c r="A526" s="124"/>
    </row>
    <row r="527" spans="1:1">
      <c r="A527" s="124"/>
    </row>
    <row r="528" spans="1:1">
      <c r="A528" s="124"/>
    </row>
    <row r="529" spans="1:1">
      <c r="A529" s="124"/>
    </row>
    <row r="530" spans="1:1">
      <c r="A530" s="124"/>
    </row>
    <row r="531" spans="1:1">
      <c r="A531" s="124"/>
    </row>
    <row r="532" spans="1:1">
      <c r="A532" s="124"/>
    </row>
    <row r="533" spans="1:1">
      <c r="A533" s="124"/>
    </row>
    <row r="534" spans="1:1">
      <c r="A534" s="124"/>
    </row>
    <row r="535" spans="1:1">
      <c r="A535" s="124"/>
    </row>
    <row r="536" spans="1:1">
      <c r="A536" s="124"/>
    </row>
    <row r="537" spans="1:1">
      <c r="A537" s="124"/>
    </row>
    <row r="538" spans="1:1">
      <c r="A538" s="124"/>
    </row>
    <row r="539" spans="1:1">
      <c r="A539" s="124"/>
    </row>
    <row r="540" spans="1:1">
      <c r="A540" s="124"/>
    </row>
    <row r="541" spans="1:1">
      <c r="A541" s="124"/>
    </row>
    <row r="542" spans="1:1">
      <c r="A542" s="124"/>
    </row>
    <row r="543" spans="1:1">
      <c r="A543" s="124"/>
    </row>
    <row r="544" spans="1:1">
      <c r="A544" s="124"/>
    </row>
    <row r="545" spans="1:1">
      <c r="A545" s="124"/>
    </row>
    <row r="546" spans="1:1">
      <c r="A546" s="124"/>
    </row>
    <row r="547" spans="1:1">
      <c r="A547" s="124"/>
    </row>
    <row r="548" spans="1:1">
      <c r="A548" s="124"/>
    </row>
    <row r="549" spans="1:1">
      <c r="A549" s="124"/>
    </row>
    <row r="550" spans="1:1">
      <c r="A550" s="124"/>
    </row>
    <row r="551" spans="1:1">
      <c r="A551" s="124"/>
    </row>
    <row r="552" spans="1:1">
      <c r="A552" s="124"/>
    </row>
    <row r="553" spans="1:1">
      <c r="A553" s="124"/>
    </row>
    <row r="554" spans="1:1">
      <c r="A554" s="124"/>
    </row>
    <row r="555" spans="1:1">
      <c r="A555" s="124"/>
    </row>
    <row r="556" spans="1:1">
      <c r="A556" s="124"/>
    </row>
    <row r="557" spans="1:1">
      <c r="A557" s="124"/>
    </row>
    <row r="558" spans="1:1">
      <c r="A558" s="124"/>
    </row>
    <row r="559" spans="1:1">
      <c r="A559" s="124"/>
    </row>
    <row r="560" spans="1:1">
      <c r="A560" s="124"/>
    </row>
    <row r="561" spans="1:1">
      <c r="A561" s="124"/>
    </row>
    <row r="562" spans="1:1">
      <c r="A562" s="124"/>
    </row>
    <row r="563" spans="1:1">
      <c r="A563" s="124"/>
    </row>
    <row r="564" spans="1:1">
      <c r="A564" s="124"/>
    </row>
    <row r="565" spans="1:1">
      <c r="A565" s="124"/>
    </row>
    <row r="566" spans="1:1">
      <c r="A566" s="124"/>
    </row>
    <row r="567" spans="1:1">
      <c r="A567" s="124"/>
    </row>
    <row r="568" spans="1:1">
      <c r="A568" s="124"/>
    </row>
    <row r="569" spans="1:1">
      <c r="A569" s="124"/>
    </row>
    <row r="570" spans="1:1">
      <c r="A570" s="124"/>
    </row>
    <row r="571" spans="1:1">
      <c r="A571" s="124"/>
    </row>
    <row r="572" spans="1:1">
      <c r="A572" s="124"/>
    </row>
    <row r="573" spans="1:1">
      <c r="A573" s="124"/>
    </row>
    <row r="574" spans="1:1">
      <c r="A574" s="124"/>
    </row>
    <row r="575" spans="1:1">
      <c r="A575" s="124"/>
    </row>
    <row r="576" spans="1:1">
      <c r="A576" s="124"/>
    </row>
    <row r="577" spans="1:1">
      <c r="A577" s="124"/>
    </row>
    <row r="578" spans="1:1">
      <c r="A578" s="124"/>
    </row>
    <row r="579" spans="1:1">
      <c r="A579" s="124"/>
    </row>
    <row r="580" spans="1:1">
      <c r="A580" s="124"/>
    </row>
    <row r="581" spans="1:1">
      <c r="A581" s="124"/>
    </row>
    <row r="582" spans="1:1">
      <c r="A582" s="124"/>
    </row>
    <row r="583" spans="1:1">
      <c r="A583" s="124"/>
    </row>
    <row r="584" spans="1:1">
      <c r="A584" s="124"/>
    </row>
    <row r="585" spans="1:1">
      <c r="A585" s="124"/>
    </row>
    <row r="586" spans="1:1">
      <c r="A586" s="124"/>
    </row>
    <row r="587" spans="1:1">
      <c r="A587" s="124"/>
    </row>
    <row r="588" spans="1:1">
      <c r="A588" s="124"/>
    </row>
    <row r="589" spans="1:1">
      <c r="A589" s="124"/>
    </row>
    <row r="590" spans="1:1">
      <c r="A590" s="124"/>
    </row>
    <row r="591" spans="1:1">
      <c r="A591" s="124"/>
    </row>
    <row r="592" spans="1:1">
      <c r="A592" s="124"/>
    </row>
    <row r="593" spans="1:1">
      <c r="A593" s="124"/>
    </row>
    <row r="594" spans="1:1">
      <c r="A594" s="124"/>
    </row>
    <row r="595" spans="1:1">
      <c r="A595" s="124"/>
    </row>
    <row r="596" spans="1:1">
      <c r="A596" s="124"/>
    </row>
    <row r="597" spans="1:1">
      <c r="A597" s="124"/>
    </row>
    <row r="598" spans="1:1">
      <c r="A598" s="124"/>
    </row>
    <row r="599" spans="1:1">
      <c r="A599" s="124"/>
    </row>
    <row r="600" spans="1:1">
      <c r="A600" s="124"/>
    </row>
    <row r="601" spans="1:1">
      <c r="A601" s="124"/>
    </row>
    <row r="602" spans="1:1">
      <c r="A602" s="124"/>
    </row>
    <row r="603" spans="1:1">
      <c r="A603" s="124"/>
    </row>
    <row r="604" spans="1:1">
      <c r="A604" s="124"/>
    </row>
    <row r="605" spans="1:1">
      <c r="A605" s="124"/>
    </row>
    <row r="606" spans="1:1">
      <c r="A606" s="124"/>
    </row>
    <row r="607" spans="1:1">
      <c r="A607" s="124"/>
    </row>
    <row r="608" spans="1:1">
      <c r="A608" s="124"/>
    </row>
    <row r="609" spans="1:1">
      <c r="A609" s="124"/>
    </row>
    <row r="610" spans="1:1">
      <c r="A610" s="124"/>
    </row>
    <row r="611" spans="1:1">
      <c r="A611" s="124"/>
    </row>
    <row r="612" spans="1:1">
      <c r="A612" s="124"/>
    </row>
    <row r="613" spans="1:1">
      <c r="A613" s="124"/>
    </row>
    <row r="614" spans="1:1">
      <c r="A614" s="124"/>
    </row>
    <row r="615" spans="1:1">
      <c r="A615" s="124"/>
    </row>
    <row r="616" spans="1:1">
      <c r="A616" s="124"/>
    </row>
    <row r="617" spans="1:1">
      <c r="A617" s="124"/>
    </row>
    <row r="618" spans="1:1">
      <c r="A618" s="124"/>
    </row>
    <row r="619" spans="1:1">
      <c r="A619" s="124"/>
    </row>
    <row r="620" spans="1:1">
      <c r="A620" s="124"/>
    </row>
    <row r="621" spans="1:1">
      <c r="A621" s="124"/>
    </row>
    <row r="622" spans="1:1">
      <c r="A622" s="124"/>
    </row>
    <row r="623" spans="1:1">
      <c r="A623" s="124"/>
    </row>
    <row r="624" spans="1:1">
      <c r="A624" s="124"/>
    </row>
    <row r="625" spans="1:1">
      <c r="A625" s="124"/>
    </row>
    <row r="626" spans="1:1">
      <c r="A626" s="124"/>
    </row>
    <row r="627" spans="1:1">
      <c r="A627" s="124"/>
    </row>
    <row r="628" spans="1:1">
      <c r="A628" s="124"/>
    </row>
    <row r="629" spans="1:1">
      <c r="A629" s="124"/>
    </row>
    <row r="630" spans="1:1">
      <c r="A630" s="124"/>
    </row>
    <row r="631" spans="1:1">
      <c r="A631" s="124"/>
    </row>
    <row r="632" spans="1:1">
      <c r="A632" s="124"/>
    </row>
    <row r="633" spans="1:1">
      <c r="A633" s="124"/>
    </row>
    <row r="634" spans="1:1">
      <c r="A634" s="124"/>
    </row>
    <row r="635" spans="1:1">
      <c r="A635" s="124"/>
    </row>
    <row r="636" spans="1:1">
      <c r="A636" s="124"/>
    </row>
    <row r="637" spans="1:1">
      <c r="A637" s="124"/>
    </row>
    <row r="638" spans="1:1">
      <c r="A638" s="124"/>
    </row>
    <row r="639" spans="1:1">
      <c r="A639" s="124"/>
    </row>
    <row r="640" spans="1:1">
      <c r="A640" s="124"/>
    </row>
    <row r="641" spans="1:1">
      <c r="A641" s="124"/>
    </row>
    <row r="642" spans="1:1">
      <c r="A642" s="124"/>
    </row>
    <row r="643" spans="1:1">
      <c r="A643" s="124"/>
    </row>
    <row r="644" spans="1:1">
      <c r="A644" s="124"/>
    </row>
    <row r="645" spans="1:1">
      <c r="A645" s="124"/>
    </row>
    <row r="646" spans="1:1">
      <c r="A646" s="124"/>
    </row>
    <row r="647" spans="1:1">
      <c r="A647" s="124"/>
    </row>
    <row r="648" spans="1:1">
      <c r="A648" s="124"/>
    </row>
    <row r="649" spans="1:1">
      <c r="A649" s="124"/>
    </row>
    <row r="650" spans="1:1">
      <c r="A650" s="124"/>
    </row>
    <row r="651" spans="1:1">
      <c r="A651" s="124"/>
    </row>
    <row r="652" spans="1:1">
      <c r="A652" s="124"/>
    </row>
    <row r="653" spans="1:1">
      <c r="A653" s="124"/>
    </row>
    <row r="654" spans="1:1">
      <c r="A654" s="124"/>
    </row>
    <row r="655" spans="1:1">
      <c r="A655" s="124"/>
    </row>
    <row r="656" spans="1:1">
      <c r="A656" s="124"/>
    </row>
    <row r="657" spans="1:1">
      <c r="A657" s="124"/>
    </row>
    <row r="658" spans="1:1">
      <c r="A658" s="124"/>
    </row>
    <row r="659" spans="1:1">
      <c r="A659" s="124"/>
    </row>
    <row r="660" spans="1:1">
      <c r="A660" s="124"/>
    </row>
    <row r="661" spans="1:1">
      <c r="A661" s="124"/>
    </row>
    <row r="662" spans="1:1">
      <c r="A662" s="124"/>
    </row>
    <row r="663" spans="1:1">
      <c r="A663" s="124"/>
    </row>
    <row r="664" spans="1:1">
      <c r="A664" s="124"/>
    </row>
    <row r="665" spans="1:1">
      <c r="A665" s="124"/>
    </row>
    <row r="666" spans="1:1">
      <c r="A666" s="124"/>
    </row>
    <row r="667" spans="1:1">
      <c r="A667" s="124"/>
    </row>
    <row r="668" spans="1:1">
      <c r="A668" s="124"/>
    </row>
    <row r="669" spans="1:1">
      <c r="A669" s="124"/>
    </row>
    <row r="670" spans="1:1">
      <c r="A670" s="124"/>
    </row>
    <row r="671" spans="1:1">
      <c r="A671" s="124"/>
    </row>
    <row r="672" spans="1:1">
      <c r="A672" s="124"/>
    </row>
    <row r="673" spans="1:1">
      <c r="A673" s="124"/>
    </row>
    <row r="674" spans="1:1">
      <c r="A674" s="124"/>
    </row>
    <row r="675" spans="1:1">
      <c r="A675" s="124"/>
    </row>
    <row r="676" spans="1:1">
      <c r="A676" s="124"/>
    </row>
    <row r="677" spans="1:1">
      <c r="A677" s="124"/>
    </row>
    <row r="678" spans="1:1">
      <c r="A678" s="124"/>
    </row>
    <row r="679" spans="1:1">
      <c r="A679" s="124"/>
    </row>
    <row r="680" spans="1:1">
      <c r="A680" s="124"/>
    </row>
    <row r="681" spans="1:1">
      <c r="A681" s="124"/>
    </row>
    <row r="682" spans="1:1">
      <c r="A682" s="124"/>
    </row>
    <row r="683" spans="1:1">
      <c r="A683" s="124"/>
    </row>
    <row r="684" spans="1:1">
      <c r="A684" s="124"/>
    </row>
    <row r="685" spans="1:1">
      <c r="A685" s="124"/>
    </row>
    <row r="686" spans="1:1">
      <c r="A686" s="124"/>
    </row>
    <row r="687" spans="1:1">
      <c r="A687" s="124"/>
    </row>
    <row r="688" spans="1:1">
      <c r="A688" s="124"/>
    </row>
    <row r="689" spans="1:1">
      <c r="A689" s="124"/>
    </row>
    <row r="690" spans="1:1">
      <c r="A690" s="124"/>
    </row>
    <row r="691" spans="1:1">
      <c r="A691" s="124"/>
    </row>
    <row r="692" spans="1:1">
      <c r="A692" s="124"/>
    </row>
    <row r="693" spans="1:1">
      <c r="A693" s="124"/>
    </row>
    <row r="694" spans="1:1">
      <c r="A694" s="124"/>
    </row>
    <row r="695" spans="1:1">
      <c r="A695" s="124"/>
    </row>
    <row r="696" spans="1:1">
      <c r="A696" s="124"/>
    </row>
    <row r="697" spans="1:1">
      <c r="A697" s="124"/>
    </row>
    <row r="698" spans="1:1">
      <c r="A698" s="124"/>
    </row>
    <row r="699" spans="1:1">
      <c r="A699" s="124"/>
    </row>
    <row r="700" spans="1:1">
      <c r="A700" s="124"/>
    </row>
    <row r="701" spans="1:1">
      <c r="A701" s="124"/>
    </row>
    <row r="702" spans="1:1">
      <c r="A702" s="124"/>
    </row>
    <row r="703" spans="1:1">
      <c r="A703" s="124"/>
    </row>
    <row r="704" spans="1:1">
      <c r="A704" s="124"/>
    </row>
    <row r="705" spans="1:1">
      <c r="A705" s="124"/>
    </row>
    <row r="706" spans="1:1">
      <c r="A706" s="124"/>
    </row>
    <row r="707" spans="1:1">
      <c r="A707" s="124"/>
    </row>
    <row r="708" spans="1:1">
      <c r="A708" s="124"/>
    </row>
    <row r="709" spans="1:1">
      <c r="A709" s="124"/>
    </row>
    <row r="710" spans="1:1">
      <c r="A710" s="124"/>
    </row>
    <row r="711" spans="1:1">
      <c r="A711" s="124"/>
    </row>
    <row r="712" spans="1:1">
      <c r="A712" s="124"/>
    </row>
    <row r="713" spans="1:1">
      <c r="A713" s="124"/>
    </row>
    <row r="714" spans="1:1">
      <c r="A714" s="124"/>
    </row>
    <row r="715" spans="1:1">
      <c r="A715" s="124"/>
    </row>
    <row r="716" spans="1:1">
      <c r="A716" s="124"/>
    </row>
    <row r="717" spans="1:1">
      <c r="A717" s="124"/>
    </row>
    <row r="718" spans="1:1">
      <c r="A718" s="124"/>
    </row>
    <row r="719" spans="1:1">
      <c r="A719" s="124"/>
    </row>
    <row r="720" spans="1:1">
      <c r="A720" s="124"/>
    </row>
    <row r="721" spans="1:1">
      <c r="A721" s="124"/>
    </row>
    <row r="722" spans="1:1">
      <c r="A722" s="124"/>
    </row>
    <row r="723" spans="1:1">
      <c r="A723" s="124"/>
    </row>
    <row r="724" spans="1:1">
      <c r="A724" s="124"/>
    </row>
    <row r="725" spans="1:1">
      <c r="A725" s="124"/>
    </row>
    <row r="726" spans="1:1">
      <c r="A726" s="124"/>
    </row>
    <row r="727" spans="1:1">
      <c r="A727" s="124"/>
    </row>
    <row r="728" spans="1:1">
      <c r="A728" s="124"/>
    </row>
    <row r="729" spans="1:1">
      <c r="A729" s="124"/>
    </row>
    <row r="730" spans="1:1">
      <c r="A730" s="124"/>
    </row>
    <row r="731" spans="1:1">
      <c r="A731" s="124"/>
    </row>
    <row r="732" spans="1:1">
      <c r="A732" s="124"/>
    </row>
    <row r="733" spans="1:1">
      <c r="A733" s="124"/>
    </row>
    <row r="734" spans="1:1">
      <c r="A734" s="124"/>
    </row>
    <row r="735" spans="1:1">
      <c r="A735" s="124"/>
    </row>
    <row r="736" spans="1:1">
      <c r="A736" s="124"/>
    </row>
    <row r="737" spans="1:1">
      <c r="A737" s="124"/>
    </row>
    <row r="738" spans="1:1">
      <c r="A738" s="124"/>
    </row>
    <row r="739" spans="1:1">
      <c r="A739" s="124"/>
    </row>
    <row r="740" spans="1:1">
      <c r="A740" s="124"/>
    </row>
    <row r="741" spans="1:1">
      <c r="A741" s="124"/>
    </row>
    <row r="742" spans="1:1">
      <c r="A742" s="124"/>
    </row>
    <row r="743" spans="1:1">
      <c r="A743" s="124"/>
    </row>
    <row r="744" spans="1:1">
      <c r="A744" s="124"/>
    </row>
    <row r="745" spans="1:1">
      <c r="A745" s="124"/>
    </row>
    <row r="746" spans="1:1">
      <c r="A746" s="124"/>
    </row>
    <row r="747" spans="1:1">
      <c r="A747" s="124"/>
    </row>
    <row r="748" spans="1:1">
      <c r="A748" s="124"/>
    </row>
    <row r="749" spans="1:1">
      <c r="A749" s="124"/>
    </row>
    <row r="750" spans="1:1">
      <c r="A750" s="124"/>
    </row>
    <row r="751" spans="1:1">
      <c r="A751" s="124"/>
    </row>
    <row r="752" spans="1:1">
      <c r="A752" s="124"/>
    </row>
    <row r="753" spans="1:1">
      <c r="A753" s="124"/>
    </row>
    <row r="754" spans="1:1">
      <c r="A754" s="124"/>
    </row>
    <row r="755" spans="1:1">
      <c r="A755" s="124"/>
    </row>
    <row r="756" spans="1:1">
      <c r="A756" s="124"/>
    </row>
    <row r="757" spans="1:1">
      <c r="A757" s="124"/>
    </row>
    <row r="758" spans="1:1">
      <c r="A758" s="124"/>
    </row>
    <row r="759" spans="1:1">
      <c r="A759" s="124"/>
    </row>
    <row r="760" spans="1:1">
      <c r="A760" s="124"/>
    </row>
    <row r="761" spans="1:1">
      <c r="A761" s="124"/>
    </row>
    <row r="762" spans="1:1">
      <c r="A762" s="124"/>
    </row>
    <row r="763" spans="1:1">
      <c r="A763" s="124"/>
    </row>
    <row r="764" spans="1:1">
      <c r="A764" s="124"/>
    </row>
    <row r="765" spans="1:1">
      <c r="A765" s="124"/>
    </row>
    <row r="766" spans="1:1">
      <c r="A766" s="124"/>
    </row>
    <row r="767" spans="1:1">
      <c r="A767" s="124"/>
    </row>
    <row r="768" spans="1:1">
      <c r="A768" s="124"/>
    </row>
    <row r="769" spans="1:1">
      <c r="A769" s="124"/>
    </row>
    <row r="770" spans="1:1">
      <c r="A770" s="124"/>
    </row>
    <row r="771" spans="1:1">
      <c r="A771" s="124"/>
    </row>
    <row r="772" spans="1:1">
      <c r="A772" s="124"/>
    </row>
    <row r="773" spans="1:1">
      <c r="A773" s="124"/>
    </row>
    <row r="774" spans="1:1">
      <c r="A774" s="124"/>
    </row>
    <row r="775" spans="1:1">
      <c r="A775" s="124"/>
    </row>
    <row r="776" spans="1:1">
      <c r="A776" s="124"/>
    </row>
    <row r="777" spans="1:1">
      <c r="A777" s="124"/>
    </row>
    <row r="778" spans="1:1">
      <c r="A778" s="124"/>
    </row>
    <row r="779" spans="1:1">
      <c r="A779" s="124"/>
    </row>
    <row r="780" spans="1:1">
      <c r="A780" s="124"/>
    </row>
    <row r="781" spans="1:1">
      <c r="A781" s="124"/>
    </row>
    <row r="782" spans="1:1">
      <c r="A782" s="124"/>
    </row>
    <row r="783" spans="1:1">
      <c r="A783" s="124"/>
    </row>
    <row r="784" spans="1:1">
      <c r="A784" s="124"/>
    </row>
    <row r="785" spans="1:1">
      <c r="A785" s="124"/>
    </row>
    <row r="786" spans="1:1">
      <c r="A786" s="124"/>
    </row>
    <row r="787" spans="1:1">
      <c r="A787" s="124"/>
    </row>
    <row r="788" spans="1:1">
      <c r="A788" s="124"/>
    </row>
    <row r="789" spans="1:1">
      <c r="A789" s="124"/>
    </row>
    <row r="790" spans="1:1">
      <c r="A790" s="124"/>
    </row>
    <row r="791" spans="1:1">
      <c r="A791" s="124"/>
    </row>
    <row r="792" spans="1:1">
      <c r="A792" s="124"/>
    </row>
    <row r="793" spans="1:1">
      <c r="A793" s="124"/>
    </row>
    <row r="794" spans="1:1">
      <c r="A794" s="124"/>
    </row>
    <row r="795" spans="1:1">
      <c r="A795" s="124"/>
    </row>
    <row r="796" spans="1:1">
      <c r="A796" s="124"/>
    </row>
    <row r="797" spans="1:1">
      <c r="A797" s="124"/>
    </row>
    <row r="798" spans="1:1">
      <c r="A798" s="124"/>
    </row>
    <row r="799" spans="1:1">
      <c r="A799" s="124"/>
    </row>
    <row r="800" spans="1:1">
      <c r="A800" s="124"/>
    </row>
    <row r="801" spans="1:1">
      <c r="A801" s="124"/>
    </row>
    <row r="802" spans="1:1">
      <c r="A802" s="124"/>
    </row>
    <row r="803" spans="1:1">
      <c r="A803" s="124"/>
    </row>
    <row r="804" spans="1:1">
      <c r="A804" s="124"/>
    </row>
    <row r="805" spans="1:1">
      <c r="A805" s="124"/>
    </row>
    <row r="806" spans="1:1">
      <c r="A806" s="124"/>
    </row>
    <row r="807" spans="1:1">
      <c r="A807" s="124"/>
    </row>
    <row r="808" spans="1:1">
      <c r="A808" s="124"/>
    </row>
    <row r="809" spans="1:1">
      <c r="A809" s="124"/>
    </row>
    <row r="810" spans="1:1">
      <c r="A810" s="124"/>
    </row>
    <row r="811" spans="1:1">
      <c r="A811" s="124"/>
    </row>
    <row r="812" spans="1:1">
      <c r="A812" s="124"/>
    </row>
    <row r="813" spans="1:1">
      <c r="A813" s="124"/>
    </row>
    <row r="814" spans="1:1">
      <c r="A814" s="124"/>
    </row>
    <row r="815" spans="1:1">
      <c r="A815" s="124"/>
    </row>
    <row r="816" spans="1:1">
      <c r="A816" s="124"/>
    </row>
    <row r="817" spans="1:1">
      <c r="A817" s="124"/>
    </row>
    <row r="818" spans="1:1">
      <c r="A818" s="124"/>
    </row>
    <row r="819" spans="1:1">
      <c r="A819" s="124"/>
    </row>
    <row r="820" spans="1:1">
      <c r="A820" s="124"/>
    </row>
    <row r="821" spans="1:1">
      <c r="A821" s="124"/>
    </row>
    <row r="822" spans="1:1">
      <c r="A822" s="124"/>
    </row>
    <row r="823" spans="1:1">
      <c r="A823" s="124"/>
    </row>
    <row r="824" spans="1:1">
      <c r="A824" s="124"/>
    </row>
    <row r="825" spans="1:1">
      <c r="A825" s="124"/>
    </row>
    <row r="826" spans="1:1">
      <c r="A826" s="124"/>
    </row>
    <row r="827" spans="1:1">
      <c r="A827" s="124"/>
    </row>
    <row r="828" spans="1:1">
      <c r="A828" s="124"/>
    </row>
    <row r="829" spans="1:1">
      <c r="A829" s="124"/>
    </row>
    <row r="830" spans="1:1">
      <c r="A830" s="124"/>
    </row>
    <row r="831" spans="1:1">
      <c r="A831" s="124"/>
    </row>
    <row r="832" spans="1:1">
      <c r="A832" s="124"/>
    </row>
    <row r="833" spans="1:1">
      <c r="A833" s="124"/>
    </row>
    <row r="834" spans="1:1">
      <c r="A834" s="124"/>
    </row>
    <row r="835" spans="1:1">
      <c r="A835" s="124"/>
    </row>
    <row r="836" spans="1:1">
      <c r="A836" s="124"/>
    </row>
    <row r="837" spans="1:1">
      <c r="A837" s="124"/>
    </row>
    <row r="838" spans="1:1">
      <c r="A838" s="124"/>
    </row>
    <row r="839" spans="1:1">
      <c r="A839" s="124"/>
    </row>
    <row r="840" spans="1:1">
      <c r="A840" s="124"/>
    </row>
    <row r="841" spans="1:1">
      <c r="A841" s="124"/>
    </row>
    <row r="842" spans="1:1">
      <c r="A842" s="124"/>
    </row>
    <row r="843" spans="1:1">
      <c r="A843" s="124"/>
    </row>
    <row r="844" spans="1:1">
      <c r="A844" s="124"/>
    </row>
    <row r="845" spans="1:1">
      <c r="A845" s="124"/>
    </row>
    <row r="846" spans="1:1">
      <c r="A846" s="124"/>
    </row>
    <row r="847" spans="1:1">
      <c r="A847" s="124"/>
    </row>
    <row r="848" spans="1:1">
      <c r="A848" s="124"/>
    </row>
    <row r="849" spans="1:1">
      <c r="A849" s="124"/>
    </row>
    <row r="850" spans="1:1">
      <c r="A850" s="124"/>
    </row>
    <row r="851" spans="1:1">
      <c r="A851" s="124"/>
    </row>
    <row r="852" spans="1:1">
      <c r="A852" s="124"/>
    </row>
    <row r="853" spans="1:1">
      <c r="A853" s="124"/>
    </row>
    <row r="854" spans="1:1">
      <c r="A854" s="124"/>
    </row>
    <row r="855" spans="1:1">
      <c r="A855" s="124"/>
    </row>
    <row r="856" spans="1:1">
      <c r="A856" s="124"/>
    </row>
    <row r="857" spans="1:1">
      <c r="A857" s="124"/>
    </row>
    <row r="858" spans="1:1">
      <c r="A858" s="124"/>
    </row>
    <row r="859" spans="1:1">
      <c r="A859" s="124"/>
    </row>
    <row r="860" spans="1:1">
      <c r="A860" s="124"/>
    </row>
    <row r="861" spans="1:1">
      <c r="A861" s="124"/>
    </row>
    <row r="862" spans="1:1">
      <c r="A862" s="124"/>
    </row>
    <row r="863" spans="1:1">
      <c r="A863" s="124"/>
    </row>
    <row r="864" spans="1:1">
      <c r="A864" s="124"/>
    </row>
    <row r="865" spans="1:1">
      <c r="A865" s="124"/>
    </row>
    <row r="866" spans="1:1">
      <c r="A866" s="124"/>
    </row>
    <row r="867" spans="1:1">
      <c r="A867" s="124"/>
    </row>
    <row r="868" spans="1:1">
      <c r="A868" s="124"/>
    </row>
    <row r="869" spans="1:1">
      <c r="A869" s="124"/>
    </row>
    <row r="870" spans="1:1">
      <c r="A870" s="124"/>
    </row>
    <row r="871" spans="1:1">
      <c r="A871" s="124"/>
    </row>
    <row r="872" spans="1:1">
      <c r="A872" s="124"/>
    </row>
    <row r="873" spans="1:1">
      <c r="A873" s="124"/>
    </row>
    <row r="874" spans="1:1">
      <c r="A874" s="124"/>
    </row>
    <row r="875" spans="1:1">
      <c r="A875" s="124"/>
    </row>
    <row r="876" spans="1:1">
      <c r="A876" s="124"/>
    </row>
    <row r="877" spans="1:1">
      <c r="A877" s="124"/>
    </row>
    <row r="878" spans="1:1">
      <c r="A878" s="124"/>
    </row>
    <row r="879" spans="1:1">
      <c r="A879" s="124"/>
    </row>
    <row r="880" spans="1:1">
      <c r="A880" s="124"/>
    </row>
    <row r="881" spans="1:1">
      <c r="A881" s="124"/>
    </row>
    <row r="882" spans="1:1">
      <c r="A882" s="124"/>
    </row>
    <row r="883" spans="1:1">
      <c r="A883" s="124"/>
    </row>
    <row r="884" spans="1:1">
      <c r="A884" s="124"/>
    </row>
    <row r="885" spans="1:1">
      <c r="A885" s="124"/>
    </row>
    <row r="886" spans="1:1">
      <c r="A886" s="124"/>
    </row>
    <row r="887" spans="1:1">
      <c r="A887" s="124"/>
    </row>
    <row r="888" spans="1:1">
      <c r="A888" s="124"/>
    </row>
    <row r="889" spans="1:1">
      <c r="A889" s="124"/>
    </row>
    <row r="890" spans="1:1">
      <c r="A890" s="124"/>
    </row>
    <row r="891" spans="1:1">
      <c r="A891" s="124"/>
    </row>
    <row r="892" spans="1:1">
      <c r="A892" s="124"/>
    </row>
    <row r="893" spans="1:1">
      <c r="A893" s="124"/>
    </row>
    <row r="894" spans="1:1">
      <c r="A894" s="124"/>
    </row>
    <row r="895" spans="1:1">
      <c r="A895" s="124"/>
    </row>
    <row r="896" spans="1:1">
      <c r="A896" s="124"/>
    </row>
    <row r="897" spans="1:1">
      <c r="A897" s="124"/>
    </row>
    <row r="898" spans="1:1">
      <c r="A898" s="124"/>
    </row>
    <row r="899" spans="1:1">
      <c r="A899" s="124"/>
    </row>
    <row r="900" spans="1:1">
      <c r="A900" s="124"/>
    </row>
    <row r="901" spans="1:1">
      <c r="A901" s="124"/>
    </row>
    <row r="902" spans="1:1">
      <c r="A902" s="124"/>
    </row>
    <row r="903" spans="1:1">
      <c r="A903" s="124"/>
    </row>
    <row r="904" spans="1:1">
      <c r="A904" s="124"/>
    </row>
    <row r="905" spans="1:1">
      <c r="A905" s="124"/>
    </row>
    <row r="906" spans="1:1">
      <c r="A906" s="124"/>
    </row>
    <row r="907" spans="1:1">
      <c r="A907" s="124"/>
    </row>
    <row r="908" spans="1:1">
      <c r="A908" s="124"/>
    </row>
    <row r="909" spans="1:1">
      <c r="A909" s="124"/>
    </row>
    <row r="910" spans="1:1">
      <c r="A910" s="124"/>
    </row>
    <row r="911" spans="1:1">
      <c r="A911" s="124"/>
    </row>
    <row r="912" spans="1:1">
      <c r="A912" s="124"/>
    </row>
    <row r="913" spans="1:1">
      <c r="A913" s="124"/>
    </row>
    <row r="914" spans="1:1">
      <c r="A914" s="124"/>
    </row>
    <row r="915" spans="1:1">
      <c r="A915" s="124"/>
    </row>
    <row r="916" spans="1:1">
      <c r="A916" s="124"/>
    </row>
    <row r="917" spans="1:1">
      <c r="A917" s="124"/>
    </row>
    <row r="918" spans="1:1">
      <c r="A918" s="124"/>
    </row>
    <row r="919" spans="1:1">
      <c r="A919" s="124"/>
    </row>
    <row r="920" spans="1:1">
      <c r="A920" s="124"/>
    </row>
    <row r="921" spans="1:1">
      <c r="A921" s="124"/>
    </row>
    <row r="922" spans="1:1">
      <c r="A922" s="124"/>
    </row>
    <row r="923" spans="1:1">
      <c r="A923" s="124"/>
    </row>
    <row r="924" spans="1:1">
      <c r="A924" s="124"/>
    </row>
    <row r="925" spans="1:1">
      <c r="A925" s="124"/>
    </row>
    <row r="926" spans="1:1">
      <c r="A926" s="124"/>
    </row>
    <row r="927" spans="1:1">
      <c r="A927" s="124"/>
    </row>
    <row r="928" spans="1:1">
      <c r="A928" s="124"/>
    </row>
    <row r="929" spans="1:1">
      <c r="A929" s="124"/>
    </row>
    <row r="930" spans="1:1">
      <c r="A930" s="124"/>
    </row>
    <row r="931" spans="1:1">
      <c r="A931" s="124"/>
    </row>
    <row r="932" spans="1:1">
      <c r="A932" s="124"/>
    </row>
    <row r="933" spans="1:1">
      <c r="A933" s="124"/>
    </row>
    <row r="934" spans="1:1">
      <c r="A934" s="124"/>
    </row>
    <row r="935" spans="1:1">
      <c r="A935" s="124"/>
    </row>
    <row r="936" spans="1:1">
      <c r="A936" s="124"/>
    </row>
    <row r="937" spans="1:1">
      <c r="A937" s="124"/>
    </row>
    <row r="938" spans="1:1">
      <c r="A938" s="124"/>
    </row>
    <row r="939" spans="1:1">
      <c r="A939" s="124"/>
    </row>
    <row r="940" spans="1:1">
      <c r="A940" s="124"/>
    </row>
    <row r="941" spans="1:1">
      <c r="A941" s="124"/>
    </row>
    <row r="942" spans="1:1">
      <c r="A942" s="124"/>
    </row>
    <row r="943" spans="1:1">
      <c r="A943" s="124"/>
    </row>
    <row r="944" spans="1:1">
      <c r="A944" s="124"/>
    </row>
    <row r="945" spans="1:1">
      <c r="A945" s="124"/>
    </row>
    <row r="946" spans="1:1">
      <c r="A946" s="124"/>
    </row>
    <row r="947" spans="1:1">
      <c r="A947" s="124"/>
    </row>
    <row r="948" spans="1:1">
      <c r="A948" s="124"/>
    </row>
    <row r="949" spans="1:1">
      <c r="A949" s="124"/>
    </row>
    <row r="950" spans="1:1">
      <c r="A950" s="124"/>
    </row>
    <row r="951" spans="1:1">
      <c r="A951" s="124"/>
    </row>
    <row r="952" spans="1:1">
      <c r="A952" s="124"/>
    </row>
    <row r="953" spans="1:1">
      <c r="A953" s="124"/>
    </row>
    <row r="954" spans="1:1">
      <c r="A954" s="124"/>
    </row>
    <row r="955" spans="1:1">
      <c r="A955" s="124"/>
    </row>
    <row r="956" spans="1:1">
      <c r="A956" s="124"/>
    </row>
    <row r="957" spans="1:1">
      <c r="A957" s="124"/>
    </row>
    <row r="958" spans="1:1">
      <c r="A958" s="124"/>
    </row>
    <row r="959" spans="1:1">
      <c r="A959" s="124"/>
    </row>
    <row r="960" spans="1:1">
      <c r="A960" s="124"/>
    </row>
    <row r="961" spans="1:1">
      <c r="A961" s="124"/>
    </row>
    <row r="962" spans="1:1">
      <c r="A962" s="124"/>
    </row>
    <row r="963" spans="1:1">
      <c r="A963" s="124"/>
    </row>
    <row r="964" spans="1:1">
      <c r="A964" s="124"/>
    </row>
    <row r="965" spans="1:1">
      <c r="A965" s="124"/>
    </row>
    <row r="966" spans="1:1">
      <c r="A966" s="124"/>
    </row>
    <row r="967" spans="1:1">
      <c r="A967" s="124"/>
    </row>
    <row r="968" spans="1:1">
      <c r="A968" s="124"/>
    </row>
    <row r="969" spans="1:1">
      <c r="A969" s="124"/>
    </row>
    <row r="970" spans="1:1">
      <c r="A970" s="124"/>
    </row>
    <row r="971" spans="1:1">
      <c r="A971" s="124"/>
    </row>
    <row r="972" spans="1:1">
      <c r="A972" s="124"/>
    </row>
    <row r="973" spans="1:1">
      <c r="A973" s="124"/>
    </row>
    <row r="974" spans="1:1">
      <c r="A974" s="124"/>
    </row>
    <row r="975" spans="1:1">
      <c r="A975" s="124"/>
    </row>
    <row r="976" spans="1:1">
      <c r="A976" s="124"/>
    </row>
    <row r="977" spans="1:1">
      <c r="A977" s="124"/>
    </row>
    <row r="978" spans="1:1">
      <c r="A978" s="124"/>
    </row>
    <row r="979" spans="1:1">
      <c r="A979" s="124"/>
    </row>
    <row r="980" spans="1:1">
      <c r="A980" s="124"/>
    </row>
    <row r="981" spans="1:1">
      <c r="A981" s="124"/>
    </row>
    <row r="982" spans="1:1">
      <c r="A982" s="124"/>
    </row>
    <row r="983" spans="1:1">
      <c r="A983" s="124"/>
    </row>
    <row r="984" spans="1:1">
      <c r="A984" s="124"/>
    </row>
    <row r="985" spans="1:1">
      <c r="A985" s="124"/>
    </row>
    <row r="986" spans="1:1">
      <c r="A986" s="124"/>
    </row>
    <row r="987" spans="1:1">
      <c r="A987" s="124"/>
    </row>
    <row r="988" spans="1:1">
      <c r="A988" s="124"/>
    </row>
    <row r="989" spans="1:1">
      <c r="A989" s="124"/>
    </row>
    <row r="990" spans="1:1">
      <c r="A990" s="124"/>
    </row>
    <row r="991" spans="1:1">
      <c r="A991" s="124"/>
    </row>
    <row r="992" spans="1:1">
      <c r="A992" s="124"/>
    </row>
    <row r="993" spans="1:1">
      <c r="A993" s="124"/>
    </row>
    <row r="994" spans="1:1">
      <c r="A994" s="124"/>
    </row>
    <row r="995" spans="1:1">
      <c r="A995" s="124"/>
    </row>
    <row r="996" spans="1:1">
      <c r="A996" s="124"/>
    </row>
    <row r="997" spans="1:1">
      <c r="A997" s="124"/>
    </row>
    <row r="998" spans="1:1">
      <c r="A998" s="124"/>
    </row>
    <row r="999" spans="1:1">
      <c r="A999" s="124"/>
    </row>
    <row r="1000" spans="1:1">
      <c r="A1000" s="124"/>
    </row>
    <row r="1001" spans="1:1">
      <c r="A1001" s="124"/>
    </row>
    <row r="1002" spans="1:1">
      <c r="A1002" s="124"/>
    </row>
    <row r="1003" spans="1:1">
      <c r="A1003" s="124"/>
    </row>
    <row r="1004" spans="1:1">
      <c r="A1004" s="124"/>
    </row>
    <row r="1005" spans="1:1">
      <c r="A1005" s="124"/>
    </row>
    <row r="1006" spans="1:1">
      <c r="A1006" s="124"/>
    </row>
    <row r="1007" spans="1:1">
      <c r="A1007" s="124"/>
    </row>
    <row r="1008" spans="1:1">
      <c r="A1008" s="124"/>
    </row>
    <row r="1009" spans="1:1">
      <c r="A1009" s="124"/>
    </row>
    <row r="1010" spans="1:1">
      <c r="A1010" s="124"/>
    </row>
    <row r="1011" spans="1:1">
      <c r="A1011" s="124"/>
    </row>
    <row r="1012" spans="1:1">
      <c r="A1012" s="124"/>
    </row>
    <row r="1013" spans="1:1">
      <c r="A1013" s="124"/>
    </row>
    <row r="1014" spans="1:1">
      <c r="A1014" s="124"/>
    </row>
    <row r="1015" spans="1:1">
      <c r="A1015" s="124"/>
    </row>
    <row r="1016" spans="1:1">
      <c r="A1016" s="124"/>
    </row>
    <row r="1017" spans="1:1">
      <c r="A1017" s="124"/>
    </row>
    <row r="1018" spans="1:1">
      <c r="A1018" s="124"/>
    </row>
    <row r="1019" spans="1:1">
      <c r="A1019" s="124"/>
    </row>
    <row r="1020" spans="1:1">
      <c r="A1020" s="124"/>
    </row>
    <row r="1021" spans="1:1">
      <c r="A1021" s="124"/>
    </row>
    <row r="1022" spans="1:1">
      <c r="A1022" s="124"/>
    </row>
    <row r="1023" spans="1:1">
      <c r="A1023" s="124"/>
    </row>
    <row r="1024" spans="1:1">
      <c r="A1024" s="124"/>
    </row>
    <row r="1025" spans="1:1">
      <c r="A1025" s="124"/>
    </row>
    <row r="1026" spans="1:1">
      <c r="A1026" s="124"/>
    </row>
    <row r="1027" spans="1:1">
      <c r="A1027" s="124"/>
    </row>
    <row r="1028" spans="1:1">
      <c r="A1028" s="124"/>
    </row>
    <row r="1029" spans="1:1">
      <c r="A1029" s="124"/>
    </row>
    <row r="1030" spans="1:1">
      <c r="A1030" s="124"/>
    </row>
    <row r="1031" spans="1:1">
      <c r="A1031" s="124"/>
    </row>
    <row r="1032" spans="1:1">
      <c r="A1032" s="124"/>
    </row>
    <row r="1033" spans="1:1">
      <c r="A1033" s="124"/>
    </row>
    <row r="1034" spans="1:1">
      <c r="A1034" s="124"/>
    </row>
    <row r="1035" spans="1:1">
      <c r="A1035" s="124"/>
    </row>
    <row r="1036" spans="1:1">
      <c r="A1036" s="124"/>
    </row>
    <row r="1037" spans="1:1">
      <c r="A1037" s="124"/>
    </row>
    <row r="1038" spans="1:1">
      <c r="A1038" s="124"/>
    </row>
    <row r="1039" spans="1:1">
      <c r="A1039" s="124"/>
    </row>
    <row r="1040" spans="1:1">
      <c r="A1040" s="124"/>
    </row>
    <row r="1041" spans="1:1">
      <c r="A1041" s="124"/>
    </row>
    <row r="1042" spans="1:1">
      <c r="A1042" s="124"/>
    </row>
    <row r="1043" spans="1:1">
      <c r="A1043" s="124"/>
    </row>
    <row r="1044" spans="1:1">
      <c r="A1044" s="124"/>
    </row>
    <row r="1045" spans="1:1">
      <c r="A1045" s="124"/>
    </row>
    <row r="1046" spans="1:1">
      <c r="A1046" s="124"/>
    </row>
    <row r="1047" spans="1:1">
      <c r="A1047" s="124"/>
    </row>
    <row r="1048" spans="1:1">
      <c r="A1048" s="124"/>
    </row>
    <row r="1049" spans="1:1">
      <c r="A1049" s="124"/>
    </row>
    <row r="1050" spans="1:1">
      <c r="A1050" s="124"/>
    </row>
    <row r="1051" spans="1:1">
      <c r="A1051" s="124"/>
    </row>
    <row r="1052" spans="1:1">
      <c r="A1052" s="124"/>
    </row>
    <row r="1053" spans="1:1">
      <c r="A1053" s="124"/>
    </row>
    <row r="1054" spans="1:1">
      <c r="A1054" s="124"/>
    </row>
    <row r="1055" spans="1:1">
      <c r="A1055" s="124"/>
    </row>
    <row r="1056" spans="1:1">
      <c r="A1056" s="124"/>
    </row>
    <row r="1057" spans="1:1">
      <c r="A1057" s="124"/>
    </row>
    <row r="1058" spans="1:1">
      <c r="A1058" s="124"/>
    </row>
    <row r="1059" spans="1:1">
      <c r="A1059" s="124"/>
    </row>
    <row r="1060" spans="1:1">
      <c r="A1060" s="124"/>
    </row>
    <row r="1061" spans="1:1">
      <c r="A1061" s="124"/>
    </row>
    <row r="1062" spans="1:1">
      <c r="A1062" s="124"/>
    </row>
    <row r="1063" spans="1:1">
      <c r="A1063" s="124"/>
    </row>
    <row r="1064" spans="1:1">
      <c r="A1064" s="124"/>
    </row>
    <row r="1065" spans="1:1">
      <c r="A1065" s="124"/>
    </row>
    <row r="1066" spans="1:1">
      <c r="A1066" s="124"/>
    </row>
    <row r="1067" spans="1:1">
      <c r="A1067" s="124"/>
    </row>
    <row r="1068" spans="1:1">
      <c r="A1068" s="124"/>
    </row>
    <row r="1069" spans="1:1">
      <c r="A1069" s="124"/>
    </row>
    <row r="1070" spans="1:1">
      <c r="A1070" s="124"/>
    </row>
    <row r="1071" spans="1:1">
      <c r="A1071" s="124"/>
    </row>
    <row r="1072" spans="1:1">
      <c r="A1072" s="124"/>
    </row>
    <row r="1073" spans="1:1">
      <c r="A1073" s="124"/>
    </row>
    <row r="1074" spans="1:1">
      <c r="A1074" s="124"/>
    </row>
    <row r="1075" spans="1:1">
      <c r="A1075" s="124"/>
    </row>
    <row r="1076" spans="1:1">
      <c r="A1076" s="124"/>
    </row>
    <row r="1077" spans="1:1">
      <c r="A1077" s="124"/>
    </row>
    <row r="1078" spans="1:1">
      <c r="A1078" s="124"/>
    </row>
    <row r="1079" spans="1:1">
      <c r="A1079" s="124"/>
    </row>
    <row r="1080" spans="1:1">
      <c r="A1080" s="124"/>
    </row>
    <row r="1081" spans="1:1">
      <c r="A1081" s="124"/>
    </row>
    <row r="1082" spans="1:1">
      <c r="A1082" s="124"/>
    </row>
    <row r="1083" spans="1:1">
      <c r="A1083" s="124"/>
    </row>
    <row r="1084" spans="1:1">
      <c r="A1084" s="124"/>
    </row>
    <row r="1085" spans="1:1">
      <c r="A1085" s="124"/>
    </row>
    <row r="1086" spans="1:1">
      <c r="A1086" s="124"/>
    </row>
    <row r="1087" spans="1:1">
      <c r="A1087" s="124"/>
    </row>
    <row r="1088" spans="1:1">
      <c r="A1088" s="124"/>
    </row>
    <row r="1089" spans="1:1">
      <c r="A1089" s="124"/>
    </row>
    <row r="1090" spans="1:1">
      <c r="A1090" s="124"/>
    </row>
    <row r="1091" spans="1:1">
      <c r="A1091" s="124"/>
    </row>
    <row r="1092" spans="1:1">
      <c r="A1092" s="124"/>
    </row>
    <row r="1093" spans="1:1">
      <c r="A1093" s="124"/>
    </row>
    <row r="1094" spans="1:1">
      <c r="A1094" s="124"/>
    </row>
    <row r="1095" spans="1:1">
      <c r="A1095" s="124"/>
    </row>
    <row r="1096" spans="1:1">
      <c r="A1096" s="124"/>
    </row>
    <row r="1097" spans="1:1">
      <c r="A1097" s="124"/>
    </row>
    <row r="1098" spans="1:1">
      <c r="A1098" s="124"/>
    </row>
    <row r="1099" spans="1:1">
      <c r="A1099" s="124"/>
    </row>
    <row r="1100" spans="1:1">
      <c r="A1100" s="124"/>
    </row>
    <row r="1101" spans="1:1">
      <c r="A1101" s="124"/>
    </row>
    <row r="1102" spans="1:1">
      <c r="A1102" s="124"/>
    </row>
    <row r="1103" spans="1:1">
      <c r="A1103" s="124"/>
    </row>
    <row r="1104" spans="1:1">
      <c r="A1104" s="124"/>
    </row>
    <row r="1105" spans="1:1">
      <c r="A1105" s="124"/>
    </row>
    <row r="1106" spans="1:1">
      <c r="A1106" s="124"/>
    </row>
    <row r="1107" spans="1:1">
      <c r="A1107" s="124"/>
    </row>
    <row r="1108" spans="1:1">
      <c r="A1108" s="124"/>
    </row>
    <row r="1109" spans="1:1">
      <c r="A1109" s="124"/>
    </row>
    <row r="1110" spans="1:1">
      <c r="A1110" s="124"/>
    </row>
    <row r="1111" spans="1:1">
      <c r="A1111" s="124"/>
    </row>
    <row r="1112" spans="1:1">
      <c r="A1112" s="124"/>
    </row>
    <row r="1113" spans="1:1">
      <c r="A1113" s="124"/>
    </row>
    <row r="1114" spans="1:1">
      <c r="A1114" s="124"/>
    </row>
    <row r="1115" spans="1:1">
      <c r="A1115" s="124"/>
    </row>
    <row r="1116" spans="1:1">
      <c r="A1116" s="124"/>
    </row>
    <row r="1117" spans="1:1">
      <c r="A1117" s="124"/>
    </row>
    <row r="1118" spans="1:1">
      <c r="A1118" s="124"/>
    </row>
    <row r="1119" spans="1:1">
      <c r="A1119" s="124"/>
    </row>
    <row r="1120" spans="1:1">
      <c r="A1120" s="124"/>
    </row>
    <row r="1121" spans="1:1">
      <c r="A1121" s="124"/>
    </row>
    <row r="1122" spans="1:1">
      <c r="A1122" s="124"/>
    </row>
    <row r="1123" spans="1:1">
      <c r="A1123" s="124"/>
    </row>
    <row r="1124" spans="1:1">
      <c r="A1124" s="124"/>
    </row>
    <row r="1125" spans="1:1">
      <c r="A1125" s="124"/>
    </row>
    <row r="1126" spans="1:1">
      <c r="A1126" s="124"/>
    </row>
    <row r="1127" spans="1:1">
      <c r="A1127" s="124"/>
    </row>
    <row r="1128" spans="1:1">
      <c r="A1128" s="124"/>
    </row>
    <row r="1129" spans="1:1">
      <c r="A1129" s="124"/>
    </row>
    <row r="1130" spans="1:1">
      <c r="A1130" s="124"/>
    </row>
    <row r="1131" spans="1:1">
      <c r="A1131" s="124"/>
    </row>
    <row r="1132" spans="1:1">
      <c r="A1132" s="124"/>
    </row>
    <row r="1133" spans="1:1">
      <c r="A1133" s="124"/>
    </row>
    <row r="1134" spans="1:1">
      <c r="A1134" s="124"/>
    </row>
    <row r="1135" spans="1:1">
      <c r="A1135" s="124"/>
    </row>
    <row r="1136" spans="1:1">
      <c r="A1136" s="124"/>
    </row>
    <row r="1137" spans="1:1">
      <c r="A1137" s="124"/>
    </row>
    <row r="1138" spans="1:1">
      <c r="A1138" s="124"/>
    </row>
    <row r="1139" spans="1:1">
      <c r="A1139" s="124"/>
    </row>
    <row r="1140" spans="1:1">
      <c r="A1140" s="124"/>
    </row>
    <row r="1141" spans="1:1">
      <c r="A1141" s="124"/>
    </row>
    <row r="1142" spans="1:1">
      <c r="A1142" s="124"/>
    </row>
    <row r="1143" spans="1:1">
      <c r="A1143" s="124"/>
    </row>
    <row r="1144" spans="1:1">
      <c r="A1144" s="124"/>
    </row>
    <row r="1145" spans="1:1">
      <c r="A1145" s="124"/>
    </row>
    <row r="1146" spans="1:1">
      <c r="A1146" s="124"/>
    </row>
    <row r="1147" spans="1:1">
      <c r="A1147" s="124"/>
    </row>
    <row r="1148" spans="1:1">
      <c r="A1148" s="124"/>
    </row>
    <row r="1149" spans="1:1">
      <c r="A1149" s="124"/>
    </row>
    <row r="1150" spans="1:1">
      <c r="A1150" s="124"/>
    </row>
    <row r="1151" spans="1:1">
      <c r="A1151" s="124"/>
    </row>
    <row r="1152" spans="1:1">
      <c r="A1152" s="124"/>
    </row>
    <row r="1153" spans="1:1">
      <c r="A1153" s="124"/>
    </row>
    <row r="1154" spans="1:1">
      <c r="A1154" s="124"/>
    </row>
    <row r="1155" spans="1:1">
      <c r="A1155" s="124"/>
    </row>
    <row r="1156" spans="1:1">
      <c r="A1156" s="124"/>
    </row>
    <row r="1157" spans="1:1">
      <c r="A1157" s="124"/>
    </row>
    <row r="1158" spans="1:1">
      <c r="A1158" s="124"/>
    </row>
    <row r="1159" spans="1:1">
      <c r="A1159" s="124"/>
    </row>
    <row r="1160" spans="1:1">
      <c r="A1160" s="124"/>
    </row>
    <row r="1161" spans="1:1">
      <c r="A1161" s="124"/>
    </row>
    <row r="1162" spans="1:1">
      <c r="A1162" s="124"/>
    </row>
    <row r="1163" spans="1:1">
      <c r="A1163" s="124"/>
    </row>
    <row r="1164" spans="1:1">
      <c r="A1164" s="124"/>
    </row>
    <row r="1165" spans="1:1">
      <c r="A1165" s="124"/>
    </row>
    <row r="1166" spans="1:1">
      <c r="A1166" s="124"/>
    </row>
    <row r="1167" spans="1:1">
      <c r="A1167" s="124"/>
    </row>
    <row r="1168" spans="1:1">
      <c r="A1168" s="124"/>
    </row>
    <row r="1169" spans="1:1">
      <c r="A1169" s="124"/>
    </row>
    <row r="1170" spans="1:1">
      <c r="A1170" s="124"/>
    </row>
    <row r="1171" spans="1:1">
      <c r="A1171" s="124"/>
    </row>
    <row r="1172" spans="1:1">
      <c r="A1172" s="124"/>
    </row>
    <row r="1173" spans="1:1">
      <c r="A1173" s="124"/>
    </row>
    <row r="1174" spans="1:1">
      <c r="A1174" s="124"/>
    </row>
    <row r="1175" spans="1:1">
      <c r="A1175" s="124"/>
    </row>
    <row r="1176" spans="1:1">
      <c r="A1176" s="124"/>
    </row>
    <row r="1177" spans="1:1">
      <c r="A1177" s="124"/>
    </row>
    <row r="1178" spans="1:1">
      <c r="A1178" s="124"/>
    </row>
    <row r="1179" spans="1:1">
      <c r="A1179" s="124"/>
    </row>
    <row r="1180" spans="1:1">
      <c r="A1180" s="124"/>
    </row>
    <row r="1181" spans="1:1">
      <c r="A1181" s="124"/>
    </row>
    <row r="1182" spans="1:1">
      <c r="A1182" s="124"/>
    </row>
    <row r="1183" spans="1:1">
      <c r="A1183" s="124"/>
    </row>
    <row r="1184" spans="1:1">
      <c r="A1184" s="124"/>
    </row>
    <row r="1185" spans="1:1">
      <c r="A1185" s="124"/>
    </row>
    <row r="1186" spans="1:1">
      <c r="A1186" s="124"/>
    </row>
    <row r="1187" spans="1:1">
      <c r="A1187" s="124"/>
    </row>
    <row r="1188" spans="1:1">
      <c r="A1188" s="124"/>
    </row>
    <row r="1189" spans="1:1">
      <c r="A1189" s="124"/>
    </row>
    <row r="1190" spans="1:1">
      <c r="A1190" s="124"/>
    </row>
    <row r="1191" spans="1:1">
      <c r="A1191" s="124"/>
    </row>
    <row r="1192" spans="1:1">
      <c r="A1192" s="124"/>
    </row>
    <row r="1193" spans="1:1">
      <c r="A1193" s="124"/>
    </row>
    <row r="1194" spans="1:1">
      <c r="A1194" s="124"/>
    </row>
    <row r="1195" spans="1:1">
      <c r="A1195" s="124"/>
    </row>
    <row r="1196" spans="1:1">
      <c r="A1196" s="124"/>
    </row>
    <row r="1197" spans="1:1">
      <c r="A1197" s="124"/>
    </row>
    <row r="1198" spans="1:1">
      <c r="A1198" s="124"/>
    </row>
    <row r="1199" spans="1:1">
      <c r="A1199" s="124"/>
    </row>
    <row r="1200" spans="1:1">
      <c r="A1200" s="124"/>
    </row>
    <row r="1201" spans="1:1">
      <c r="A1201" s="124"/>
    </row>
    <row r="1202" spans="1:1">
      <c r="A1202" s="124"/>
    </row>
    <row r="1203" spans="1:1">
      <c r="A1203" s="124"/>
    </row>
    <row r="1204" spans="1:1">
      <c r="A1204" s="124"/>
    </row>
    <row r="1205" spans="1:1">
      <c r="A1205" s="124"/>
    </row>
    <row r="1206" spans="1:1">
      <c r="A1206" s="124"/>
    </row>
    <row r="1207" spans="1:1">
      <c r="A1207" s="124"/>
    </row>
    <row r="1208" spans="1:1">
      <c r="A1208" s="124"/>
    </row>
    <row r="1209" spans="1:1">
      <c r="A1209" s="124"/>
    </row>
    <row r="1210" spans="1:1">
      <c r="A1210" s="124"/>
    </row>
    <row r="1211" spans="1:1">
      <c r="A1211" s="124"/>
    </row>
    <row r="1212" spans="1:1">
      <c r="A1212" s="124"/>
    </row>
    <row r="1213" spans="1:1">
      <c r="A1213" s="124"/>
    </row>
    <row r="1214" spans="1:1">
      <c r="A1214" s="124"/>
    </row>
    <row r="1215" spans="1:1">
      <c r="A1215" s="124"/>
    </row>
    <row r="1216" spans="1:1">
      <c r="A1216" s="124"/>
    </row>
    <row r="1217" spans="1:1">
      <c r="A1217" s="124"/>
    </row>
    <row r="1218" spans="1:1">
      <c r="A1218" s="124"/>
    </row>
    <row r="1219" spans="1:1">
      <c r="A1219" s="124"/>
    </row>
    <row r="1220" spans="1:1">
      <c r="A1220" s="124"/>
    </row>
    <row r="1221" spans="1:1">
      <c r="A1221" s="124"/>
    </row>
    <row r="1222" spans="1:1">
      <c r="A1222" s="124"/>
    </row>
    <row r="1223" spans="1:1">
      <c r="A1223" s="124"/>
    </row>
    <row r="1224" spans="1:1">
      <c r="A1224" s="124"/>
    </row>
    <row r="1225" spans="1:1">
      <c r="A1225" s="124"/>
    </row>
    <row r="1226" spans="1:1">
      <c r="A1226" s="124"/>
    </row>
    <row r="1227" spans="1:1">
      <c r="A1227" s="124"/>
    </row>
    <row r="1228" spans="1:1">
      <c r="A1228" s="124"/>
    </row>
    <row r="1229" spans="1:1">
      <c r="A1229" s="124"/>
    </row>
    <row r="1230" spans="1:1">
      <c r="A1230" s="124"/>
    </row>
    <row r="1231" spans="1:1">
      <c r="A1231" s="124"/>
    </row>
    <row r="1232" spans="1:1">
      <c r="A1232" s="124"/>
    </row>
    <row r="1233" spans="1:1">
      <c r="A1233" s="124"/>
    </row>
    <row r="1234" spans="1:1">
      <c r="A1234" s="124"/>
    </row>
    <row r="1235" spans="1:1">
      <c r="A1235" s="124"/>
    </row>
    <row r="1236" spans="1:1">
      <c r="A1236" s="124"/>
    </row>
    <row r="1237" spans="1:1">
      <c r="A1237" s="124"/>
    </row>
    <row r="1238" spans="1:1">
      <c r="A1238" s="124"/>
    </row>
    <row r="1239" spans="1:1">
      <c r="A1239" s="124"/>
    </row>
    <row r="1240" spans="1:1">
      <c r="A1240" s="124"/>
    </row>
    <row r="1241" spans="1:1">
      <c r="A1241" s="124"/>
    </row>
    <row r="1242" spans="1:1">
      <c r="A1242" s="124"/>
    </row>
    <row r="1243" spans="1:1">
      <c r="A1243" s="124"/>
    </row>
    <row r="1244" spans="1:1">
      <c r="A1244" s="124"/>
    </row>
    <row r="1245" spans="1:1">
      <c r="A1245" s="124"/>
    </row>
    <row r="1246" spans="1:1">
      <c r="A1246" s="124"/>
    </row>
    <row r="1247" spans="1:1">
      <c r="A1247" s="124"/>
    </row>
    <row r="1248" spans="1:1">
      <c r="A1248" s="124"/>
    </row>
    <row r="1249" spans="1:1">
      <c r="A1249" s="124"/>
    </row>
  </sheetData>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FF00"/>
    <pageSetUpPr fitToPage="1"/>
  </sheetPr>
  <dimension ref="A1:D76"/>
  <sheetViews>
    <sheetView showGridLines="0" zoomScale="90" zoomScaleNormal="90" zoomScaleSheetLayoutView="75" workbookViewId="0">
      <pane xSplit="1" ySplit="4" topLeftCell="B5" activePane="bottomRight" state="frozen"/>
      <selection activeCell="P62" sqref="P62"/>
      <selection pane="topRight" activeCell="P62" sqref="P62"/>
      <selection pane="bottomLeft" activeCell="P62" sqref="P62"/>
      <selection pane="bottomRight"/>
    </sheetView>
  </sheetViews>
  <sheetFormatPr defaultColWidth="9.140625" defaultRowHeight="12.75" outlineLevelRow="1"/>
  <cols>
    <col min="1" max="1" width="55.7109375" style="4" customWidth="1"/>
    <col min="2" max="2" width="10.5703125" style="4" customWidth="1"/>
    <col min="3" max="3" width="2.140625" style="4" bestFit="1" customWidth="1"/>
    <col min="4" max="4" width="10.5703125" style="4" customWidth="1"/>
    <col min="5" max="16384" width="9.140625" style="4"/>
  </cols>
  <sheetData>
    <row r="1" spans="1:4" s="153" customFormat="1">
      <c r="A1" s="120" t="s">
        <v>11</v>
      </c>
      <c r="B1" s="171"/>
      <c r="C1" s="171"/>
      <c r="D1" s="171"/>
    </row>
    <row r="2" spans="1:4" s="153" customFormat="1">
      <c r="A2" s="120" t="s">
        <v>58</v>
      </c>
      <c r="B2" s="171"/>
      <c r="C2" s="171"/>
      <c r="D2" s="171"/>
    </row>
    <row r="3" spans="1:4">
      <c r="A3" s="116"/>
      <c r="B3" s="117"/>
      <c r="C3" s="117"/>
      <c r="D3" s="117"/>
    </row>
    <row r="4" spans="1:4" s="38" customFormat="1" ht="15.75" customHeight="1">
      <c r="A4" s="118" t="s">
        <v>97</v>
      </c>
      <c r="B4" s="170">
        <v>2017</v>
      </c>
      <c r="C4" s="170"/>
      <c r="D4" s="170">
        <v>2018</v>
      </c>
    </row>
    <row r="5" spans="1:4" s="38" customFormat="1">
      <c r="A5" s="74" t="s">
        <v>39</v>
      </c>
      <c r="B5" s="28">
        <v>90132</v>
      </c>
      <c r="C5" s="28"/>
      <c r="D5" s="28">
        <v>97132</v>
      </c>
    </row>
    <row r="6" spans="1:4" s="38" customFormat="1">
      <c r="A6" s="75"/>
      <c r="B6" s="58"/>
      <c r="C6" s="58"/>
      <c r="D6" s="58"/>
    </row>
    <row r="7" spans="1:4" s="38" customFormat="1" ht="14.25">
      <c r="A7" s="95" t="s">
        <v>396</v>
      </c>
      <c r="B7" s="78">
        <v>2017</v>
      </c>
      <c r="C7" s="78"/>
      <c r="D7" s="78">
        <v>2018</v>
      </c>
    </row>
    <row r="8" spans="1:4" s="34" customFormat="1">
      <c r="A8" s="75" t="s">
        <v>28</v>
      </c>
      <c r="B8" s="28">
        <v>85653</v>
      </c>
      <c r="C8" s="28"/>
      <c r="D8" s="28">
        <v>95363</v>
      </c>
    </row>
    <row r="9" spans="1:4">
      <c r="A9" s="75" t="s">
        <v>189</v>
      </c>
      <c r="B9" s="35" t="s">
        <v>251</v>
      </c>
      <c r="C9" s="35"/>
      <c r="D9" s="468">
        <v>0.11</v>
      </c>
    </row>
    <row r="10" spans="1:4" s="34" customFormat="1">
      <c r="A10" s="75" t="s">
        <v>190</v>
      </c>
      <c r="B10" s="35" t="s">
        <v>251</v>
      </c>
      <c r="C10" s="35"/>
      <c r="D10" s="468">
        <v>0.08</v>
      </c>
    </row>
    <row r="11" spans="1:4" s="34" customFormat="1">
      <c r="A11" s="75" t="s">
        <v>191</v>
      </c>
      <c r="B11" s="35" t="s">
        <v>251</v>
      </c>
      <c r="C11" s="35"/>
      <c r="D11" s="468">
        <v>0.08</v>
      </c>
    </row>
    <row r="12" spans="1:4" s="34" customFormat="1" ht="14.25">
      <c r="A12" s="75" t="s">
        <v>59</v>
      </c>
      <c r="B12" s="67">
        <v>22383</v>
      </c>
      <c r="C12" s="486"/>
      <c r="D12" s="67">
        <v>24510</v>
      </c>
    </row>
    <row r="13" spans="1:4" s="34" customFormat="1" ht="14.25">
      <c r="A13" s="75" t="s">
        <v>375</v>
      </c>
      <c r="B13" s="274">
        <v>0.26100000000000001</v>
      </c>
      <c r="C13" s="486"/>
      <c r="D13" s="274">
        <v>0.25700000000000001</v>
      </c>
    </row>
    <row r="14" spans="1:4" s="34" customFormat="1">
      <c r="A14" s="75" t="s">
        <v>54</v>
      </c>
      <c r="B14" s="28">
        <v>18748</v>
      </c>
      <c r="C14" s="28"/>
      <c r="D14" s="28">
        <v>21187</v>
      </c>
    </row>
    <row r="15" spans="1:4" s="34" customFormat="1">
      <c r="A15" s="75" t="s">
        <v>60</v>
      </c>
      <c r="B15" s="32">
        <v>0.219</v>
      </c>
      <c r="C15" s="32"/>
      <c r="D15" s="32">
        <v>0.222</v>
      </c>
    </row>
    <row r="16" spans="1:4" s="34" customFormat="1">
      <c r="A16" s="75" t="s">
        <v>61</v>
      </c>
      <c r="B16" s="67">
        <v>-1071</v>
      </c>
      <c r="C16" s="67"/>
      <c r="D16" s="67">
        <v>-644</v>
      </c>
    </row>
    <row r="17" spans="1:4" s="34" customFormat="1">
      <c r="A17" s="75" t="s">
        <v>62</v>
      </c>
      <c r="B17" s="274">
        <v>-1.2999999999999999E-2</v>
      </c>
      <c r="C17" s="274"/>
      <c r="D17" s="274">
        <f>-D16/D8</f>
        <v>6.7531432526241834E-3</v>
      </c>
    </row>
    <row r="18" spans="1:4" s="34" customFormat="1">
      <c r="A18" s="75" t="s">
        <v>32</v>
      </c>
      <c r="B18" s="28">
        <v>17591</v>
      </c>
      <c r="C18" s="28"/>
      <c r="D18" s="28">
        <v>20844</v>
      </c>
    </row>
    <row r="19" spans="1:4" s="34" customFormat="1">
      <c r="A19" s="75" t="s">
        <v>98</v>
      </c>
      <c r="B19" s="32">
        <f>+B18/B8</f>
        <v>0.20537517658459131</v>
      </c>
      <c r="C19" s="32"/>
      <c r="D19" s="32">
        <f>+D18/D8</f>
        <v>0.21857533844363117</v>
      </c>
    </row>
    <row r="20" spans="1:4" s="34" customFormat="1">
      <c r="A20" s="75" t="s">
        <v>55</v>
      </c>
      <c r="B20" s="28">
        <v>12661</v>
      </c>
      <c r="C20" s="28"/>
      <c r="D20" s="28">
        <v>16336</v>
      </c>
    </row>
    <row r="21" spans="1:4" s="34" customFormat="1">
      <c r="A21" s="75" t="s">
        <v>34</v>
      </c>
      <c r="B21" s="28">
        <v>16674</v>
      </c>
      <c r="C21" s="28"/>
      <c r="D21" s="28">
        <v>106435</v>
      </c>
    </row>
    <row r="22" spans="1:4" s="34" customFormat="1">
      <c r="A22" s="75"/>
      <c r="B22" s="197"/>
      <c r="C22" s="197"/>
      <c r="D22" s="197"/>
    </row>
    <row r="23" spans="1:4">
      <c r="A23" s="95" t="s">
        <v>376</v>
      </c>
      <c r="B23" s="78">
        <v>2017</v>
      </c>
      <c r="C23" s="78"/>
      <c r="D23" s="78">
        <v>2018</v>
      </c>
    </row>
    <row r="24" spans="1:4">
      <c r="A24" s="75" t="s">
        <v>72</v>
      </c>
      <c r="B24" s="17">
        <v>33631</v>
      </c>
      <c r="C24" s="17"/>
      <c r="D24" s="17">
        <v>35894</v>
      </c>
    </row>
    <row r="25" spans="1:4">
      <c r="A25" s="75" t="s">
        <v>73</v>
      </c>
      <c r="B25" s="67">
        <v>2547</v>
      </c>
      <c r="C25" s="67"/>
      <c r="D25" s="67">
        <v>2657</v>
      </c>
    </row>
    <row r="26" spans="1:4">
      <c r="A26" s="75"/>
      <c r="B26" s="149"/>
      <c r="C26" s="149"/>
      <c r="D26" s="149"/>
    </row>
    <row r="27" spans="1:4" s="34" customFormat="1" ht="14.25">
      <c r="A27" s="95" t="s">
        <v>374</v>
      </c>
      <c r="B27" s="476">
        <v>2017</v>
      </c>
      <c r="C27" s="476"/>
      <c r="D27" s="473">
        <v>2018</v>
      </c>
    </row>
    <row r="28" spans="1:4" s="34" customFormat="1">
      <c r="A28" s="75" t="s">
        <v>63</v>
      </c>
      <c r="B28" s="19">
        <v>29187</v>
      </c>
      <c r="C28" s="19"/>
      <c r="D28" s="19">
        <v>28444</v>
      </c>
    </row>
    <row r="29" spans="1:4" s="34" customFormat="1">
      <c r="A29" s="75" t="s">
        <v>64</v>
      </c>
      <c r="B29" s="19">
        <v>20930</v>
      </c>
      <c r="C29" s="19"/>
      <c r="D29" s="19">
        <v>21481</v>
      </c>
    </row>
    <row r="30" spans="1:4" s="34" customFormat="1">
      <c r="A30" s="75" t="s">
        <v>65</v>
      </c>
      <c r="B30" s="19">
        <v>1398</v>
      </c>
      <c r="C30" s="19"/>
      <c r="D30" s="19">
        <v>-3391</v>
      </c>
    </row>
    <row r="31" spans="1:4" s="34" customFormat="1">
      <c r="A31" s="75" t="s">
        <v>113</v>
      </c>
      <c r="B31" s="19">
        <v>-1412</v>
      </c>
      <c r="C31" s="19"/>
      <c r="D31" s="19">
        <v>-1462</v>
      </c>
    </row>
    <row r="32" spans="1:4" s="34" customFormat="1">
      <c r="A32" s="75" t="s">
        <v>114</v>
      </c>
      <c r="B32" s="19">
        <v>-948</v>
      </c>
      <c r="C32" s="19"/>
      <c r="D32" s="19">
        <v>-1276</v>
      </c>
    </row>
    <row r="33" spans="1:4" s="34" customFormat="1" ht="15" customHeight="1">
      <c r="A33" s="75" t="s">
        <v>62</v>
      </c>
      <c r="B33" s="32">
        <v>-1.0999999999999999E-2</v>
      </c>
      <c r="C33" s="32"/>
      <c r="D33" s="32">
        <f>+D32/D8</f>
        <v>-1.3380451537808164E-2</v>
      </c>
    </row>
    <row r="34" spans="1:4" s="34" customFormat="1">
      <c r="A34" s="75" t="s">
        <v>87</v>
      </c>
      <c r="B34" s="19">
        <v>-758</v>
      </c>
      <c r="C34" s="19"/>
      <c r="D34" s="19">
        <v>-4301</v>
      </c>
    </row>
    <row r="35" spans="1:4" s="34" customFormat="1">
      <c r="A35" s="75" t="s">
        <v>66</v>
      </c>
      <c r="B35" s="19">
        <v>-1742</v>
      </c>
      <c r="C35" s="19"/>
      <c r="D35" s="19">
        <v>-2000</v>
      </c>
    </row>
    <row r="36" spans="1:4" s="34" customFormat="1">
      <c r="A36" s="75" t="s">
        <v>62</v>
      </c>
      <c r="B36" s="32">
        <v>-0.02</v>
      </c>
      <c r="C36" s="32"/>
      <c r="D36" s="32">
        <f>+D35/D8</f>
        <v>-2.0972494573367029E-2</v>
      </c>
    </row>
    <row r="37" spans="1:4" s="34" customFormat="1" ht="15" customHeight="1">
      <c r="A37" s="75" t="s">
        <v>67</v>
      </c>
      <c r="B37" s="272">
        <v>-7745</v>
      </c>
      <c r="C37" s="272"/>
      <c r="D37" s="272">
        <v>-21601</v>
      </c>
    </row>
    <row r="38" spans="1:4" s="34" customFormat="1">
      <c r="A38" s="75" t="s">
        <v>112</v>
      </c>
      <c r="B38" s="273">
        <v>-8255</v>
      </c>
      <c r="C38" s="273"/>
      <c r="D38" s="273">
        <v>-8496</v>
      </c>
    </row>
    <row r="39" spans="1:4" s="34" customFormat="1">
      <c r="A39" s="75" t="s">
        <v>68</v>
      </c>
      <c r="B39" s="273">
        <v>18856</v>
      </c>
      <c r="C39" s="273"/>
      <c r="D39" s="273">
        <v>14133</v>
      </c>
    </row>
    <row r="40" spans="1:4" s="34" customFormat="1">
      <c r="A40" s="76"/>
      <c r="B40" s="372"/>
      <c r="C40" s="372"/>
      <c r="D40" s="372"/>
    </row>
    <row r="41" spans="1:4" s="34" customFormat="1">
      <c r="A41" s="95" t="s">
        <v>395</v>
      </c>
      <c r="B41" s="476">
        <v>2017</v>
      </c>
      <c r="C41" s="476"/>
      <c r="D41" s="473">
        <v>2018</v>
      </c>
    </row>
    <row r="42" spans="1:4" s="34" customFormat="1" ht="14.25">
      <c r="A42" s="75" t="s">
        <v>172</v>
      </c>
      <c r="B42" s="28">
        <f>'Y BS SEK'!B17</f>
        <v>126031</v>
      </c>
      <c r="C42" s="485" t="s">
        <v>348</v>
      </c>
      <c r="D42" s="28">
        <f>'Y BS SEK'!C17</f>
        <v>96670</v>
      </c>
    </row>
    <row r="43" spans="1:4" s="38" customFormat="1" ht="14.25">
      <c r="A43" s="75" t="s">
        <v>173</v>
      </c>
      <c r="B43" s="59">
        <f>B8/B42</f>
        <v>0.67961850655791034</v>
      </c>
      <c r="C43" s="486" t="s">
        <v>348</v>
      </c>
      <c r="D43" s="59">
        <f>D8/D42</f>
        <v>0.98647977655942898</v>
      </c>
    </row>
    <row r="44" spans="1:4" s="38" customFormat="1" ht="14.25">
      <c r="A44" s="75" t="s">
        <v>194</v>
      </c>
      <c r="B44" s="67">
        <v>64096</v>
      </c>
      <c r="C44" s="67"/>
      <c r="D44" s="19">
        <v>64945</v>
      </c>
    </row>
    <row r="45" spans="1:4" s="14" customFormat="1" ht="14.25">
      <c r="A45" s="75" t="s">
        <v>195</v>
      </c>
      <c r="B45" s="371">
        <f>B8/B44</f>
        <v>1.336323639540689</v>
      </c>
      <c r="C45" s="371"/>
      <c r="D45" s="371">
        <f>D8/D44</f>
        <v>1.468365540072369</v>
      </c>
    </row>
    <row r="46" spans="1:4" s="14" customFormat="1" ht="14.25">
      <c r="A46" s="75" t="s">
        <v>196</v>
      </c>
      <c r="B46" s="470">
        <f>'APMs calculated'!B33</f>
        <v>0.2930760109835247</v>
      </c>
      <c r="C46" s="470"/>
      <c r="D46" s="470">
        <f>'APMs calculated'!H33</f>
        <v>0.32541381168681194</v>
      </c>
    </row>
    <row r="47" spans="1:4" s="14" customFormat="1" ht="14.25">
      <c r="A47" s="75" t="s">
        <v>255</v>
      </c>
      <c r="B47" s="376">
        <f>-'Q BS SEK'!E45</f>
        <v>2466</v>
      </c>
      <c r="C47" s="486" t="s">
        <v>348</v>
      </c>
      <c r="D47" s="376">
        <f>-'Q BS SEK'!I45</f>
        <v>6702</v>
      </c>
    </row>
    <row r="48" spans="1:4" s="14" customFormat="1" ht="14.25">
      <c r="A48" s="75" t="s">
        <v>256</v>
      </c>
      <c r="B48" s="377">
        <f>B47/B12</f>
        <v>0.110172899075191</v>
      </c>
      <c r="C48" s="486" t="s">
        <v>348</v>
      </c>
      <c r="D48" s="377">
        <f>D47/D12</f>
        <v>0.27343941248470011</v>
      </c>
    </row>
    <row r="49" spans="1:4" s="14" customFormat="1" ht="14.25">
      <c r="A49" s="75" t="s">
        <v>13</v>
      </c>
      <c r="B49" s="28">
        <f>'Y BS SEK'!B21</f>
        <v>60601</v>
      </c>
      <c r="C49" s="486" t="s">
        <v>348</v>
      </c>
      <c r="D49" s="28">
        <f>'Y BS SEK'!C21</f>
        <v>42472</v>
      </c>
    </row>
    <row r="50" spans="1:4" s="14" customFormat="1" ht="14.25">
      <c r="A50" s="75" t="s">
        <v>69</v>
      </c>
      <c r="B50" s="471">
        <f>B47/B49</f>
        <v>4.0692397815217572E-2</v>
      </c>
      <c r="C50" s="486" t="s">
        <v>348</v>
      </c>
      <c r="D50" s="471">
        <f>D47/D49</f>
        <v>0.15779807873422491</v>
      </c>
    </row>
    <row r="51" spans="1:4" s="14" customFormat="1" ht="14.25">
      <c r="A51" s="75" t="s">
        <v>70</v>
      </c>
      <c r="B51" s="32">
        <f>B49/B42</f>
        <v>0.48084201505978685</v>
      </c>
      <c r="C51" s="486" t="s">
        <v>348</v>
      </c>
      <c r="D51" s="32">
        <f>D49/D42</f>
        <v>0.43935036722871623</v>
      </c>
    </row>
    <row r="52" spans="1:4" s="14" customFormat="1" ht="14.25">
      <c r="A52" s="75" t="s">
        <v>71</v>
      </c>
      <c r="B52" s="32">
        <f>'APMs calculated'!B8</f>
        <v>0.30141003131391747</v>
      </c>
      <c r="C52" s="486" t="s">
        <v>348</v>
      </c>
      <c r="D52" s="32">
        <f>'APMs calculated'!H8</f>
        <v>0.33650558233428091</v>
      </c>
    </row>
    <row r="53" spans="1:4" s="41" customFormat="1">
      <c r="A53" s="61"/>
      <c r="B53" s="62"/>
      <c r="C53" s="62"/>
      <c r="D53" s="62"/>
    </row>
    <row r="54" spans="1:4" ht="14.25">
      <c r="A54" s="119" t="s">
        <v>369</v>
      </c>
      <c r="B54" s="477" t="s">
        <v>372</v>
      </c>
      <c r="C54" s="477"/>
      <c r="D54" s="127">
        <v>2018</v>
      </c>
    </row>
    <row r="55" spans="1:4" outlineLevel="1">
      <c r="A55" s="63" t="s">
        <v>367</v>
      </c>
      <c r="B55" s="472">
        <v>13.72</v>
      </c>
      <c r="C55" s="472"/>
      <c r="D55" s="65">
        <v>13.45</v>
      </c>
    </row>
    <row r="56" spans="1:4" outlineLevel="1">
      <c r="A56" s="63" t="s">
        <v>368</v>
      </c>
      <c r="B56" s="472">
        <v>13.61</v>
      </c>
      <c r="C56" s="472"/>
      <c r="D56" s="65">
        <v>13.43</v>
      </c>
    </row>
    <row r="57" spans="1:4" s="13" customFormat="1" ht="15.75" customHeight="1" outlineLevel="1">
      <c r="A57" s="9" t="s">
        <v>74</v>
      </c>
      <c r="B57" s="65">
        <v>7</v>
      </c>
      <c r="C57" s="65"/>
      <c r="D57" s="65">
        <v>6.3</v>
      </c>
    </row>
    <row r="58" spans="1:4" outlineLevel="1">
      <c r="A58" s="9" t="s">
        <v>75</v>
      </c>
      <c r="B58" s="274">
        <f>B57/B55</f>
        <v>0.51020408163265307</v>
      </c>
      <c r="C58" s="274"/>
      <c r="D58" s="274">
        <f>D57/D55</f>
        <v>0.46840148698884759</v>
      </c>
    </row>
    <row r="59" spans="1:4" outlineLevel="1">
      <c r="A59" s="197" t="s">
        <v>76</v>
      </c>
      <c r="B59" s="66">
        <f>B57/B67</f>
        <v>2.1739130434782608E-2</v>
      </c>
      <c r="C59" s="66"/>
      <c r="D59" s="66">
        <f>D57/D67</f>
        <v>2.1627188465499485E-2</v>
      </c>
    </row>
    <row r="60" spans="1:4" outlineLevel="1">
      <c r="A60" s="9" t="s">
        <v>77</v>
      </c>
      <c r="B60" s="303">
        <v>8</v>
      </c>
      <c r="C60" s="303"/>
      <c r="D60" s="303">
        <v>0</v>
      </c>
    </row>
    <row r="61" spans="1:4" s="13" customFormat="1" outlineLevel="1">
      <c r="A61" s="9" t="s">
        <v>68</v>
      </c>
      <c r="B61" s="65">
        <v>15.53</v>
      </c>
      <c r="C61" s="65"/>
      <c r="D61" s="261">
        <v>11.65</v>
      </c>
    </row>
    <row r="62" spans="1:4" outlineLevel="1">
      <c r="A62" s="9" t="s">
        <v>13</v>
      </c>
      <c r="B62" s="299">
        <v>50</v>
      </c>
      <c r="C62" s="299"/>
      <c r="D62" s="299">
        <v>35</v>
      </c>
    </row>
    <row r="63" spans="1:4" outlineLevel="1">
      <c r="A63" s="10" t="s">
        <v>79</v>
      </c>
      <c r="B63" s="251">
        <v>354.2</v>
      </c>
      <c r="C63" s="251"/>
      <c r="D63" s="251">
        <v>210.5</v>
      </c>
    </row>
    <row r="64" spans="1:4" outlineLevel="1">
      <c r="A64" s="10" t="s">
        <v>80</v>
      </c>
      <c r="B64" s="251">
        <v>314.60000000000002</v>
      </c>
      <c r="C64" s="251"/>
      <c r="D64" s="251">
        <v>193.3</v>
      </c>
    </row>
    <row r="65" spans="1:4" outlineLevel="1">
      <c r="A65" s="10" t="s">
        <v>149</v>
      </c>
      <c r="B65" s="251">
        <v>375.8</v>
      </c>
      <c r="C65" s="251"/>
      <c r="D65" s="251">
        <v>380.8</v>
      </c>
    </row>
    <row r="66" spans="1:4" outlineLevel="1">
      <c r="A66" s="10" t="s">
        <v>150</v>
      </c>
      <c r="B66" s="251">
        <v>277</v>
      </c>
      <c r="C66" s="251"/>
      <c r="D66" s="251">
        <v>205.3</v>
      </c>
    </row>
    <row r="67" spans="1:4" outlineLevel="1">
      <c r="A67" s="10" t="s">
        <v>81</v>
      </c>
      <c r="B67" s="251">
        <v>322</v>
      </c>
      <c r="C67" s="251"/>
      <c r="D67" s="251">
        <v>291.3</v>
      </c>
    </row>
    <row r="68" spans="1:4" outlineLevel="1">
      <c r="A68" s="9" t="s">
        <v>78</v>
      </c>
      <c r="B68" s="68">
        <v>1214.0999999999999</v>
      </c>
      <c r="C68" s="68"/>
      <c r="D68" s="68">
        <v>1213.5</v>
      </c>
    </row>
    <row r="69" spans="1:4" outlineLevel="1">
      <c r="A69" s="11" t="s">
        <v>86</v>
      </c>
      <c r="B69" s="69">
        <v>1215.8</v>
      </c>
      <c r="C69" s="69"/>
      <c r="D69" s="69">
        <v>1215.3</v>
      </c>
    </row>
    <row r="70" spans="1:4">
      <c r="A70" s="9"/>
      <c r="B70" s="64"/>
      <c r="C70" s="64"/>
      <c r="D70" s="64"/>
    </row>
    <row r="71" spans="1:4">
      <c r="A71" s="10" t="s">
        <v>188</v>
      </c>
      <c r="B71" s="64"/>
      <c r="C71" s="64"/>
      <c r="D71" s="64"/>
    </row>
    <row r="72" spans="1:4">
      <c r="A72" s="10"/>
      <c r="B72" s="197"/>
      <c r="C72" s="197"/>
      <c r="D72" s="197"/>
    </row>
    <row r="73" spans="1:4" ht="16.5">
      <c r="A73" s="400" t="s">
        <v>254</v>
      </c>
      <c r="B73" s="197"/>
      <c r="C73" s="197"/>
      <c r="D73" s="197"/>
    </row>
    <row r="74" spans="1:4" ht="16.5">
      <c r="A74" s="401" t="s">
        <v>326</v>
      </c>
      <c r="B74" s="197"/>
      <c r="C74" s="197"/>
      <c r="D74" s="197"/>
    </row>
    <row r="75" spans="1:4" ht="16.5">
      <c r="A75" s="401" t="s">
        <v>373</v>
      </c>
    </row>
    <row r="76" spans="1:4" ht="14.25">
      <c r="A76" s="8"/>
    </row>
  </sheetData>
  <phoneticPr fontId="6" type="noConversion"/>
  <pageMargins left="0.7086614173228347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39</vt:i4>
      </vt:variant>
    </vt:vector>
  </HeadingPairs>
  <TitlesOfParts>
    <vt:vector size="51" baseType="lpstr">
      <vt:lpstr>START PAGE</vt:lpstr>
      <vt:lpstr> Q IS SEK</vt:lpstr>
      <vt:lpstr>Q BS SEK</vt:lpstr>
      <vt:lpstr>Q CF SEK</vt:lpstr>
      <vt:lpstr>Q SB SEK</vt:lpstr>
      <vt:lpstr>Y IS SEK</vt:lpstr>
      <vt:lpstr>Y BS SEK</vt:lpstr>
      <vt:lpstr>Y CF SEK</vt:lpstr>
      <vt:lpstr>Key Ratios - SEK</vt:lpstr>
      <vt:lpstr>APMs calculated</vt:lpstr>
      <vt:lpstr>Y SB SEK</vt:lpstr>
      <vt:lpstr>Sustainability</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Sustainability!Print_Area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ACPda</cp:lastModifiedBy>
  <cp:lastPrinted>2019-04-16T07:47:34Z</cp:lastPrinted>
  <dcterms:created xsi:type="dcterms:W3CDTF">1999-03-19T15:29:11Z</dcterms:created>
  <dcterms:modified xsi:type="dcterms:W3CDTF">2019-07-14T11:02:55Z</dcterms:modified>
</cp:coreProperties>
</file>