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G:\Group Investor Relations\2021\Q4\Draft Sharp\"/>
    </mc:Choice>
  </mc:AlternateContent>
  <bookViews>
    <workbookView xWindow="28680" yWindow="-120" windowWidth="51840" windowHeight="21240" tabRatio="911"/>
  </bookViews>
  <sheets>
    <sheet name="START PAGE" sheetId="20" r:id="rId1"/>
    <sheet name=" Q IS SEK" sheetId="5" r:id="rId2"/>
    <sheet name="Q BS SEK" sheetId="8" r:id="rId3"/>
    <sheet name="Q CF SEK" sheetId="31" r:id="rId4"/>
    <sheet name="Q SB SEK" sheetId="28" r:id="rId5"/>
    <sheet name="Y IS SEK" sheetId="10" r:id="rId6"/>
    <sheet name="Y BS SEK" sheetId="9" r:id="rId7"/>
    <sheet name="Y CF SEK" sheetId="25" r:id="rId8"/>
    <sheet name="Key Ratios - SEK" sheetId="13" r:id="rId9"/>
    <sheet name="Y SB SEK" sheetId="34" r:id="rId10"/>
    <sheet name="APMs calculated" sheetId="35" r:id="rId11"/>
    <sheet name="Sustainability" sheetId="32" r:id="rId12"/>
  </sheets>
  <externalReferences>
    <externalReference r:id="rId13"/>
  </externalReferences>
  <definedNames>
    <definedName name="Adjusted_operating_profit">' Q IS SEK'!$A$65</definedName>
    <definedName name="Basic_earnings">'Key Ratios - SEK'!$A$55</definedName>
    <definedName name="Basic_weighted_average_number_of_shares_outstanding__millions">'Key Ratios - SEK'!$A$68</definedName>
    <definedName name="Calculation_of_capital_employed">'Q BS SEK'!$A$35</definedName>
    <definedName name="Calculation_of_net_indebtedness">'Q BS SEK'!$A$41</definedName>
    <definedName name="Calculation_of_operating_cash_flow">'Q CF SEK'!$A$49</definedName>
    <definedName name="Capital_employed_turnover_ratio">'Key Ratios - SEK'!$A$45</definedName>
    <definedName name="Capital_turnover_ratio__average">'Key Ratios - SEK'!$A$43</definedName>
    <definedName name="CQ">[1]Ctrl!$D$5</definedName>
    <definedName name="Debt_equity_ratio">'Key Ratios - SEK'!$A$50</definedName>
    <definedName name="Dividend_yield">'Key Ratios - SEK'!$A$59</definedName>
    <definedName name="EBITA">'APMs calculated'!$A$28</definedName>
    <definedName name="EBITDA">'APMs calculated'!$A$14</definedName>
    <definedName name="EBITDA_margin">'APMs calculated'!$A$15</definedName>
    <definedName name="Equity_assets_ratio">'Key Ratios - SEK'!$A$51</definedName>
    <definedName name="Equity_per_share">'Key Ratios - SEK'!$A$62</definedName>
    <definedName name="Interest_Net">' Q IS SEK'!$A$46</definedName>
    <definedName name="Items_affecting_comparability_in_operating_profit">' Q IS SEK'!$A$59</definedName>
    <definedName name="Net_cash_flow_for_the_period">'Q CF SEK'!$A$36</definedName>
    <definedName name="Net_debt___EBITDA_ratio">'APMs calculated'!$A$25</definedName>
    <definedName name="Operating_cash_surplus">'Q CF SEK'!$A$9</definedName>
    <definedName name="Operating_margin">' Q IS SEK'!$A$43</definedName>
    <definedName name="Operating_margin__excl._items_affecting_comparability">' Q IS SEK'!$A$67</definedName>
    <definedName name="Operating_profit">' Q IS SEK'!$A$35</definedName>
    <definedName name="organic_growth">'Q SB SEK'!$A$7</definedName>
    <definedName name="_xlnm.Print_Area" localSheetId="1">' Q IS SEK'!$A$1:$Y$77</definedName>
    <definedName name="_xlnm.Print_Area" localSheetId="10">'APMs calculated'!$A$1:$T$38</definedName>
    <definedName name="_xlnm.Print_Area" localSheetId="8">'Key Ratios - SEK'!$A$1:$G$74</definedName>
    <definedName name="_xlnm.Print_Area" localSheetId="2">'Q BS SEK'!$A$1:$U$48</definedName>
    <definedName name="_xlnm.Print_Area" localSheetId="3">'Q CF SEK'!$A$1:$U$68</definedName>
    <definedName name="_xlnm.Print_Area" localSheetId="4">'Q SB SEK'!$A$1:$Q$58</definedName>
    <definedName name="_xlnm.Print_Area" localSheetId="0">'START PAGE'!$A$1:$F$47</definedName>
    <definedName name="_xlnm.Print_Area" localSheetId="11">Sustainability!$A$1:$I$139</definedName>
    <definedName name="_xlnm.Print_Area" localSheetId="6">'Y BS SEK'!$A$1:$F$46</definedName>
    <definedName name="_xlnm.Print_Area" localSheetId="7">'Y CF SEK'!$A$1:$F$43</definedName>
    <definedName name="_xlnm.Print_Area" localSheetId="5">'Y IS SEK'!$A$1:$F$77</definedName>
    <definedName name="_xlnm.Print_Area" localSheetId="9">'Y SB SEK'!$A$1:$E$58</definedName>
    <definedName name="Profit_margin">' Q IS SEK'!$A$48</definedName>
    <definedName name="Return_on_Capital_Employed">'APMs calculated'!$A$30</definedName>
    <definedName name="Return_on_equity">'APMs calculated'!$A$5</definedName>
    <definedName name="Rteurn_on_equity">'Key Ratios - SEK'!$A$52</definedName>
  </definedNames>
  <calcPr calcId="162913"/>
  <customWorkbookViews>
    <customWorkbookView name="Mattias Olsson - Personal View" guid="{39E37FBE-8800-11D4-AB30-0050048F5760}" mergeInterval="0" personalView="1" maximized="1" windowWidth="1020" windowHeight="579"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8" i="13" l="1"/>
  <c r="G38" i="13" l="1"/>
  <c r="T13" i="35" l="1"/>
  <c r="T7" i="35"/>
  <c r="S7" i="35"/>
  <c r="F10" i="25" l="1"/>
  <c r="Q56" i="28"/>
  <c r="Q51" i="28"/>
  <c r="Q46" i="28"/>
  <c r="Q41" i="28"/>
  <c r="Q36" i="28"/>
  <c r="Q28" i="28"/>
  <c r="Q23" i="28"/>
  <c r="Q18" i="28"/>
  <c r="Q13" i="28"/>
  <c r="Q8" i="28"/>
  <c r="U59" i="31"/>
  <c r="U58" i="31"/>
  <c r="U56" i="31"/>
  <c r="U65" i="31" s="1"/>
  <c r="U47" i="31"/>
  <c r="U40" i="31"/>
  <c r="U34" i="31"/>
  <c r="U25" i="31"/>
  <c r="U9" i="31"/>
  <c r="U16" i="31" s="1"/>
  <c r="U44" i="8" l="1"/>
  <c r="U42" i="8"/>
  <c r="U45" i="8" s="1"/>
  <c r="U37" i="8"/>
  <c r="U31" i="8"/>
  <c r="U26" i="8"/>
  <c r="U21" i="8"/>
  <c r="U16" i="8"/>
  <c r="U10" i="8"/>
  <c r="U17" i="8" s="1"/>
  <c r="U36" i="8" s="1"/>
  <c r="U38" i="8" s="1"/>
  <c r="T16" i="8"/>
  <c r="Y26" i="5"/>
  <c r="U32" i="8" l="1"/>
  <c r="U59" i="5" l="1"/>
  <c r="V59" i="5"/>
  <c r="W59" i="5"/>
  <c r="X59" i="5"/>
  <c r="Y59" i="5"/>
  <c r="E56" i="34" l="1"/>
  <c r="E51" i="34"/>
  <c r="E46" i="34"/>
  <c r="E41" i="34"/>
  <c r="E28" i="34"/>
  <c r="E23" i="34"/>
  <c r="E18" i="34"/>
  <c r="E13" i="34"/>
  <c r="Y68" i="5" l="1"/>
  <c r="Y69" i="5"/>
  <c r="Y70" i="5"/>
  <c r="Y71" i="5"/>
  <c r="Y38" i="5"/>
  <c r="Y39" i="5"/>
  <c r="Y40" i="5"/>
  <c r="Y41" i="5"/>
  <c r="Y35" i="5"/>
  <c r="Y19" i="5"/>
  <c r="Y11" i="5"/>
  <c r="Y65" i="5" l="1"/>
  <c r="Y47" i="5"/>
  <c r="Y43" i="5"/>
  <c r="Y73" i="5" l="1"/>
  <c r="Y48" i="5"/>
  <c r="Y52" i="5"/>
  <c r="Y54" i="5" l="1"/>
  <c r="Y55" i="5"/>
  <c r="T35" i="35"/>
  <c r="T23" i="35"/>
  <c r="T12" i="35"/>
  <c r="T11" i="35"/>
  <c r="T6" i="35"/>
  <c r="G59" i="13"/>
  <c r="G45" i="13"/>
  <c r="G35" i="13"/>
  <c r="G36" i="13" s="1"/>
  <c r="G32" i="13"/>
  <c r="G33" i="13" s="1"/>
  <c r="G31" i="13"/>
  <c r="G30" i="13"/>
  <c r="G17" i="13"/>
  <c r="F30" i="13"/>
  <c r="F31" i="13"/>
  <c r="G54" i="13"/>
  <c r="G41" i="13"/>
  <c r="G27" i="13"/>
  <c r="G23" i="13"/>
  <c r="G7" i="13"/>
  <c r="F39" i="25"/>
  <c r="G37" i="13" s="1"/>
  <c r="F29" i="25"/>
  <c r="G34" i="13" s="1"/>
  <c r="G28" i="13"/>
  <c r="F44" i="9"/>
  <c r="F42" i="9"/>
  <c r="F37" i="9"/>
  <c r="F31" i="9"/>
  <c r="F26" i="9"/>
  <c r="F21" i="9"/>
  <c r="F16" i="9"/>
  <c r="F10" i="9"/>
  <c r="F40" i="10"/>
  <c r="F39" i="10"/>
  <c r="F38" i="10"/>
  <c r="F37" i="10"/>
  <c r="F70" i="10"/>
  <c r="F69" i="10"/>
  <c r="F68" i="10"/>
  <c r="F67" i="10"/>
  <c r="F34" i="10"/>
  <c r="F46" i="10" s="1"/>
  <c r="G18" i="13" s="1"/>
  <c r="G19" i="13" s="1"/>
  <c r="F19" i="10"/>
  <c r="F21" i="10" s="1"/>
  <c r="F11" i="10"/>
  <c r="Q9" i="28"/>
  <c r="Q14" i="28" s="1"/>
  <c r="Q19" i="28" s="1"/>
  <c r="Q24" i="28" s="1"/>
  <c r="Q32" i="28" s="1"/>
  <c r="Q37" i="28" s="1"/>
  <c r="Q42" i="28" s="1"/>
  <c r="Q47" i="28" s="1"/>
  <c r="Q52" i="28" s="1"/>
  <c r="S50" i="31"/>
  <c r="F45" i="9" l="1"/>
  <c r="G47" i="13" s="1"/>
  <c r="F17" i="9"/>
  <c r="F36" i="9" s="1"/>
  <c r="F38" i="9" s="1"/>
  <c r="F32" i="9"/>
  <c r="F64" i="10"/>
  <c r="F72" i="10" s="1"/>
  <c r="G42" i="13"/>
  <c r="G49" i="13"/>
  <c r="F15" i="25"/>
  <c r="F19" i="25" s="1"/>
  <c r="F41" i="25" s="1"/>
  <c r="T14" i="35"/>
  <c r="T15" i="35" s="1"/>
  <c r="F42" i="10"/>
  <c r="T28" i="35"/>
  <c r="F47" i="10"/>
  <c r="F51" i="10"/>
  <c r="G51" i="13" l="1"/>
  <c r="G50" i="13"/>
  <c r="F54" i="10"/>
  <c r="F53" i="10"/>
  <c r="M13" i="5"/>
  <c r="I13" i="5"/>
  <c r="T9" i="31" l="1"/>
  <c r="S13" i="35"/>
  <c r="R6" i="35" l="1"/>
  <c r="X35" i="5" l="1"/>
  <c r="X47" i="5" l="1"/>
  <c r="X65" i="5" l="1"/>
  <c r="X11" i="5" l="1"/>
  <c r="S12" i="35" l="1"/>
  <c r="S28" i="35" s="1"/>
  <c r="S6" i="35"/>
  <c r="S35" i="35"/>
  <c r="P56" i="28"/>
  <c r="P51" i="28"/>
  <c r="P46" i="28"/>
  <c r="P41" i="28"/>
  <c r="P36" i="28"/>
  <c r="P28" i="28"/>
  <c r="P23" i="28"/>
  <c r="P18" i="28"/>
  <c r="P13" i="28"/>
  <c r="P9" i="28"/>
  <c r="P14" i="28" s="1"/>
  <c r="P19" i="28" s="1"/>
  <c r="P24" i="28" s="1"/>
  <c r="P8" i="28"/>
  <c r="T60" i="31"/>
  <c r="T59" i="31"/>
  <c r="T58" i="31"/>
  <c r="T57" i="31"/>
  <c r="T56" i="31"/>
  <c r="T55" i="31"/>
  <c r="T54" i="31"/>
  <c r="T53" i="31"/>
  <c r="T50" i="31"/>
  <c r="T47" i="31"/>
  <c r="T40" i="31"/>
  <c r="T34" i="31"/>
  <c r="T25" i="31"/>
  <c r="T16" i="31"/>
  <c r="T44" i="8"/>
  <c r="T42" i="8"/>
  <c r="T37" i="8"/>
  <c r="T31" i="8"/>
  <c r="T26" i="8"/>
  <c r="T21" i="8"/>
  <c r="T10" i="8"/>
  <c r="T17" i="8" s="1"/>
  <c r="W71" i="5"/>
  <c r="W70" i="5"/>
  <c r="W69" i="5"/>
  <c r="W68" i="5"/>
  <c r="W41" i="5"/>
  <c r="W40" i="5"/>
  <c r="W39" i="5"/>
  <c r="W38" i="5"/>
  <c r="W35" i="5"/>
  <c r="W26" i="5"/>
  <c r="W19" i="5"/>
  <c r="W11" i="5"/>
  <c r="P32" i="28" l="1"/>
  <c r="P37" i="28" s="1"/>
  <c r="P42" i="28" s="1"/>
  <c r="P47" i="28" s="1"/>
  <c r="P52" i="28" s="1"/>
  <c r="T36" i="8"/>
  <c r="T38" i="8" s="1"/>
  <c r="R11" i="35"/>
  <c r="W43" i="5"/>
  <c r="W47" i="5"/>
  <c r="W52" i="5" s="1"/>
  <c r="W55" i="5" s="1"/>
  <c r="R12" i="35"/>
  <c r="W65" i="5"/>
  <c r="W73" i="5" s="1"/>
  <c r="S14" i="35"/>
  <c r="T65" i="31"/>
  <c r="T32" i="8"/>
  <c r="T45" i="8"/>
  <c r="S23" i="35" s="1"/>
  <c r="W54" i="5" l="1"/>
  <c r="W48" i="5"/>
  <c r="R13" i="35"/>
  <c r="S42" i="8" l="1"/>
  <c r="S37" i="8"/>
  <c r="R42" i="8"/>
  <c r="Q13" i="35" l="1"/>
  <c r="T19" i="35" s="1"/>
  <c r="R35" i="35"/>
  <c r="R7" i="35"/>
  <c r="O41" i="28"/>
  <c r="O56" i="28"/>
  <c r="O51" i="28"/>
  <c r="O46" i="28"/>
  <c r="O36" i="28"/>
  <c r="O28" i="28"/>
  <c r="O23" i="28"/>
  <c r="O18" i="28"/>
  <c r="O13" i="28"/>
  <c r="O9" i="28"/>
  <c r="O14" i="28" s="1"/>
  <c r="O19" i="28" s="1"/>
  <c r="O24" i="28" s="1"/>
  <c r="O32" i="28" s="1"/>
  <c r="O37" i="28" s="1"/>
  <c r="O42" i="28" s="1"/>
  <c r="O47" i="28" s="1"/>
  <c r="O52" i="28" s="1"/>
  <c r="O8" i="28"/>
  <c r="S9" i="31"/>
  <c r="S16" i="31" s="1"/>
  <c r="S60" i="31"/>
  <c r="S59" i="31"/>
  <c r="S58" i="31"/>
  <c r="S57" i="31"/>
  <c r="S56" i="31"/>
  <c r="S55" i="31"/>
  <c r="S54" i="31"/>
  <c r="S53" i="31"/>
  <c r="S47" i="31"/>
  <c r="S40" i="31"/>
  <c r="S34" i="31"/>
  <c r="S25" i="31"/>
  <c r="S65" i="31" l="1"/>
  <c r="R8" i="35"/>
  <c r="S21" i="8" l="1"/>
  <c r="S44" i="8"/>
  <c r="S45" i="8" s="1"/>
  <c r="S31" i="8"/>
  <c r="S26" i="8"/>
  <c r="S16" i="8"/>
  <c r="S10" i="8"/>
  <c r="S32" i="8" l="1"/>
  <c r="R23" i="35"/>
  <c r="S17" i="8"/>
  <c r="S36" i="8" l="1"/>
  <c r="S38" i="8" s="1"/>
  <c r="X71" i="5"/>
  <c r="X70" i="5"/>
  <c r="X69" i="5"/>
  <c r="X68" i="5"/>
  <c r="X41" i="5"/>
  <c r="X40" i="5"/>
  <c r="X39" i="5"/>
  <c r="X38" i="5"/>
  <c r="X26" i="5"/>
  <c r="X19" i="5"/>
  <c r="S11" i="35" l="1"/>
  <c r="S15" i="35" s="1"/>
  <c r="R28" i="35"/>
  <c r="X43" i="5"/>
  <c r="R9" i="31"/>
  <c r="X52" i="5" l="1"/>
  <c r="X48" i="5"/>
  <c r="X73" i="5"/>
  <c r="R14" i="35"/>
  <c r="R15" i="35" s="1"/>
  <c r="X54" i="5" l="1"/>
  <c r="X55" i="5"/>
  <c r="V26" i="5" l="1"/>
  <c r="V35" i="5" l="1"/>
  <c r="V19" i="5"/>
  <c r="V68" i="5"/>
  <c r="V69" i="5"/>
  <c r="V70" i="5"/>
  <c r="V71" i="5"/>
  <c r="V21" i="5" l="1"/>
  <c r="T17" i="35"/>
  <c r="T18" i="35"/>
  <c r="T20" i="35" s="1"/>
  <c r="V65" i="5"/>
  <c r="V47" i="5"/>
  <c r="V43" i="5"/>
  <c r="V38" i="5"/>
  <c r="V39" i="5"/>
  <c r="V40" i="5"/>
  <c r="V41" i="5"/>
  <c r="T25" i="35" l="1"/>
  <c r="G12" i="13"/>
  <c r="T31" i="35"/>
  <c r="T33" i="35" s="1"/>
  <c r="T36" i="35" s="1"/>
  <c r="G46" i="13" s="1"/>
  <c r="T21" i="35"/>
  <c r="V73" i="5"/>
  <c r="V52" i="5"/>
  <c r="V48" i="5"/>
  <c r="V55" i="5" l="1"/>
  <c r="V54" i="5"/>
  <c r="V11" i="5" l="1"/>
  <c r="Q6" i="35" l="1"/>
  <c r="Q7" i="35"/>
  <c r="Q11" i="35"/>
  <c r="Q12" i="35"/>
  <c r="Q28" i="35" s="1"/>
  <c r="Q35" i="35"/>
  <c r="N8" i="28"/>
  <c r="N9" i="28"/>
  <c r="N14" i="28" s="1"/>
  <c r="N19" i="28" s="1"/>
  <c r="N24" i="28" s="1"/>
  <c r="N32" i="28" s="1"/>
  <c r="N37" i="28" s="1"/>
  <c r="N42" i="28" s="1"/>
  <c r="N47" i="28" s="1"/>
  <c r="N52" i="28" s="1"/>
  <c r="N13" i="28"/>
  <c r="N18" i="28"/>
  <c r="N23" i="28"/>
  <c r="N28" i="28"/>
  <c r="N36" i="28"/>
  <c r="N41" i="28"/>
  <c r="N46" i="28"/>
  <c r="N51" i="28"/>
  <c r="N56" i="28"/>
  <c r="R25" i="31"/>
  <c r="R34" i="31"/>
  <c r="R40" i="31"/>
  <c r="R47" i="31"/>
  <c r="R50" i="31"/>
  <c r="R53" i="31"/>
  <c r="R54" i="31"/>
  <c r="R55" i="31"/>
  <c r="R56" i="31"/>
  <c r="R57" i="31"/>
  <c r="R58" i="31"/>
  <c r="R59" i="31"/>
  <c r="R60" i="31"/>
  <c r="R44" i="8"/>
  <c r="R37" i="8"/>
  <c r="R31" i="8"/>
  <c r="R26" i="8"/>
  <c r="R21" i="8"/>
  <c r="R16" i="8"/>
  <c r="R10" i="8"/>
  <c r="T8" i="35" l="1"/>
  <c r="G52" i="13" s="1"/>
  <c r="S8" i="35"/>
  <c r="R16" i="31"/>
  <c r="R32" i="8"/>
  <c r="R45" i="8"/>
  <c r="R17" i="8"/>
  <c r="Q8" i="35"/>
  <c r="Q14" i="35"/>
  <c r="Q15" i="35" s="1"/>
  <c r="R65" i="31"/>
  <c r="G39" i="13" s="1"/>
  <c r="R36" i="8" l="1"/>
  <c r="R38" i="8" s="1"/>
  <c r="Q23" i="35"/>
  <c r="M55" i="31" l="1"/>
  <c r="N55" i="31"/>
  <c r="F17" i="13" l="1"/>
  <c r="F45" i="13" l="1"/>
  <c r="E45" i="13"/>
  <c r="U19" i="5" l="1"/>
  <c r="F58" i="13"/>
  <c r="F59" i="13"/>
  <c r="S17" i="35" l="1"/>
  <c r="O7" i="35" l="1"/>
  <c r="O6" i="35"/>
  <c r="P6" i="35" l="1"/>
  <c r="N19" i="35" l="1"/>
  <c r="M19" i="35"/>
  <c r="P13" i="35" l="1"/>
  <c r="S19" i="35" s="1"/>
  <c r="Q53" i="31"/>
  <c r="Q50" i="31"/>
  <c r="Q54" i="31"/>
  <c r="Q55" i="31"/>
  <c r="Q56" i="31"/>
  <c r="Q57" i="31"/>
  <c r="Q58" i="31"/>
  <c r="Q59" i="31"/>
  <c r="Q60" i="31"/>
  <c r="Q9" i="31"/>
  <c r="P35" i="35" l="1"/>
  <c r="J32" i="35"/>
  <c r="U26" i="5" l="1"/>
  <c r="P7" i="35" l="1"/>
  <c r="O35" i="35"/>
  <c r="O13" i="35"/>
  <c r="C56" i="34"/>
  <c r="C51" i="34"/>
  <c r="C46" i="34"/>
  <c r="C41" i="34"/>
  <c r="C36" i="34"/>
  <c r="C28" i="34"/>
  <c r="C23" i="34"/>
  <c r="C18" i="34"/>
  <c r="C13" i="34"/>
  <c r="C8" i="34"/>
  <c r="E59" i="13"/>
  <c r="E58" i="13"/>
  <c r="E54" i="13"/>
  <c r="E41" i="13"/>
  <c r="E38" i="13"/>
  <c r="E35" i="13"/>
  <c r="E36" i="13" s="1"/>
  <c r="E32" i="13"/>
  <c r="E33" i="13" s="1"/>
  <c r="E31" i="13"/>
  <c r="E30" i="13"/>
  <c r="E27" i="13"/>
  <c r="E23" i="13"/>
  <c r="E17" i="13"/>
  <c r="E7" i="13"/>
  <c r="D39" i="25"/>
  <c r="E37" i="13" s="1"/>
  <c r="D29" i="25"/>
  <c r="E34" i="13" s="1"/>
  <c r="D10" i="25"/>
  <c r="D15" i="25" s="1"/>
  <c r="D19" i="25" s="1"/>
  <c r="D44" i="9"/>
  <c r="D42" i="9"/>
  <c r="D37" i="9"/>
  <c r="D31" i="9"/>
  <c r="D26" i="9"/>
  <c r="D21" i="9"/>
  <c r="E49" i="13" s="1"/>
  <c r="D16" i="9"/>
  <c r="D10" i="9"/>
  <c r="D70" i="10"/>
  <c r="D69" i="10"/>
  <c r="D68" i="10"/>
  <c r="D67" i="10"/>
  <c r="D40" i="10"/>
  <c r="D39" i="10"/>
  <c r="D38" i="10"/>
  <c r="D37" i="10"/>
  <c r="D34" i="10"/>
  <c r="D46" i="10" s="1"/>
  <c r="E18" i="13" s="1"/>
  <c r="E19" i="13" s="1"/>
  <c r="D26" i="10"/>
  <c r="D19" i="10"/>
  <c r="D21" i="10" s="1"/>
  <c r="D11" i="10"/>
  <c r="L56" i="28"/>
  <c r="L51" i="28"/>
  <c r="L46" i="28"/>
  <c r="L41" i="28"/>
  <c r="L36" i="28"/>
  <c r="L28" i="28"/>
  <c r="L23" i="28"/>
  <c r="L18" i="28"/>
  <c r="L13" i="28"/>
  <c r="L9" i="28"/>
  <c r="L14" i="28" s="1"/>
  <c r="L19" i="28" s="1"/>
  <c r="L24" i="28" s="1"/>
  <c r="L32" i="28" s="1"/>
  <c r="L37" i="28" s="1"/>
  <c r="L42" i="28" s="1"/>
  <c r="L47" i="28" s="1"/>
  <c r="L52" i="28" s="1"/>
  <c r="L8" i="28"/>
  <c r="P60" i="31"/>
  <c r="P59" i="31"/>
  <c r="P58" i="31"/>
  <c r="P57" i="31"/>
  <c r="P56" i="31"/>
  <c r="P55" i="31"/>
  <c r="P54" i="31"/>
  <c r="P53" i="31"/>
  <c r="P47" i="31"/>
  <c r="P34" i="31"/>
  <c r="P25" i="31"/>
  <c r="P9" i="31"/>
  <c r="P16" i="31" s="1"/>
  <c r="P44" i="8"/>
  <c r="P42" i="8"/>
  <c r="P37" i="8"/>
  <c r="P31" i="8"/>
  <c r="P26" i="8"/>
  <c r="P21" i="8"/>
  <c r="P16" i="8"/>
  <c r="P10" i="8"/>
  <c r="P17" i="8" l="1"/>
  <c r="P36" i="8" s="1"/>
  <c r="P38" i="8" s="1"/>
  <c r="R19" i="35"/>
  <c r="D17" i="9"/>
  <c r="D36" i="9" s="1"/>
  <c r="D38" i="9" s="1"/>
  <c r="Q19" i="35"/>
  <c r="P19" i="35"/>
  <c r="P36" i="31"/>
  <c r="P40" i="31" s="1"/>
  <c r="O8" i="35"/>
  <c r="P45" i="8"/>
  <c r="O23" i="35" s="1"/>
  <c r="D64" i="10"/>
  <c r="D72" i="10" s="1"/>
  <c r="D45" i="9"/>
  <c r="E47" i="13" s="1"/>
  <c r="E50" i="13" s="1"/>
  <c r="E28" i="13"/>
  <c r="P32" i="8"/>
  <c r="D32" i="9"/>
  <c r="D41" i="25"/>
  <c r="O19" i="35"/>
  <c r="D51" i="10"/>
  <c r="E20" i="13" s="1"/>
  <c r="D47" i="10"/>
  <c r="D42" i="10"/>
  <c r="E42" i="13" l="1"/>
  <c r="E51" i="13" s="1"/>
  <c r="P50" i="31"/>
  <c r="P65" i="31" s="1"/>
  <c r="D54" i="10"/>
  <c r="D53" i="10"/>
  <c r="E21" i="13" s="1"/>
  <c r="T71" i="5" l="1"/>
  <c r="T70" i="5"/>
  <c r="T69" i="5"/>
  <c r="T68" i="5"/>
  <c r="T59" i="5"/>
  <c r="T41" i="5"/>
  <c r="T40" i="5"/>
  <c r="T39" i="5"/>
  <c r="T38" i="5"/>
  <c r="T35" i="5"/>
  <c r="T26" i="5"/>
  <c r="T19" i="5"/>
  <c r="T11" i="5"/>
  <c r="R17" i="35" l="1"/>
  <c r="O12" i="35"/>
  <c r="O14" i="35" s="1"/>
  <c r="T43" i="5"/>
  <c r="O11" i="35"/>
  <c r="T47" i="5"/>
  <c r="T65" i="5"/>
  <c r="T73" i="5" l="1"/>
  <c r="T52" i="5"/>
  <c r="T54" i="5" s="1"/>
  <c r="O15" i="35"/>
  <c r="T48" i="5"/>
  <c r="U71" i="5"/>
  <c r="U69" i="5"/>
  <c r="U68" i="5"/>
  <c r="N6" i="35"/>
  <c r="T55" i="5" l="1"/>
  <c r="P8" i="35"/>
  <c r="F52" i="13" s="1"/>
  <c r="U38" i="5" l="1"/>
  <c r="U39" i="5"/>
  <c r="U40" i="5"/>
  <c r="U41" i="5"/>
  <c r="U35" i="5"/>
  <c r="R18" i="35" l="1"/>
  <c r="R20" i="35" s="1"/>
  <c r="R25" i="35" s="1"/>
  <c r="S18" i="35"/>
  <c r="S20" i="35" s="1"/>
  <c r="S25" i="35" s="1"/>
  <c r="U47" i="5"/>
  <c r="R31" i="35" s="1"/>
  <c r="U65" i="5"/>
  <c r="P12" i="35"/>
  <c r="P14" i="35" s="1"/>
  <c r="U70" i="5"/>
  <c r="S31" i="35" l="1"/>
  <c r="S33" i="35" s="1"/>
  <c r="S36" i="35" s="1"/>
  <c r="S21" i="35"/>
  <c r="R33" i="35"/>
  <c r="R36" i="35" s="1"/>
  <c r="R21" i="35"/>
  <c r="U52" i="5"/>
  <c r="U48" i="5" l="1"/>
  <c r="P11" i="35"/>
  <c r="P15" i="35" s="1"/>
  <c r="U43" i="5"/>
  <c r="U73" i="5"/>
  <c r="U54" i="5"/>
  <c r="U55" i="5"/>
  <c r="U11" i="5"/>
  <c r="M56" i="28" l="1"/>
  <c r="M51" i="28"/>
  <c r="M46" i="28"/>
  <c r="M41" i="28"/>
  <c r="M36" i="28"/>
  <c r="M28" i="28"/>
  <c r="M23" i="28"/>
  <c r="M18" i="28"/>
  <c r="M13" i="28"/>
  <c r="M9" i="28"/>
  <c r="M14" i="28" s="1"/>
  <c r="M8" i="28"/>
  <c r="Q47" i="31"/>
  <c r="Q34" i="31"/>
  <c r="Q25" i="31"/>
  <c r="Q16" i="31"/>
  <c r="Q44" i="8"/>
  <c r="Q42" i="8"/>
  <c r="Q37" i="8"/>
  <c r="Q31" i="8"/>
  <c r="Q26" i="8"/>
  <c r="Q21" i="8"/>
  <c r="Q16" i="8"/>
  <c r="Q10" i="8"/>
  <c r="S69" i="5"/>
  <c r="Q65" i="31" l="1"/>
  <c r="Q45" i="8"/>
  <c r="P23" i="35" s="1"/>
  <c r="M19" i="28"/>
  <c r="M24" i="28" s="1"/>
  <c r="M32" i="28" s="1"/>
  <c r="M37" i="28" s="1"/>
  <c r="M42" i="28" s="1"/>
  <c r="M47" i="28" s="1"/>
  <c r="M52" i="28" s="1"/>
  <c r="Q32" i="8"/>
  <c r="Q17" i="8"/>
  <c r="Q36" i="8" s="1"/>
  <c r="Q38" i="8" s="1"/>
  <c r="Q40" i="31" l="1"/>
  <c r="O57" i="31"/>
  <c r="O60" i="31" l="1"/>
  <c r="O59" i="31"/>
  <c r="O58" i="31"/>
  <c r="O56" i="31"/>
  <c r="O55" i="31"/>
  <c r="O54" i="31"/>
  <c r="O53" i="31"/>
  <c r="O47" i="31"/>
  <c r="O34" i="31"/>
  <c r="O25" i="31"/>
  <c r="O9" i="31"/>
  <c r="O16" i="31" s="1"/>
  <c r="O36" i="31" l="1"/>
  <c r="O50" i="31" s="1"/>
  <c r="O65" i="31" s="1"/>
  <c r="N35" i="35" l="1"/>
  <c r="N7" i="35" l="1"/>
  <c r="S26" i="5" l="1"/>
  <c r="S39" i="5" l="1"/>
  <c r="S59" i="5" l="1"/>
  <c r="S68" i="5"/>
  <c r="S70" i="5"/>
  <c r="S71" i="5"/>
  <c r="R68" i="5"/>
  <c r="S38" i="5" l="1"/>
  <c r="S40" i="5"/>
  <c r="S41" i="5"/>
  <c r="S35" i="5"/>
  <c r="Q18" i="35" l="1"/>
  <c r="Q20" i="35" s="1"/>
  <c r="S47" i="5"/>
  <c r="S65" i="5"/>
  <c r="Q31" i="35" l="1"/>
  <c r="Q33" i="35" s="1"/>
  <c r="Q36" i="35" s="1"/>
  <c r="Q25" i="35"/>
  <c r="S52" i="5"/>
  <c r="K56" i="28"/>
  <c r="K51" i="28"/>
  <c r="K46" i="28"/>
  <c r="K41" i="28"/>
  <c r="K36" i="28"/>
  <c r="K28" i="28"/>
  <c r="K23" i="28"/>
  <c r="K18" i="28"/>
  <c r="K13" i="28"/>
  <c r="K8" i="28"/>
  <c r="S19" i="5"/>
  <c r="S11" i="5"/>
  <c r="S54" i="5" l="1"/>
  <c r="Q17" i="35"/>
  <c r="Q21" i="35" s="1"/>
  <c r="S73" i="5"/>
  <c r="S55" i="5"/>
  <c r="S48" i="5"/>
  <c r="S43" i="5"/>
  <c r="N12" i="35" l="1"/>
  <c r="N14" i="35" s="1"/>
  <c r="N11" i="35"/>
  <c r="J9" i="28"/>
  <c r="J14" i="28" s="1"/>
  <c r="J19" i="28" s="1"/>
  <c r="J24" i="28" s="1"/>
  <c r="N60" i="31"/>
  <c r="N59" i="31"/>
  <c r="N58" i="31"/>
  <c r="N57" i="31"/>
  <c r="N56" i="31"/>
  <c r="N54" i="31"/>
  <c r="N53" i="31"/>
  <c r="N47" i="31"/>
  <c r="N34" i="31"/>
  <c r="N25" i="31"/>
  <c r="N9" i="31"/>
  <c r="N16" i="31" s="1"/>
  <c r="O44" i="8"/>
  <c r="O42" i="8"/>
  <c r="O37" i="8"/>
  <c r="O31" i="8"/>
  <c r="O26" i="8"/>
  <c r="O21" i="8"/>
  <c r="O16" i="8"/>
  <c r="O10" i="8"/>
  <c r="O45" i="8" l="1"/>
  <c r="N23" i="35" s="1"/>
  <c r="N36" i="31"/>
  <c r="N50" i="31" s="1"/>
  <c r="N65" i="31" s="1"/>
  <c r="N8" i="35"/>
  <c r="N15" i="35"/>
  <c r="O32" i="8"/>
  <c r="O17" i="8"/>
  <c r="F39" i="13" l="1"/>
  <c r="O36" i="8"/>
  <c r="O38" i="8" s="1"/>
  <c r="R38" i="5" l="1"/>
  <c r="K19" i="35" l="1"/>
  <c r="L19" i="35"/>
  <c r="M7" i="35" l="1"/>
  <c r="L7" i="35"/>
  <c r="M6" i="35"/>
  <c r="M8" i="35" l="1"/>
  <c r="R26" i="5" l="1"/>
  <c r="R59" i="5" l="1"/>
  <c r="K9" i="28" l="1"/>
  <c r="K14" i="28" s="1"/>
  <c r="K19" i="28" s="1"/>
  <c r="K24" i="28" s="1"/>
  <c r="K32" i="28" s="1"/>
  <c r="K37" i="28" s="1"/>
  <c r="K42" i="28" s="1"/>
  <c r="K47" i="28" s="1"/>
  <c r="K52" i="28" s="1"/>
  <c r="M60" i="31"/>
  <c r="M59" i="31"/>
  <c r="M58" i="31"/>
  <c r="M57" i="31"/>
  <c r="M56" i="31"/>
  <c r="M54" i="31"/>
  <c r="M53" i="31"/>
  <c r="M47" i="31"/>
  <c r="M34" i="31"/>
  <c r="M25" i="31"/>
  <c r="M9" i="31"/>
  <c r="M16" i="31" s="1"/>
  <c r="N44" i="8"/>
  <c r="N42" i="8"/>
  <c r="N37" i="8"/>
  <c r="N31" i="8"/>
  <c r="N26" i="8"/>
  <c r="N21" i="8"/>
  <c r="N16" i="8"/>
  <c r="N10" i="8"/>
  <c r="M16" i="8"/>
  <c r="M36" i="31" l="1"/>
  <c r="N45" i="8"/>
  <c r="N32" i="8"/>
  <c r="N17" i="8"/>
  <c r="M23" i="35" l="1"/>
  <c r="M50" i="31"/>
  <c r="M65" i="31" s="1"/>
  <c r="N36" i="8"/>
  <c r="N38" i="8" s="1"/>
  <c r="Q71" i="5" l="1"/>
  <c r="Q70" i="5"/>
  <c r="Q69" i="5"/>
  <c r="Q68" i="5"/>
  <c r="Q59" i="5"/>
  <c r="Q41" i="5"/>
  <c r="Q40" i="5"/>
  <c r="Q39" i="5"/>
  <c r="Q38" i="5"/>
  <c r="Q35" i="5"/>
  <c r="Q26" i="5"/>
  <c r="Q19" i="5"/>
  <c r="Q11" i="5"/>
  <c r="L12" i="35" l="1"/>
  <c r="L14" i="35" s="1"/>
  <c r="Q47" i="5"/>
  <c r="Q21" i="5"/>
  <c r="L11" i="35"/>
  <c r="Q65" i="5"/>
  <c r="Q43" i="5"/>
  <c r="L15" i="35" l="1"/>
  <c r="Q48" i="5"/>
  <c r="Q73" i="5"/>
  <c r="Q52" i="5"/>
  <c r="R11" i="5"/>
  <c r="Q55" i="5" l="1"/>
  <c r="Q54" i="5"/>
  <c r="D17" i="13"/>
  <c r="F54" i="13"/>
  <c r="F41" i="13"/>
  <c r="F27" i="13"/>
  <c r="F23" i="13"/>
  <c r="F7" i="13"/>
  <c r="R70" i="5" l="1"/>
  <c r="F38" i="13" l="1"/>
  <c r="F35" i="13"/>
  <c r="F36" i="13" s="1"/>
  <c r="F32" i="13"/>
  <c r="F33" i="13" s="1"/>
  <c r="E10" i="9" l="1"/>
  <c r="D45" i="13" l="1"/>
  <c r="D56" i="34" l="1"/>
  <c r="D51" i="34"/>
  <c r="D46" i="34"/>
  <c r="D41" i="34"/>
  <c r="D36" i="34"/>
  <c r="D28" i="34"/>
  <c r="D23" i="34"/>
  <c r="D18" i="34"/>
  <c r="D13" i="34"/>
  <c r="D8" i="34"/>
  <c r="I8" i="28"/>
  <c r="M44" i="8" l="1"/>
  <c r="M42" i="8"/>
  <c r="M37" i="8"/>
  <c r="M31" i="8"/>
  <c r="M26" i="8"/>
  <c r="M21" i="8"/>
  <c r="M10" i="8"/>
  <c r="I56" i="28"/>
  <c r="I51" i="28"/>
  <c r="I46" i="28"/>
  <c r="I41" i="28"/>
  <c r="I36" i="28"/>
  <c r="I28" i="28"/>
  <c r="I23" i="28"/>
  <c r="I18" i="28"/>
  <c r="I13" i="28"/>
  <c r="I9" i="28"/>
  <c r="I14" i="28" s="1"/>
  <c r="I19" i="28" s="1"/>
  <c r="I24" i="28" s="1"/>
  <c r="I32" i="28" s="1"/>
  <c r="I37" i="28" s="1"/>
  <c r="I42" i="28" s="1"/>
  <c r="I47" i="28" s="1"/>
  <c r="I52" i="28" s="1"/>
  <c r="E70" i="10"/>
  <c r="E69" i="10"/>
  <c r="E68" i="10"/>
  <c r="E67" i="10"/>
  <c r="E40" i="10"/>
  <c r="E39" i="10"/>
  <c r="E38" i="10"/>
  <c r="E37" i="10"/>
  <c r="E34" i="10"/>
  <c r="E19" i="10"/>
  <c r="E21" i="10" s="1"/>
  <c r="E11" i="10"/>
  <c r="E44" i="9"/>
  <c r="E42" i="9"/>
  <c r="E37" i="9"/>
  <c r="E31" i="9"/>
  <c r="E26" i="9"/>
  <c r="E21" i="9"/>
  <c r="F49" i="13" s="1"/>
  <c r="E16" i="9"/>
  <c r="E17" i="9" s="1"/>
  <c r="E39" i="25"/>
  <c r="F37" i="13" s="1"/>
  <c r="E29" i="25"/>
  <c r="F34" i="13" s="1"/>
  <c r="E10" i="25"/>
  <c r="R71" i="5"/>
  <c r="R69" i="5"/>
  <c r="R41" i="5"/>
  <c r="R40" i="5"/>
  <c r="R39" i="5"/>
  <c r="R35" i="5"/>
  <c r="R19" i="5"/>
  <c r="M45" i="8" l="1"/>
  <c r="L23" i="35" s="1"/>
  <c r="P18" i="35"/>
  <c r="P20" i="35" s="1"/>
  <c r="P17" i="35"/>
  <c r="O17" i="35"/>
  <c r="O18" i="35"/>
  <c r="O20" i="35" s="1"/>
  <c r="M12" i="35"/>
  <c r="R65" i="5"/>
  <c r="M11" i="35"/>
  <c r="E15" i="25"/>
  <c r="E19" i="25" s="1"/>
  <c r="E41" i="25" s="1"/>
  <c r="F28" i="13"/>
  <c r="E36" i="9"/>
  <c r="E38" i="9" s="1"/>
  <c r="F42" i="13"/>
  <c r="F51" i="13" s="1"/>
  <c r="R47" i="5"/>
  <c r="E45" i="9"/>
  <c r="F47" i="13" s="1"/>
  <c r="M32" i="8"/>
  <c r="E42" i="10"/>
  <c r="M17" i="8"/>
  <c r="E46" i="10"/>
  <c r="F18" i="13" s="1"/>
  <c r="F19" i="13" s="1"/>
  <c r="E64" i="10"/>
  <c r="E72" i="10" s="1"/>
  <c r="E32" i="9"/>
  <c r="R43" i="5"/>
  <c r="G13" i="13" l="1"/>
  <c r="G48" i="13"/>
  <c r="O31" i="35"/>
  <c r="P21" i="35"/>
  <c r="F50" i="13"/>
  <c r="F12" i="13"/>
  <c r="F13" i="13" s="1"/>
  <c r="P25" i="35"/>
  <c r="M14" i="35"/>
  <c r="O25" i="35"/>
  <c r="P31" i="35"/>
  <c r="E51" i="10"/>
  <c r="E54" i="10" s="1"/>
  <c r="R73" i="5"/>
  <c r="M36" i="8"/>
  <c r="M38" i="8" s="1"/>
  <c r="E47" i="10"/>
  <c r="R52" i="5"/>
  <c r="R48" i="5"/>
  <c r="F48" i="13" l="1"/>
  <c r="M15" i="35"/>
  <c r="P33" i="35"/>
  <c r="P36" i="35" s="1"/>
  <c r="F46" i="13" s="1"/>
  <c r="E53" i="10"/>
  <c r="R55" i="5"/>
  <c r="R54" i="5"/>
  <c r="L60" i="31" l="1"/>
  <c r="L59" i="31"/>
  <c r="L58" i="31"/>
  <c r="L57" i="31"/>
  <c r="L56" i="31"/>
  <c r="L55" i="31"/>
  <c r="L54" i="31"/>
  <c r="L53" i="31"/>
  <c r="K7" i="35" l="1"/>
  <c r="J7" i="35"/>
  <c r="H36" i="28"/>
  <c r="P26" i="5"/>
  <c r="P35" i="5" l="1"/>
  <c r="N18" i="35" l="1"/>
  <c r="N20" i="35" s="1"/>
  <c r="N25" i="35" s="1"/>
  <c r="P65" i="5"/>
  <c r="K12" i="35"/>
  <c r="K14" i="35" s="1"/>
  <c r="G56" i="28"/>
  <c r="G51" i="28"/>
  <c r="G46" i="28"/>
  <c r="G41" i="28"/>
  <c r="G36" i="28"/>
  <c r="G28" i="28"/>
  <c r="G23" i="28"/>
  <c r="G18" i="28"/>
  <c r="G13" i="28"/>
  <c r="G9" i="28"/>
  <c r="G14" i="28" s="1"/>
  <c r="G19" i="28" s="1"/>
  <c r="G24" i="28" s="1"/>
  <c r="G32" i="28" s="1"/>
  <c r="G37" i="28" s="1"/>
  <c r="G42" i="28" s="1"/>
  <c r="G47" i="28" s="1"/>
  <c r="G52" i="28" s="1"/>
  <c r="G8" i="28"/>
  <c r="K60" i="31"/>
  <c r="K59" i="31"/>
  <c r="K58" i="31"/>
  <c r="K57" i="31"/>
  <c r="K56" i="31"/>
  <c r="K55" i="31"/>
  <c r="K54" i="31"/>
  <c r="K53" i="31"/>
  <c r="K47" i="31"/>
  <c r="K34" i="31"/>
  <c r="K25" i="31"/>
  <c r="K9" i="31"/>
  <c r="K16" i="31" s="1"/>
  <c r="K44" i="8"/>
  <c r="K42" i="8"/>
  <c r="K37" i="8"/>
  <c r="K31" i="8"/>
  <c r="K26" i="8"/>
  <c r="K21" i="8"/>
  <c r="K16" i="8"/>
  <c r="K10" i="8"/>
  <c r="O71" i="5"/>
  <c r="O70" i="5"/>
  <c r="O69" i="5"/>
  <c r="O68" i="5"/>
  <c r="O59" i="5"/>
  <c r="O41" i="5"/>
  <c r="O40" i="5"/>
  <c r="O39" i="5"/>
  <c r="O38" i="5"/>
  <c r="O35" i="5"/>
  <c r="O26" i="5"/>
  <c r="O19" i="5"/>
  <c r="O11" i="5"/>
  <c r="M18" i="35" l="1"/>
  <c r="M20" i="35" s="1"/>
  <c r="M25" i="35" s="1"/>
  <c r="O21" i="5"/>
  <c r="K17" i="8"/>
  <c r="K36" i="31"/>
  <c r="K50" i="31" s="1"/>
  <c r="K65" i="31" s="1"/>
  <c r="J11" i="35"/>
  <c r="O47" i="5"/>
  <c r="J12" i="35"/>
  <c r="K32" i="8"/>
  <c r="K45" i="8"/>
  <c r="J23" i="35" s="1"/>
  <c r="O65" i="5"/>
  <c r="O43" i="5"/>
  <c r="L42" i="8"/>
  <c r="K36" i="8" l="1"/>
  <c r="K38" i="8" s="1"/>
  <c r="O48" i="5"/>
  <c r="O73" i="5"/>
  <c r="O52" i="5"/>
  <c r="O55" i="5" s="1"/>
  <c r="O54" i="5" l="1"/>
  <c r="P47" i="5" l="1"/>
  <c r="P19" i="5"/>
  <c r="P11" i="5"/>
  <c r="O33" i="35" l="1"/>
  <c r="O21" i="35"/>
  <c r="M31" i="35"/>
  <c r="M33" i="35" s="1"/>
  <c r="M36" i="35" s="1"/>
  <c r="N31" i="35"/>
  <c r="N33" i="35" s="1"/>
  <c r="N36" i="35" s="1"/>
  <c r="M17" i="35"/>
  <c r="M21" i="35" s="1"/>
  <c r="N17" i="35"/>
  <c r="N21" i="35" s="1"/>
  <c r="P73" i="5"/>
  <c r="K11" i="35"/>
  <c r="K15" i="35" s="1"/>
  <c r="P52" i="5"/>
  <c r="H13" i="28"/>
  <c r="I7" i="35" l="1"/>
  <c r="H41" i="28"/>
  <c r="H46" i="28"/>
  <c r="H51" i="28"/>
  <c r="H56" i="28"/>
  <c r="F8" i="28"/>
  <c r="F13" i="28"/>
  <c r="H18" i="28"/>
  <c r="H23" i="28"/>
  <c r="H28" i="28"/>
  <c r="H9" i="28"/>
  <c r="H14" i="28" s="1"/>
  <c r="H19" i="28" s="1"/>
  <c r="H24" i="28" s="1"/>
  <c r="H32" i="28" s="1"/>
  <c r="H37" i="28" s="1"/>
  <c r="H42" i="28" s="1"/>
  <c r="H47" i="28" s="1"/>
  <c r="H52" i="28" s="1"/>
  <c r="H8" i="28"/>
  <c r="J53" i="31"/>
  <c r="L47" i="31"/>
  <c r="L34" i="31"/>
  <c r="L25" i="31"/>
  <c r="J9" i="31"/>
  <c r="L9" i="31"/>
  <c r="L16" i="31" s="1"/>
  <c r="L44" i="8"/>
  <c r="L45" i="8" s="1"/>
  <c r="K23" i="35" s="1"/>
  <c r="L37" i="8"/>
  <c r="L31" i="8"/>
  <c r="L26" i="8"/>
  <c r="L21" i="8"/>
  <c r="L16" i="8"/>
  <c r="L10" i="8"/>
  <c r="P41" i="5"/>
  <c r="P40" i="5"/>
  <c r="P39" i="5"/>
  <c r="P38" i="5"/>
  <c r="P71" i="5"/>
  <c r="P70" i="5"/>
  <c r="P69" i="5"/>
  <c r="P68" i="5"/>
  <c r="P59" i="5"/>
  <c r="J14" i="35"/>
  <c r="J15" i="35" l="1"/>
  <c r="L32" i="8"/>
  <c r="L36" i="31"/>
  <c r="L50" i="31" s="1"/>
  <c r="L65" i="31" s="1"/>
  <c r="L17" i="8"/>
  <c r="P55" i="5"/>
  <c r="P43" i="5"/>
  <c r="P48" i="5"/>
  <c r="P21" i="5"/>
  <c r="L36" i="8" l="1"/>
  <c r="L38" i="8" s="1"/>
  <c r="P54" i="5"/>
  <c r="J60" i="31" l="1"/>
  <c r="J54" i="31"/>
  <c r="J37" i="8" l="1"/>
  <c r="J42" i="8" l="1"/>
  <c r="I42" i="8"/>
  <c r="N26" i="5" l="1"/>
  <c r="N59" i="5" l="1"/>
  <c r="N68" i="5" l="1"/>
  <c r="N69" i="5"/>
  <c r="N70" i="5"/>
  <c r="N71" i="5"/>
  <c r="N35" i="5" l="1"/>
  <c r="N38" i="5"/>
  <c r="N39" i="5"/>
  <c r="N40" i="5"/>
  <c r="N41" i="5"/>
  <c r="L18" i="35" l="1"/>
  <c r="I12" i="35"/>
  <c r="N47" i="5"/>
  <c r="N65" i="5"/>
  <c r="I14" i="35" l="1"/>
  <c r="L20" i="35"/>
  <c r="E12" i="13" s="1"/>
  <c r="E13" i="13" s="1"/>
  <c r="L31" i="35"/>
  <c r="L33" i="35" s="1"/>
  <c r="L36" i="35" s="1"/>
  <c r="E46" i="13" s="1"/>
  <c r="N52" i="5"/>
  <c r="N19" i="5"/>
  <c r="L25" i="35" l="1"/>
  <c r="L17" i="35"/>
  <c r="L21" i="35" s="1"/>
  <c r="L6" i="35"/>
  <c r="L8" i="35" s="1"/>
  <c r="E52" i="13" s="1"/>
  <c r="I11" i="35"/>
  <c r="N43" i="5"/>
  <c r="N48" i="5"/>
  <c r="N54" i="5"/>
  <c r="N55" i="5"/>
  <c r="I35" i="35"/>
  <c r="H35" i="35"/>
  <c r="H7" i="35"/>
  <c r="F56" i="28" l="1"/>
  <c r="F51" i="28"/>
  <c r="F46" i="28"/>
  <c r="F41" i="28"/>
  <c r="F36" i="28"/>
  <c r="F28" i="28"/>
  <c r="B28" i="28"/>
  <c r="E28" i="28"/>
  <c r="F23" i="28"/>
  <c r="F18" i="28"/>
  <c r="F9" i="28"/>
  <c r="F14" i="28" s="1"/>
  <c r="F19" i="28" s="1"/>
  <c r="F24" i="28" s="1"/>
  <c r="J16" i="31"/>
  <c r="J59" i="31"/>
  <c r="J58" i="31"/>
  <c r="J57" i="31"/>
  <c r="J56" i="31"/>
  <c r="J55" i="31"/>
  <c r="J47" i="31"/>
  <c r="J34" i="31"/>
  <c r="J25" i="31"/>
  <c r="J44" i="8"/>
  <c r="J45" i="8" s="1"/>
  <c r="J31" i="8"/>
  <c r="J26" i="8"/>
  <c r="J21" i="8"/>
  <c r="J16" i="8"/>
  <c r="J10" i="8"/>
  <c r="I23" i="35" l="1"/>
  <c r="J36" i="31"/>
  <c r="J50" i="31" s="1"/>
  <c r="J65" i="31" s="1"/>
  <c r="J32" i="8"/>
  <c r="J17" i="8"/>
  <c r="N73" i="5"/>
  <c r="E39" i="13" l="1"/>
  <c r="J36" i="8"/>
  <c r="J38" i="8" s="1"/>
  <c r="I15" i="35" l="1"/>
  <c r="N21" i="5"/>
  <c r="N11" i="5"/>
  <c r="B56" i="34" l="1"/>
  <c r="B51" i="34"/>
  <c r="B46" i="34"/>
  <c r="B41" i="34"/>
  <c r="B36" i="34"/>
  <c r="B28" i="34"/>
  <c r="B23" i="34"/>
  <c r="B18" i="34"/>
  <c r="B13" i="34"/>
  <c r="B8" i="34"/>
  <c r="D59" i="13"/>
  <c r="D58" i="13"/>
  <c r="B59" i="13" l="1"/>
  <c r="B58" i="13"/>
  <c r="D36" i="13" l="1"/>
  <c r="D33" i="13"/>
  <c r="D19" i="13" l="1"/>
  <c r="B19" i="13"/>
  <c r="C39" i="25" l="1"/>
  <c r="B39" i="25"/>
  <c r="C42" i="9" l="1"/>
  <c r="C40" i="10"/>
  <c r="C39" i="10"/>
  <c r="C38" i="10"/>
  <c r="C37" i="10"/>
  <c r="B8" i="28" l="1"/>
  <c r="I60" i="31" l="1"/>
  <c r="I59" i="31"/>
  <c r="I58" i="31"/>
  <c r="I57" i="31"/>
  <c r="I56" i="31"/>
  <c r="I55" i="31"/>
  <c r="H55" i="31"/>
  <c r="M26" i="5" l="1"/>
  <c r="M35" i="5"/>
  <c r="K18" i="35" l="1"/>
  <c r="K20" i="35" s="1"/>
  <c r="M65" i="5"/>
  <c r="H12" i="35"/>
  <c r="H14" i="35" s="1"/>
  <c r="M47" i="5"/>
  <c r="E48" i="13" l="1"/>
  <c r="K31" i="35"/>
  <c r="K33" i="35" s="1"/>
  <c r="K36" i="35" s="1"/>
  <c r="K25" i="35"/>
  <c r="B45" i="13"/>
  <c r="G35" i="35" l="1"/>
  <c r="C29" i="25" l="1"/>
  <c r="C10" i="25"/>
  <c r="C15" i="25" s="1"/>
  <c r="C19" i="25" s="1"/>
  <c r="C44" i="9"/>
  <c r="C37" i="9"/>
  <c r="C31" i="9"/>
  <c r="C26" i="9"/>
  <c r="C21" i="9"/>
  <c r="D49" i="13" s="1"/>
  <c r="C16" i="9"/>
  <c r="C10" i="9"/>
  <c r="C70" i="10"/>
  <c r="C69" i="10"/>
  <c r="C68" i="10"/>
  <c r="C67" i="10"/>
  <c r="C58" i="10"/>
  <c r="C34" i="10"/>
  <c r="C46" i="10" s="1"/>
  <c r="C26" i="10"/>
  <c r="C19" i="10"/>
  <c r="C21" i="10" s="1"/>
  <c r="C11" i="10"/>
  <c r="E56" i="28"/>
  <c r="E52" i="28"/>
  <c r="D52" i="28"/>
  <c r="E51" i="28"/>
  <c r="E47" i="28"/>
  <c r="D47" i="28"/>
  <c r="E46" i="28"/>
  <c r="E42" i="28"/>
  <c r="E37" i="28"/>
  <c r="E41" i="28"/>
  <c r="E36" i="28"/>
  <c r="E24" i="28"/>
  <c r="E23" i="28"/>
  <c r="E19" i="28"/>
  <c r="E18" i="28"/>
  <c r="E14" i="28"/>
  <c r="E13" i="28"/>
  <c r="E9" i="28"/>
  <c r="E8" i="28"/>
  <c r="D8" i="28"/>
  <c r="C41" i="25" l="1"/>
  <c r="C45" i="9"/>
  <c r="C32" i="9"/>
  <c r="C17" i="9"/>
  <c r="D42" i="13" s="1"/>
  <c r="C51" i="10"/>
  <c r="C47" i="10"/>
  <c r="C64" i="10"/>
  <c r="C72" i="10" s="1"/>
  <c r="C42" i="10"/>
  <c r="I54" i="31"/>
  <c r="I53" i="31"/>
  <c r="I47" i="31"/>
  <c r="I34" i="31"/>
  <c r="I25" i="31"/>
  <c r="I9" i="31"/>
  <c r="I16" i="31" s="1"/>
  <c r="I36" i="31" l="1"/>
  <c r="I50" i="31" s="1"/>
  <c r="I65" i="31" s="1"/>
  <c r="C36" i="9"/>
  <c r="C38" i="9" s="1"/>
  <c r="D51" i="13"/>
  <c r="C54" i="10"/>
  <c r="C53" i="10"/>
  <c r="I44" i="8"/>
  <c r="I45" i="8" s="1"/>
  <c r="I37" i="8"/>
  <c r="I31" i="8"/>
  <c r="I26" i="8"/>
  <c r="I21" i="8"/>
  <c r="H21" i="8"/>
  <c r="H16" i="8"/>
  <c r="I16" i="8"/>
  <c r="I10" i="8"/>
  <c r="M68" i="5"/>
  <c r="M71" i="5"/>
  <c r="M70" i="5"/>
  <c r="M69" i="5"/>
  <c r="L71" i="5"/>
  <c r="L70" i="5"/>
  <c r="L69" i="5"/>
  <c r="L68" i="5"/>
  <c r="M59" i="5"/>
  <c r="M41" i="5"/>
  <c r="M40" i="5"/>
  <c r="M39" i="5"/>
  <c r="M38" i="5"/>
  <c r="M19" i="5"/>
  <c r="M11" i="5"/>
  <c r="K17" i="35" l="1"/>
  <c r="K21" i="35" s="1"/>
  <c r="H23" i="35"/>
  <c r="M73" i="5"/>
  <c r="H11" i="35"/>
  <c r="H15" i="35" s="1"/>
  <c r="M43" i="5"/>
  <c r="I32" i="8"/>
  <c r="D47" i="13"/>
  <c r="I17" i="8"/>
  <c r="M48" i="5"/>
  <c r="M21" i="5"/>
  <c r="I36" i="8" l="1"/>
  <c r="I38" i="8" s="1"/>
  <c r="D50" i="13"/>
  <c r="D48" i="13"/>
  <c r="M52" i="5"/>
  <c r="E37" i="8"/>
  <c r="K6" i="35" l="1"/>
  <c r="K8" i="35" s="1"/>
  <c r="M54" i="5"/>
  <c r="M55" i="5"/>
  <c r="H60" i="31"/>
  <c r="H56" i="31"/>
  <c r="H54" i="31"/>
  <c r="H53" i="31"/>
  <c r="E34" i="31"/>
  <c r="D34" i="31"/>
  <c r="C34" i="31"/>
  <c r="B34" i="31"/>
  <c r="E25" i="31"/>
  <c r="D25" i="31"/>
  <c r="C25" i="31"/>
  <c r="B25" i="31"/>
  <c r="D9" i="31"/>
  <c r="H44" i="8" l="1"/>
  <c r="H37" i="8"/>
  <c r="D36" i="28" l="1"/>
  <c r="C8" i="28"/>
  <c r="H57" i="31" l="1"/>
  <c r="H58" i="31"/>
  <c r="H59" i="31"/>
  <c r="L26" i="5" l="1"/>
  <c r="L35" i="5" l="1"/>
  <c r="J18" i="35" l="1"/>
  <c r="L47" i="5"/>
  <c r="L65" i="5"/>
  <c r="L40" i="5"/>
  <c r="J20" i="35" l="1"/>
  <c r="J25" i="35" s="1"/>
  <c r="J31" i="35"/>
  <c r="J33" i="35" s="1"/>
  <c r="L52" i="5"/>
  <c r="H70" i="5"/>
  <c r="J6" i="35" l="1"/>
  <c r="J8" i="35" s="1"/>
  <c r="J36" i="35"/>
  <c r="L54" i="5"/>
  <c r="L59" i="5"/>
  <c r="L38" i="5" l="1"/>
  <c r="L39" i="5"/>
  <c r="L41" i="5"/>
  <c r="L19" i="5" l="1"/>
  <c r="J17" i="35" l="1"/>
  <c r="J21" i="35" s="1"/>
  <c r="L73" i="5"/>
  <c r="L43" i="5"/>
  <c r="L21" i="5"/>
  <c r="L55" i="5"/>
  <c r="L48" i="5"/>
  <c r="L11" i="5" l="1"/>
  <c r="M12" i="5" l="1"/>
  <c r="B52" i="34"/>
  <c r="B37" i="34"/>
  <c r="B32" i="34"/>
  <c r="B24" i="34"/>
  <c r="B19" i="34"/>
  <c r="B14" i="34"/>
  <c r="B9" i="34"/>
  <c r="G12" i="35"/>
  <c r="G14" i="35" s="1"/>
  <c r="G11" i="35"/>
  <c r="G7" i="35"/>
  <c r="D56" i="28"/>
  <c r="D51" i="28"/>
  <c r="D46" i="28"/>
  <c r="D42" i="28"/>
  <c r="D41" i="28"/>
  <c r="D37" i="28"/>
  <c r="D32" i="28"/>
  <c r="D28" i="28"/>
  <c r="D24" i="28"/>
  <c r="D23" i="28"/>
  <c r="D19" i="28"/>
  <c r="D18" i="28"/>
  <c r="D14" i="28"/>
  <c r="D13" i="28"/>
  <c r="D9" i="28"/>
  <c r="G53" i="31"/>
  <c r="H47" i="31"/>
  <c r="H34" i="31"/>
  <c r="H25" i="31"/>
  <c r="H9" i="31"/>
  <c r="H16" i="31" s="1"/>
  <c r="H42" i="8"/>
  <c r="H45" i="8" s="1"/>
  <c r="H31" i="8"/>
  <c r="G31" i="8"/>
  <c r="G23" i="35" l="1"/>
  <c r="G15" i="35"/>
  <c r="H36" i="31"/>
  <c r="H26" i="8"/>
  <c r="H10" i="8"/>
  <c r="H17" i="8" l="1"/>
  <c r="H50" i="31"/>
  <c r="H65" i="31" s="1"/>
  <c r="H32" i="8"/>
  <c r="D47" i="31"/>
  <c r="B47" i="34"/>
  <c r="B42" i="34"/>
  <c r="B59" i="31"/>
  <c r="C59" i="31"/>
  <c r="D59" i="31"/>
  <c r="E59" i="31"/>
  <c r="F59" i="31"/>
  <c r="G59" i="31"/>
  <c r="G58" i="31"/>
  <c r="K19" i="5"/>
  <c r="G42" i="8"/>
  <c r="G44" i="8"/>
  <c r="K59" i="5"/>
  <c r="K35" i="5"/>
  <c r="F35" i="35"/>
  <c r="D35" i="35"/>
  <c r="F7" i="35"/>
  <c r="D7" i="35"/>
  <c r="B8" i="35"/>
  <c r="B52" i="13" s="1"/>
  <c r="C52" i="28"/>
  <c r="C47" i="28"/>
  <c r="C42" i="28"/>
  <c r="C37" i="28"/>
  <c r="C32" i="28"/>
  <c r="C56" i="28"/>
  <c r="C51" i="28"/>
  <c r="C46" i="28"/>
  <c r="C41" i="28"/>
  <c r="C36" i="28"/>
  <c r="C28" i="28"/>
  <c r="C24" i="28"/>
  <c r="C23" i="28"/>
  <c r="C19" i="28"/>
  <c r="C18" i="28"/>
  <c r="C14" i="28"/>
  <c r="C13" i="28"/>
  <c r="C9" i="28"/>
  <c r="G60" i="31"/>
  <c r="G57" i="31"/>
  <c r="G56" i="31"/>
  <c r="G55" i="31"/>
  <c r="G54" i="31"/>
  <c r="G47" i="31"/>
  <c r="G34" i="31"/>
  <c r="G25" i="31"/>
  <c r="G9" i="31"/>
  <c r="G16" i="31" s="1"/>
  <c r="G37" i="8"/>
  <c r="G26" i="8"/>
  <c r="G21" i="8"/>
  <c r="G16" i="8"/>
  <c r="G10" i="8"/>
  <c r="J71" i="5"/>
  <c r="J70" i="5"/>
  <c r="J69" i="5"/>
  <c r="J68" i="5"/>
  <c r="J59" i="5"/>
  <c r="J41" i="5"/>
  <c r="J40" i="5"/>
  <c r="J39" i="5"/>
  <c r="J38" i="5"/>
  <c r="J35" i="5"/>
  <c r="J26" i="5"/>
  <c r="J19" i="5"/>
  <c r="J11" i="5"/>
  <c r="B70" i="10"/>
  <c r="B19" i="5"/>
  <c r="B11" i="5"/>
  <c r="B40" i="10"/>
  <c r="B31" i="9"/>
  <c r="B26" i="9"/>
  <c r="B21" i="9"/>
  <c r="B16" i="9"/>
  <c r="B10" i="9"/>
  <c r="F44" i="8"/>
  <c r="E44" i="8"/>
  <c r="D44" i="8"/>
  <c r="C44" i="8"/>
  <c r="B44" i="8"/>
  <c r="F42" i="8"/>
  <c r="E42" i="8"/>
  <c r="D42" i="8"/>
  <c r="C42" i="8"/>
  <c r="B42" i="8"/>
  <c r="F37" i="8"/>
  <c r="D37" i="8"/>
  <c r="C37" i="8"/>
  <c r="B37" i="8"/>
  <c r="F31" i="8"/>
  <c r="E31" i="8"/>
  <c r="D31" i="8"/>
  <c r="C31" i="8"/>
  <c r="B31" i="8"/>
  <c r="F26" i="8"/>
  <c r="E26" i="8"/>
  <c r="D26" i="8"/>
  <c r="C26" i="8"/>
  <c r="B26" i="8"/>
  <c r="F21" i="8"/>
  <c r="E21" i="8"/>
  <c r="D21" i="8"/>
  <c r="C21" i="8"/>
  <c r="B21" i="8"/>
  <c r="F16" i="8"/>
  <c r="E16" i="8"/>
  <c r="D16" i="8"/>
  <c r="C16" i="8"/>
  <c r="B16" i="8"/>
  <c r="F10" i="8"/>
  <c r="E10" i="8"/>
  <c r="D10" i="8"/>
  <c r="C10" i="8"/>
  <c r="B10" i="8"/>
  <c r="K71" i="5"/>
  <c r="I71" i="5"/>
  <c r="H71" i="5"/>
  <c r="G71" i="5"/>
  <c r="F71" i="5"/>
  <c r="K70" i="5"/>
  <c r="I70" i="5"/>
  <c r="G70" i="5"/>
  <c r="F70" i="5"/>
  <c r="K69" i="5"/>
  <c r="I69" i="5"/>
  <c r="H69" i="5"/>
  <c r="G69" i="5"/>
  <c r="F69" i="5"/>
  <c r="K68" i="5"/>
  <c r="I68" i="5"/>
  <c r="H68" i="5"/>
  <c r="G68" i="5"/>
  <c r="F68" i="5"/>
  <c r="I59" i="5"/>
  <c r="H59" i="5"/>
  <c r="G59" i="5"/>
  <c r="F59" i="5"/>
  <c r="K41" i="5"/>
  <c r="I41" i="5"/>
  <c r="H41" i="5"/>
  <c r="G41" i="5"/>
  <c r="F41" i="5"/>
  <c r="K40" i="5"/>
  <c r="I40" i="5"/>
  <c r="H40" i="5"/>
  <c r="G40" i="5"/>
  <c r="F40" i="5"/>
  <c r="K39" i="5"/>
  <c r="I39" i="5"/>
  <c r="H39" i="5"/>
  <c r="G39" i="5"/>
  <c r="F39" i="5"/>
  <c r="K38" i="5"/>
  <c r="I38" i="5"/>
  <c r="H38" i="5"/>
  <c r="G38" i="5"/>
  <c r="F38" i="5"/>
  <c r="I35" i="5"/>
  <c r="H35" i="5"/>
  <c r="H65" i="5" s="1"/>
  <c r="G35" i="5"/>
  <c r="F35" i="5"/>
  <c r="K26" i="5"/>
  <c r="I26" i="5"/>
  <c r="H26" i="5"/>
  <c r="G26" i="5"/>
  <c r="F26" i="5"/>
  <c r="I19" i="5"/>
  <c r="H19" i="5"/>
  <c r="G19" i="5"/>
  <c r="F19" i="5"/>
  <c r="F21" i="5" s="1"/>
  <c r="E19" i="5"/>
  <c r="D19" i="5"/>
  <c r="C19" i="5"/>
  <c r="K11" i="5"/>
  <c r="I11" i="5"/>
  <c r="H11" i="5"/>
  <c r="G11" i="5"/>
  <c r="F11" i="5"/>
  <c r="E11" i="5"/>
  <c r="D11" i="5"/>
  <c r="C11" i="5"/>
  <c r="B24" i="28"/>
  <c r="B23" i="28"/>
  <c r="B19" i="28"/>
  <c r="B18" i="28"/>
  <c r="B14" i="28"/>
  <c r="B13" i="28"/>
  <c r="B9" i="28"/>
  <c r="B56" i="28"/>
  <c r="B51" i="28"/>
  <c r="B46" i="28"/>
  <c r="B41" i="28"/>
  <c r="B36" i="28"/>
  <c r="F60" i="31"/>
  <c r="F58" i="31"/>
  <c r="F57" i="31"/>
  <c r="F56" i="31"/>
  <c r="F55" i="31"/>
  <c r="F54" i="31"/>
  <c r="F53" i="31"/>
  <c r="F47" i="31"/>
  <c r="F34" i="31"/>
  <c r="F25" i="31"/>
  <c r="F9" i="31"/>
  <c r="F16" i="31" s="1"/>
  <c r="B10" i="25"/>
  <c r="B15" i="25" s="1"/>
  <c r="B19" i="25" s="1"/>
  <c r="B29" i="25"/>
  <c r="E60" i="31"/>
  <c r="E58" i="31"/>
  <c r="E57" i="31"/>
  <c r="E56" i="31"/>
  <c r="E55" i="31"/>
  <c r="E54" i="31"/>
  <c r="E53" i="31"/>
  <c r="E47" i="31"/>
  <c r="E9" i="31"/>
  <c r="E16" i="31" s="1"/>
  <c r="E36" i="31" s="1"/>
  <c r="B37" i="10"/>
  <c r="B38" i="10"/>
  <c r="B39" i="10"/>
  <c r="B11" i="10"/>
  <c r="B67" i="10"/>
  <c r="B68" i="10"/>
  <c r="B69" i="10"/>
  <c r="B58" i="10"/>
  <c r="B34" i="10"/>
  <c r="B46" i="10" s="1"/>
  <c r="B26" i="10"/>
  <c r="B19" i="10"/>
  <c r="B21" i="10" s="1"/>
  <c r="B44" i="9"/>
  <c r="B42" i="9"/>
  <c r="B37" i="9"/>
  <c r="B9" i="31"/>
  <c r="B16" i="31" s="1"/>
  <c r="B36" i="31" s="1"/>
  <c r="B40" i="31" s="1"/>
  <c r="C37" i="31" s="1"/>
  <c r="C9" i="31"/>
  <c r="C16" i="31" s="1"/>
  <c r="C36" i="31" s="1"/>
  <c r="D16" i="31"/>
  <c r="D36" i="31" s="1"/>
  <c r="B47" i="31"/>
  <c r="C47" i="31"/>
  <c r="A53" i="31"/>
  <c r="B53" i="31"/>
  <c r="C53" i="31"/>
  <c r="D53" i="31"/>
  <c r="A54" i="31"/>
  <c r="B54" i="31"/>
  <c r="C54" i="31"/>
  <c r="D54" i="31"/>
  <c r="A55" i="31"/>
  <c r="B55" i="31"/>
  <c r="C55" i="31"/>
  <c r="D55" i="31"/>
  <c r="A56" i="31"/>
  <c r="B56" i="31"/>
  <c r="C56" i="31"/>
  <c r="D56" i="31"/>
  <c r="A57" i="31"/>
  <c r="B57" i="31"/>
  <c r="C57" i="31"/>
  <c r="D57" i="31"/>
  <c r="A58" i="31"/>
  <c r="B58" i="31"/>
  <c r="C58" i="31"/>
  <c r="D58" i="31"/>
  <c r="B60" i="31"/>
  <c r="C60" i="31"/>
  <c r="D60" i="31"/>
  <c r="I12" i="5" l="1"/>
  <c r="H36" i="8"/>
  <c r="H38" i="8" s="1"/>
  <c r="I17" i="35"/>
  <c r="I18" i="35"/>
  <c r="I20" i="35" s="1"/>
  <c r="H18" i="35"/>
  <c r="H20" i="35" s="1"/>
  <c r="H25" i="35" s="1"/>
  <c r="H17" i="35"/>
  <c r="K65" i="5"/>
  <c r="F11" i="35"/>
  <c r="G17" i="35"/>
  <c r="C40" i="31"/>
  <c r="D37" i="31" s="1"/>
  <c r="D40" i="31" s="1"/>
  <c r="E37" i="31" s="1"/>
  <c r="E40" i="31" s="1"/>
  <c r="F37" i="31" s="1"/>
  <c r="I47" i="5"/>
  <c r="I48" i="5" s="1"/>
  <c r="G18" i="35"/>
  <c r="G20" i="35" s="1"/>
  <c r="D12" i="35"/>
  <c r="D14" i="35" s="1"/>
  <c r="I21" i="5"/>
  <c r="B64" i="10"/>
  <c r="B72" i="10" s="1"/>
  <c r="C17" i="8"/>
  <c r="C36" i="8" s="1"/>
  <c r="C38" i="8" s="1"/>
  <c r="G45" i="8"/>
  <c r="F23" i="35" s="1"/>
  <c r="D50" i="31"/>
  <c r="D65" i="31" s="1"/>
  <c r="B17" i="8"/>
  <c r="B36" i="8" s="1"/>
  <c r="B38" i="8" s="1"/>
  <c r="K47" i="5"/>
  <c r="I31" i="35" s="1"/>
  <c r="I33" i="35" s="1"/>
  <c r="E32" i="8"/>
  <c r="D17" i="8"/>
  <c r="D36" i="8" s="1"/>
  <c r="D38" i="8" s="1"/>
  <c r="B32" i="9"/>
  <c r="D17" i="35"/>
  <c r="F17" i="8"/>
  <c r="F36" i="8" s="1"/>
  <c r="F38" i="8" s="1"/>
  <c r="F45" i="8"/>
  <c r="D23" i="35" s="1"/>
  <c r="B50" i="31"/>
  <c r="B65" i="31" s="1"/>
  <c r="F12" i="35"/>
  <c r="F14" i="35" s="1"/>
  <c r="D45" i="8"/>
  <c r="B47" i="10"/>
  <c r="B51" i="10"/>
  <c r="B54" i="10" s="1"/>
  <c r="F65" i="5"/>
  <c r="G43" i="5"/>
  <c r="D32" i="8"/>
  <c r="C45" i="8"/>
  <c r="H73" i="5"/>
  <c r="B42" i="10"/>
  <c r="B11" i="35"/>
  <c r="B32" i="8"/>
  <c r="F32" i="8"/>
  <c r="E45" i="8"/>
  <c r="G17" i="8"/>
  <c r="B49" i="13"/>
  <c r="J65" i="5"/>
  <c r="J47" i="5"/>
  <c r="F36" i="31"/>
  <c r="B45" i="8"/>
  <c r="B17" i="9"/>
  <c r="B42" i="13" s="1"/>
  <c r="G32" i="8"/>
  <c r="F43" i="5"/>
  <c r="H43" i="5"/>
  <c r="F47" i="5"/>
  <c r="B17" i="35"/>
  <c r="G21" i="5"/>
  <c r="F18" i="35"/>
  <c r="F20" i="35" s="1"/>
  <c r="B41" i="25"/>
  <c r="I65" i="5"/>
  <c r="I43" i="5"/>
  <c r="D8" i="35"/>
  <c r="D18" i="35"/>
  <c r="D20" i="35" s="1"/>
  <c r="G47" i="5"/>
  <c r="G65" i="5"/>
  <c r="B18" i="35"/>
  <c r="B20" i="35" s="1"/>
  <c r="C32" i="8"/>
  <c r="G36" i="31"/>
  <c r="H47" i="5"/>
  <c r="B45" i="9"/>
  <c r="D11" i="35"/>
  <c r="J43" i="5"/>
  <c r="J21" i="5"/>
  <c r="B12" i="35"/>
  <c r="B14" i="35" s="1"/>
  <c r="K21" i="5"/>
  <c r="K43" i="5"/>
  <c r="H21" i="5"/>
  <c r="F17" i="35"/>
  <c r="E17" i="8"/>
  <c r="E36" i="8" s="1"/>
  <c r="E38" i="8" s="1"/>
  <c r="G36" i="8" l="1"/>
  <c r="G38" i="8" s="1"/>
  <c r="I73" i="5"/>
  <c r="I52" i="5"/>
  <c r="I55" i="5" s="1"/>
  <c r="B47" i="13"/>
  <c r="B50" i="13" s="1"/>
  <c r="I25" i="35"/>
  <c r="F15" i="35"/>
  <c r="H31" i="35"/>
  <c r="H33" i="35" s="1"/>
  <c r="H36" i="35" s="1"/>
  <c r="D46" i="13" s="1"/>
  <c r="I21" i="35"/>
  <c r="K73" i="5"/>
  <c r="K52" i="5"/>
  <c r="I6" i="35" s="1"/>
  <c r="I36" i="35"/>
  <c r="G73" i="5"/>
  <c r="H21" i="35"/>
  <c r="B21" i="35"/>
  <c r="D15" i="35"/>
  <c r="F40" i="31"/>
  <c r="G37" i="31" s="1"/>
  <c r="G40" i="31" s="1"/>
  <c r="J73" i="5"/>
  <c r="G25" i="35"/>
  <c r="J52" i="5"/>
  <c r="F73" i="5"/>
  <c r="G31" i="35"/>
  <c r="G33" i="35" s="1"/>
  <c r="G36" i="35" s="1"/>
  <c r="K48" i="5"/>
  <c r="D21" i="35"/>
  <c r="J48" i="5"/>
  <c r="F31" i="35"/>
  <c r="F33" i="35" s="1"/>
  <c r="F36" i="35" s="1"/>
  <c r="E50" i="31"/>
  <c r="E65" i="31" s="1"/>
  <c r="C50" i="31"/>
  <c r="C65" i="31" s="1"/>
  <c r="B23" i="35"/>
  <c r="B53" i="10"/>
  <c r="B36" i="9"/>
  <c r="B38" i="9" s="1"/>
  <c r="B51" i="13"/>
  <c r="F50" i="31"/>
  <c r="F65" i="31" s="1"/>
  <c r="B15" i="35"/>
  <c r="B25" i="35"/>
  <c r="F48" i="5"/>
  <c r="G21" i="35"/>
  <c r="F52" i="5"/>
  <c r="G52" i="5"/>
  <c r="D31" i="35"/>
  <c r="D33" i="35" s="1"/>
  <c r="D36" i="35" s="1"/>
  <c r="G48" i="5"/>
  <c r="F21" i="35"/>
  <c r="F25" i="35"/>
  <c r="G50" i="31"/>
  <c r="G65" i="31" s="1"/>
  <c r="B31" i="35"/>
  <c r="B33" i="35" s="1"/>
  <c r="B36" i="35" s="1"/>
  <c r="B46" i="13" s="1"/>
  <c r="H48" i="5"/>
  <c r="H52" i="5"/>
  <c r="D25" i="35"/>
  <c r="I54" i="5" l="1"/>
  <c r="B48" i="13"/>
  <c r="F54" i="5"/>
  <c r="I8" i="35"/>
  <c r="H8" i="35"/>
  <c r="D52" i="13" s="1"/>
  <c r="K54" i="5"/>
  <c r="F8" i="35"/>
  <c r="K55" i="5"/>
  <c r="G8" i="35"/>
  <c r="J55" i="5"/>
  <c r="J54" i="5"/>
  <c r="H37" i="31"/>
  <c r="H40" i="31" s="1"/>
  <c r="I37" i="31" s="1"/>
  <c r="I40" i="31" s="1"/>
  <c r="F55" i="5"/>
  <c r="G54" i="5"/>
  <c r="G55" i="5"/>
  <c r="H55" i="5"/>
  <c r="H54" i="5"/>
  <c r="J37" i="31" l="1"/>
  <c r="J40" i="31" s="1"/>
  <c r="K37" i="31" s="1"/>
  <c r="K40" i="31" s="1"/>
  <c r="L37" i="31" s="1"/>
  <c r="L40" i="31" l="1"/>
  <c r="M37" i="31" s="1"/>
  <c r="M40" i="31" s="1"/>
  <c r="N37" i="31" s="1"/>
  <c r="N40" i="31" s="1"/>
  <c r="O37" i="31" s="1"/>
  <c r="O40" i="31" s="1"/>
</calcChain>
</file>

<file path=xl/sharedStrings.xml><?xml version="1.0" encoding="utf-8"?>
<sst xmlns="http://schemas.openxmlformats.org/spreadsheetml/2006/main" count="924" uniqueCount="452">
  <si>
    <t>Atlas Copco Group</t>
  </si>
  <si>
    <t>MSEK</t>
  </si>
  <si>
    <t>Compressor Technique</t>
  </si>
  <si>
    <t>Industrial Technique</t>
  </si>
  <si>
    <t>Total Operating Expense</t>
  </si>
  <si>
    <t>Corporate Items</t>
  </si>
  <si>
    <t>Interest Net</t>
  </si>
  <si>
    <t>Q3</t>
  </si>
  <si>
    <t>Q2</t>
  </si>
  <si>
    <t>Q1</t>
  </si>
  <si>
    <t>Q4</t>
  </si>
  <si>
    <t xml:space="preserve">Atlas Copco Group </t>
  </si>
  <si>
    <t>Inventories</t>
  </si>
  <si>
    <t>Equity</t>
  </si>
  <si>
    <t>Goodwill impairment charge</t>
  </si>
  <si>
    <t>Gross profit</t>
  </si>
  <si>
    <t>Marketing expenses</t>
  </si>
  <si>
    <t>Research and development costs</t>
  </si>
  <si>
    <t>Intangible assets</t>
  </si>
  <si>
    <t>Deferred tax assets</t>
  </si>
  <si>
    <t>Trade and other receivables</t>
  </si>
  <si>
    <t>Cash and cash equivalents</t>
  </si>
  <si>
    <t>Assets classified as held for sale</t>
  </si>
  <si>
    <t>Other liabilities and provisions</t>
  </si>
  <si>
    <t>Provisions</t>
  </si>
  <si>
    <t>Non-interest-bearing liabilities and provisions</t>
  </si>
  <si>
    <t>Dec. 31</t>
  </si>
  <si>
    <t>Administrative expenses</t>
  </si>
  <si>
    <t>Revenues</t>
  </si>
  <si>
    <t>Cost of sales</t>
  </si>
  <si>
    <t>Operating margin</t>
  </si>
  <si>
    <t>Net financial items</t>
  </si>
  <si>
    <t>Profit before tax</t>
  </si>
  <si>
    <t>Income tax expense</t>
  </si>
  <si>
    <t>Profit for the period</t>
  </si>
  <si>
    <t>Profit for the period, margin</t>
  </si>
  <si>
    <t>Adjusted operating profit</t>
  </si>
  <si>
    <t>Operating margin, excl. items affecting comparability</t>
  </si>
  <si>
    <t>Adjusted operating margin</t>
  </si>
  <si>
    <t>Orders received</t>
  </si>
  <si>
    <t>Group adjustments</t>
  </si>
  <si>
    <t>Total non-current assets</t>
  </si>
  <si>
    <t>Total current assets</t>
  </si>
  <si>
    <t>TOTAL ASSETS</t>
  </si>
  <si>
    <t>Rental equipment</t>
  </si>
  <si>
    <t>Other property, plant and equipment</t>
  </si>
  <si>
    <t>Other financial assets</t>
  </si>
  <si>
    <t>TOTAL EQUITY</t>
  </si>
  <si>
    <t>Post-employment benefits</t>
  </si>
  <si>
    <t>Total non-current liabilities</t>
  </si>
  <si>
    <t>Total current liabilities</t>
  </si>
  <si>
    <t>Liabilities associated with assets classified as held for sale</t>
  </si>
  <si>
    <t>TOTAL EQUITY AND LIABILITIES</t>
  </si>
  <si>
    <t>Consolidated Balance Sheet</t>
  </si>
  <si>
    <t>Operating profit</t>
  </si>
  <si>
    <t>Profit from continuing operations</t>
  </si>
  <si>
    <t>Profit from discontinued operations, net of tax</t>
  </si>
  <si>
    <t>Depreciation, amortization and impairment</t>
  </si>
  <si>
    <t>Key Ratios</t>
  </si>
  <si>
    <t>EBITDA</t>
  </si>
  <si>
    <t xml:space="preserve">   Operating profit margin</t>
  </si>
  <si>
    <t>Net interest expense</t>
  </si>
  <si>
    <t xml:space="preserve">   as a percentage of revenues</t>
  </si>
  <si>
    <t>Operating cash surplus</t>
  </si>
  <si>
    <t>Cash flow before change in working capital</t>
  </si>
  <si>
    <t>Change in working capital</t>
  </si>
  <si>
    <t>Gross investments in other property, plant and equipment</t>
  </si>
  <si>
    <t>Cash flow from financing activities</t>
  </si>
  <si>
    <t>Operating cash flow</t>
  </si>
  <si>
    <t xml:space="preserve">   Debt/equity ratio</t>
  </si>
  <si>
    <t xml:space="preserve">   Equity/assets ratio</t>
  </si>
  <si>
    <t>Return on equity</t>
  </si>
  <si>
    <t>Average number of employees</t>
  </si>
  <si>
    <t>Revenues per employee, kSEK</t>
  </si>
  <si>
    <t xml:space="preserve">   Dividend as % of basic earnings</t>
  </si>
  <si>
    <t xml:space="preserve">   Dividend yield</t>
  </si>
  <si>
    <t>Redemption of shares</t>
  </si>
  <si>
    <t>Basic weighted average number of shares outstanding, millions</t>
  </si>
  <si>
    <t>Share price, Dec. 31, A share</t>
  </si>
  <si>
    <t>Share price, Dec. 31, B share</t>
  </si>
  <si>
    <t>Average price quoted, A share</t>
  </si>
  <si>
    <t>SEK</t>
  </si>
  <si>
    <t>Trade payables and other liabilities</t>
  </si>
  <si>
    <t>Financial assets and other receivables</t>
  </si>
  <si>
    <t>Deferred tax liabilities</t>
  </si>
  <si>
    <t>Diluted weighted average number of shares outstanding, millions</t>
  </si>
  <si>
    <t>Cash flow from investing activities</t>
  </si>
  <si>
    <t>Common Group Functions/Eliminations</t>
  </si>
  <si>
    <t>Non-controlling interests</t>
  </si>
  <si>
    <t>Profit for the period attributable to non-controlling interests</t>
  </si>
  <si>
    <t>Profit for the period attributable to owners of the parent</t>
  </si>
  <si>
    <t>Equity attributable to owners of the parent</t>
  </si>
  <si>
    <t>Other operating income and expenses</t>
  </si>
  <si>
    <t>Borrowings</t>
  </si>
  <si>
    <t xml:space="preserve">Key Ratios </t>
  </si>
  <si>
    <t xml:space="preserve">SEK </t>
  </si>
  <si>
    <t xml:space="preserve">MSEK </t>
  </si>
  <si>
    <t xml:space="preserve">   Profit margin</t>
  </si>
  <si>
    <t xml:space="preserve">Quarterly Income Statement </t>
  </si>
  <si>
    <t xml:space="preserve">DESCRIPTION </t>
  </si>
  <si>
    <t>Sheet name</t>
  </si>
  <si>
    <t xml:space="preserve">Note </t>
  </si>
  <si>
    <t xml:space="preserve">Q BS SEK </t>
  </si>
  <si>
    <t xml:space="preserve">Y IS SEK </t>
  </si>
  <si>
    <t xml:space="preserve">Key Ratios - SEK </t>
  </si>
  <si>
    <t>Quarterly Balance Sheet</t>
  </si>
  <si>
    <t xml:space="preserve">Yearly Income Statement </t>
  </si>
  <si>
    <t xml:space="preserve">Yearly Balance Sheet </t>
  </si>
  <si>
    <t xml:space="preserve">Y BS SEK </t>
  </si>
  <si>
    <t xml:space="preserve">You'll find the following numbers: </t>
  </si>
  <si>
    <t xml:space="preserve">Q IS SEK </t>
  </si>
  <si>
    <t xml:space="preserve">  of which dividend paid</t>
  </si>
  <si>
    <t>Increase in rental equipment</t>
  </si>
  <si>
    <t>Net change in rental equipment</t>
  </si>
  <si>
    <t>Cash flows from operating activities</t>
  </si>
  <si>
    <t>Capital gain/loss and other non-cash items</t>
  </si>
  <si>
    <t>Net financial items received/paid</t>
  </si>
  <si>
    <t>Taxes paid</t>
  </si>
  <si>
    <t>Net cash from operating activities</t>
  </si>
  <si>
    <t>Cash flows from investing activities</t>
  </si>
  <si>
    <t xml:space="preserve">  Investments in other property, plant and equipment</t>
  </si>
  <si>
    <t xml:space="preserve">  Investments in intangible assets</t>
  </si>
  <si>
    <t xml:space="preserve">  Sale of intangible assets</t>
  </si>
  <si>
    <t xml:space="preserve">  Divestment of subsidiaries</t>
  </si>
  <si>
    <t xml:space="preserve">  Other investments, net</t>
  </si>
  <si>
    <t>Net cash from investing activities</t>
  </si>
  <si>
    <t>Cash flows from financing activities</t>
  </si>
  <si>
    <t>Dividends paid</t>
  </si>
  <si>
    <t>Dividends paid to non-controlling interest</t>
  </si>
  <si>
    <t>Acquisition of non-controlling interest</t>
  </si>
  <si>
    <t>Repurchase and sales of own shares</t>
  </si>
  <si>
    <t>Change in interest-bearing liabilities</t>
  </si>
  <si>
    <t>Net cash from financing activities</t>
  </si>
  <si>
    <t>Net cash flow for the period</t>
  </si>
  <si>
    <t xml:space="preserve">  Acquisition of subsidiaries</t>
  </si>
  <si>
    <t>Yearly Cash Flow</t>
  </si>
  <si>
    <t>Y CF SEK</t>
  </si>
  <si>
    <t>Atlas Copco key figures</t>
  </si>
  <si>
    <t>Quarterly Sales Bridges</t>
  </si>
  <si>
    <t xml:space="preserve">Q SB SEK </t>
  </si>
  <si>
    <t xml:space="preserve">Revenues </t>
  </si>
  <si>
    <t xml:space="preserve">Currency, % </t>
  </si>
  <si>
    <t xml:space="preserve">Structural change, %  </t>
  </si>
  <si>
    <t xml:space="preserve">Total, % </t>
  </si>
  <si>
    <t>-</t>
  </si>
  <si>
    <t xml:space="preserve">% </t>
  </si>
  <si>
    <t>Interest-bearing liabilities and post-employment benefits, excluding liabilities associated with assets classified as held for sale</t>
  </si>
  <si>
    <t xml:space="preserve">  Sale of other property, plant and equipment</t>
  </si>
  <si>
    <t>Highest price quoted, end of day, A share</t>
  </si>
  <si>
    <t>Lowest price quoted, end of day, A share</t>
  </si>
  <si>
    <t>Acquisitions and divestments</t>
  </si>
  <si>
    <t>Add back:</t>
  </si>
  <si>
    <t>Calculation of operating cash flow</t>
  </si>
  <si>
    <t>Total</t>
  </si>
  <si>
    <t>Cash and cash equivalents, end of the period</t>
  </si>
  <si>
    <t>Exchange differences in cash and cash equivalents</t>
  </si>
  <si>
    <t xml:space="preserve">Cash and cash equivalents, beginning of the period </t>
  </si>
  <si>
    <t>Other investments, net</t>
  </si>
  <si>
    <t>Divestment of subsidiaries</t>
  </si>
  <si>
    <t>Acquisition of subsidiaries</t>
  </si>
  <si>
    <t>Sale of intangible assets</t>
  </si>
  <si>
    <t>Investments in intangible assets</t>
  </si>
  <si>
    <t>Sale of property, plant and equipment</t>
  </si>
  <si>
    <t>Investments in property, plant and equipment</t>
  </si>
  <si>
    <t>Sale of rental equipment</t>
  </si>
  <si>
    <t>Depreciation, amortization and impairment (see below)</t>
  </si>
  <si>
    <t xml:space="preserve">Quarterly Cash Flow </t>
  </si>
  <si>
    <t xml:space="preserve">Q CF SEK </t>
  </si>
  <si>
    <t>Currency / Value</t>
  </si>
  <si>
    <t>Pension funding and payment of pension to employees</t>
  </si>
  <si>
    <t>Change in pensions</t>
  </si>
  <si>
    <t>Total assets, end of period</t>
  </si>
  <si>
    <t xml:space="preserve">   Capital turnover ratio, average</t>
  </si>
  <si>
    <t xml:space="preserve">Sales bridges </t>
  </si>
  <si>
    <t>Adjustment for fair value of interest-rate swaps</t>
  </si>
  <si>
    <t>Net indebtedness</t>
  </si>
  <si>
    <t>Cash and cash equivalents and other financial assets</t>
  </si>
  <si>
    <t>Total assets</t>
  </si>
  <si>
    <t>Capital employed</t>
  </si>
  <si>
    <t>Calculation of capital employed</t>
  </si>
  <si>
    <t>Calculation of net indebtedness</t>
  </si>
  <si>
    <t>Items affecting comparability in operating profit</t>
  </si>
  <si>
    <t xml:space="preserve">Tax payment related to Belgian tax rulings </t>
  </si>
  <si>
    <t>Description of financial performance measures that are not used in International Financial Reporting Standards</t>
  </si>
  <si>
    <t>Definition</t>
  </si>
  <si>
    <t xml:space="preserve">References are made in the financial reports to a number of financial performance measures which are not defined according to IFRS. These key figures provide complementary information and are used to help investors as well as group management analyze the company’s operations and facilitate an evaluation of the performance. Since not all companies calculate financial performance measures in the same manner, these are not always comparable with measures used by other companies. These financial performance measures should therefore not be regarded as a replacement for measures as defined according to IFRS. </t>
  </si>
  <si>
    <t>% of revenues</t>
  </si>
  <si>
    <t>For definitions, see the start page and annual report</t>
  </si>
  <si>
    <t xml:space="preserve">   Change, %</t>
  </si>
  <si>
    <t xml:space="preserve">   Change, excluding currency, %</t>
  </si>
  <si>
    <t xml:space="preserve">   Change, organic from volume and price, %</t>
  </si>
  <si>
    <t>Vacuum Technique</t>
  </si>
  <si>
    <t>Cash and cash equivalents discontinued operations</t>
  </si>
  <si>
    <t>Power Technique</t>
  </si>
  <si>
    <t>Average capital employed</t>
  </si>
  <si>
    <t>Sale of financial assets</t>
  </si>
  <si>
    <t xml:space="preserve">Average capital employed </t>
  </si>
  <si>
    <t>Consolidated Statement of Cash Flows</t>
  </si>
  <si>
    <r>
      <t xml:space="preserve">Environmental, Social and Governance (ESG) Performance </t>
    </r>
    <r>
      <rPr>
        <b/>
        <vertAlign val="superscript"/>
        <sz val="12"/>
        <color indexed="9"/>
        <rFont val="Arial"/>
        <family val="2"/>
      </rPr>
      <t>1)</t>
    </r>
    <r>
      <rPr>
        <b/>
        <sz val="12"/>
        <color indexed="9"/>
        <rFont val="Arial"/>
        <family val="2"/>
      </rPr>
      <t xml:space="preserve"> </t>
    </r>
  </si>
  <si>
    <t>ECONOMIC VALUE</t>
  </si>
  <si>
    <t>Economic value distributed</t>
  </si>
  <si>
    <r>
      <t xml:space="preserve">Operating costs </t>
    </r>
    <r>
      <rPr>
        <vertAlign val="superscript"/>
        <sz val="11"/>
        <rFont val="Arial"/>
        <family val="2"/>
      </rPr>
      <t>3)</t>
    </r>
  </si>
  <si>
    <t>Employee wages and benefits, including other social costs</t>
  </si>
  <si>
    <r>
      <t xml:space="preserve">Costs for providers of caiptal </t>
    </r>
    <r>
      <rPr>
        <vertAlign val="superscript"/>
        <sz val="11"/>
        <rFont val="Arial"/>
        <family val="2"/>
      </rPr>
      <t>4)</t>
    </r>
  </si>
  <si>
    <t>Costs to governments (tax)</t>
  </si>
  <si>
    <t>Economic value retained</t>
  </si>
  <si>
    <t>- Redemption of shares</t>
  </si>
  <si>
    <t>WE USE RESOURCES EFFICIENTLY AND RESPONSIBLY</t>
  </si>
  <si>
    <t>Renewable energy for operations, % of total energy</t>
  </si>
  <si>
    <r>
      <t xml:space="preserve">Direct energy use in GWh </t>
    </r>
    <r>
      <rPr>
        <vertAlign val="superscript"/>
        <sz val="11"/>
        <rFont val="Arial"/>
        <family val="2"/>
      </rPr>
      <t>5)</t>
    </r>
  </si>
  <si>
    <r>
      <t>Indirect energy use in GWh</t>
    </r>
    <r>
      <rPr>
        <vertAlign val="superscript"/>
        <sz val="11"/>
        <rFont val="Arial"/>
        <family val="2"/>
      </rPr>
      <t xml:space="preserve"> 5)</t>
    </r>
  </si>
  <si>
    <r>
      <t>Total energy use in GWh</t>
    </r>
    <r>
      <rPr>
        <vertAlign val="superscript"/>
        <sz val="10"/>
        <rFont val="Arial"/>
        <family val="2"/>
      </rPr>
      <t xml:space="preserve"> 5)</t>
    </r>
  </si>
  <si>
    <r>
      <t xml:space="preserve">Total energy use in MWh/COS </t>
    </r>
    <r>
      <rPr>
        <vertAlign val="superscript"/>
        <sz val="10"/>
        <rFont val="Arial"/>
        <family val="2"/>
      </rPr>
      <t>5)</t>
    </r>
  </si>
  <si>
    <r>
      <t xml:space="preserve">Water consumption in water risk areas (’000 m3) </t>
    </r>
    <r>
      <rPr>
        <vertAlign val="superscript"/>
        <sz val="10"/>
        <rFont val="Arial"/>
        <family val="2"/>
      </rPr>
      <t>7)</t>
    </r>
  </si>
  <si>
    <r>
      <t>CO</t>
    </r>
    <r>
      <rPr>
        <vertAlign val="subscript"/>
        <sz val="10"/>
        <rFont val="Arial"/>
        <family val="2"/>
      </rPr>
      <t xml:space="preserve">2 </t>
    </r>
    <r>
      <rPr>
        <sz val="10"/>
        <rFont val="Arial"/>
        <family val="2"/>
      </rPr>
      <t xml:space="preserve">emissions ’000 tonnes (direct energy) - scope1 </t>
    </r>
    <r>
      <rPr>
        <vertAlign val="superscript"/>
        <sz val="10"/>
        <rFont val="Arial"/>
        <family val="2"/>
      </rPr>
      <t>6)</t>
    </r>
  </si>
  <si>
    <r>
      <t>CO</t>
    </r>
    <r>
      <rPr>
        <vertAlign val="subscript"/>
        <sz val="10"/>
        <rFont val="Arial"/>
        <family val="2"/>
      </rPr>
      <t xml:space="preserve">2 </t>
    </r>
    <r>
      <rPr>
        <sz val="10"/>
        <rFont val="Arial"/>
        <family val="2"/>
      </rPr>
      <t xml:space="preserve">emissions ’000 tonnes (indirect energy) - scope 2 </t>
    </r>
    <r>
      <rPr>
        <vertAlign val="superscript"/>
        <sz val="10"/>
        <rFont val="Arial"/>
        <family val="2"/>
      </rPr>
      <t>6)</t>
    </r>
  </si>
  <si>
    <r>
      <t>CO</t>
    </r>
    <r>
      <rPr>
        <vertAlign val="subscript"/>
        <sz val="10"/>
        <rFont val="Arial"/>
        <family val="2"/>
      </rPr>
      <t>2</t>
    </r>
    <r>
      <rPr>
        <sz val="10"/>
        <rFont val="Arial"/>
        <family val="2"/>
      </rPr>
      <t xml:space="preserve"> emissions ’000 tonnes (total energy) - scope 1 + 2 </t>
    </r>
    <r>
      <rPr>
        <vertAlign val="superscript"/>
        <sz val="10"/>
        <rFont val="Arial"/>
        <family val="2"/>
      </rPr>
      <t>6)</t>
    </r>
  </si>
  <si>
    <r>
      <t>CO</t>
    </r>
    <r>
      <rPr>
        <vertAlign val="subscript"/>
        <sz val="10"/>
        <rFont val="Arial"/>
        <family val="2"/>
      </rPr>
      <t xml:space="preserve">2 </t>
    </r>
    <r>
      <rPr>
        <sz val="10"/>
        <rFont val="Arial"/>
        <family val="2"/>
      </rPr>
      <t xml:space="preserve">emissions ’000 tonnes (transport) - scope 3 </t>
    </r>
    <r>
      <rPr>
        <vertAlign val="superscript"/>
        <sz val="10"/>
        <rFont val="Arial"/>
        <family val="2"/>
      </rPr>
      <t>6)</t>
    </r>
  </si>
  <si>
    <r>
      <t>CO</t>
    </r>
    <r>
      <rPr>
        <vertAlign val="subscript"/>
        <sz val="10"/>
        <rFont val="Arial"/>
        <family val="2"/>
      </rPr>
      <t>2</t>
    </r>
    <r>
      <rPr>
        <sz val="10"/>
        <rFont val="Arial"/>
        <family val="2"/>
      </rPr>
      <t xml:space="preserve"> emissions ’000 tonnes (transports)/COS </t>
    </r>
    <r>
      <rPr>
        <vertAlign val="superscript"/>
        <sz val="10"/>
        <rFont val="Arial"/>
        <family val="2"/>
      </rPr>
      <t>6)</t>
    </r>
  </si>
  <si>
    <t xml:space="preserve">Proportion of reused or recycled waste, % </t>
  </si>
  <si>
    <t>WE BUILD THE MOST COMPETENT TEAMS</t>
  </si>
  <si>
    <t>White-collar employees, %</t>
  </si>
  <si>
    <t>Blue-collar employees, %</t>
  </si>
  <si>
    <t>Employee turnover white-collar employees, %</t>
  </si>
  <si>
    <t>Employee turnover blue-collar employees, %</t>
  </si>
  <si>
    <t>Total turnover, voluntary leave %</t>
  </si>
  <si>
    <t xml:space="preserve">Yearly performance and development discussion, % </t>
  </si>
  <si>
    <t xml:space="preserve">Proportion of women employees, % </t>
  </si>
  <si>
    <t>Proportion of women managers, %</t>
  </si>
  <si>
    <t>Nationalities among senior managers, number</t>
  </si>
  <si>
    <t>Inflow of women into the Group, share of total external recruitment, %</t>
  </si>
  <si>
    <t>WE INVEST IN SAFETY AND HEALTH</t>
  </si>
  <si>
    <t>Work-related accidents, number</t>
  </si>
  <si>
    <t>Work-related accidents, number per one million working hours</t>
  </si>
  <si>
    <t>Lost days due to accidents, number per one million working hours</t>
  </si>
  <si>
    <t>Work-related incidents, number</t>
  </si>
  <si>
    <t>Work-related incidents, number per one million working hours</t>
  </si>
  <si>
    <t>Fatalities</t>
  </si>
  <si>
    <t>Sick-leave due to diseases, %</t>
  </si>
  <si>
    <t>Sick-leave due to diseases and accidents, %</t>
  </si>
  <si>
    <t>Governance performance</t>
  </si>
  <si>
    <t>2) Revenues include revenues, other operating income, financial income, profit from divested companies and share of profit in associated companies.</t>
  </si>
  <si>
    <t>4) Costs for providers of capital include financial costs and dividend, but exclude redemption of shares and repurchase of own shares.</t>
  </si>
  <si>
    <t xml:space="preserve">Compressor Technique </t>
  </si>
  <si>
    <t>N/A</t>
  </si>
  <si>
    <t xml:space="preserve">1) Includes discontinued operations. 2017 restated for IFRS 15. </t>
  </si>
  <si>
    <t>Consolidated Income Statement</t>
  </si>
  <si>
    <t>Net debt</t>
  </si>
  <si>
    <t xml:space="preserve">   Net debt/EBITDA</t>
  </si>
  <si>
    <t>Beskrivning av finansiella resultatmått som inte återfinns i IFRS regelverket</t>
  </si>
  <si>
    <t>The new business area structure as of Jan 1 2018, with restated figures from Q1 2017</t>
  </si>
  <si>
    <r>
      <t xml:space="preserve">Adjusted operating profit margin
</t>
    </r>
    <r>
      <rPr>
        <i/>
        <sz val="10"/>
        <color indexed="23"/>
        <rFont val="Arial"/>
        <family val="2"/>
      </rPr>
      <t>Justerad rörelsemarginal</t>
    </r>
  </si>
  <si>
    <r>
      <t xml:space="preserve">Operating profit (earnings before interest and tax), excluding items affecting comparability
</t>
    </r>
    <r>
      <rPr>
        <i/>
        <sz val="10"/>
        <color indexed="23"/>
        <rFont val="Arial"/>
        <family val="2"/>
      </rPr>
      <t xml:space="preserve">Beräknas som rörelseresultat (resultat före finansiella poster och skatt) exklusive jämförelsestörande poster. </t>
    </r>
    <r>
      <rPr>
        <sz val="10"/>
        <rFont val="Arial"/>
        <family val="2"/>
      </rPr>
      <t xml:space="preserve">
</t>
    </r>
  </si>
  <si>
    <r>
      <t xml:space="preserve">Adjusted operating profit 
</t>
    </r>
    <r>
      <rPr>
        <i/>
        <sz val="10"/>
        <color indexed="23"/>
        <rFont val="Arial"/>
        <family val="2"/>
      </rPr>
      <t>Justerad rörelseresultat</t>
    </r>
  </si>
  <si>
    <r>
      <t xml:space="preserve">Operating profit margin excl. items affecting comparability
</t>
    </r>
    <r>
      <rPr>
        <i/>
        <sz val="10"/>
        <color indexed="23"/>
        <rFont val="Arial"/>
        <family val="2"/>
      </rPr>
      <t xml:space="preserve">Justerad rörelsemarginal exklusive icke jämförbara poster. </t>
    </r>
  </si>
  <si>
    <r>
      <t xml:space="preserve">The adjusted measures provides extended understanding of the performance of the business.
</t>
    </r>
    <r>
      <rPr>
        <i/>
        <sz val="10"/>
        <color indexed="23"/>
        <rFont val="Arial"/>
        <family val="2"/>
      </rPr>
      <t xml:space="preserve">De justerade måtten ger utökad förståelse för verksamhetens resultat. </t>
    </r>
  </si>
  <si>
    <r>
      <t xml:space="preserve">Average total assets less average non-interest-bearing liabilities/provisions. Capital employed for the business areas excludes cash, tax liabilities and tax receivables. 
</t>
    </r>
    <r>
      <rPr>
        <i/>
        <sz val="10"/>
        <color indexed="23"/>
        <rFont val="Arial"/>
        <family val="2"/>
      </rPr>
      <t xml:space="preserve">Genomsnittlig totala tillgångar med avdrag för icke räntebärande skulder och avsättningar. Sysselsatt kapital för affärsområdena exkluderar kassa, skatteskulder och fordringar. </t>
    </r>
  </si>
  <si>
    <r>
      <t xml:space="preserve">Capital employed
</t>
    </r>
    <r>
      <rPr>
        <i/>
        <sz val="10"/>
        <color indexed="23"/>
        <rFont val="Arial"/>
        <family val="2"/>
      </rPr>
      <t xml:space="preserve">Sysselsatt kapital </t>
    </r>
  </si>
  <si>
    <r>
      <t xml:space="preserve">Shows how much of the total capital is tied to the operations. 
</t>
    </r>
    <r>
      <rPr>
        <i/>
        <sz val="10"/>
        <color indexed="23"/>
        <rFont val="Arial"/>
        <family val="2"/>
      </rPr>
      <t>Visar hur stor andel av tillgångar som är knuten till verksamheten.</t>
    </r>
  </si>
  <si>
    <r>
      <rPr>
        <i/>
        <sz val="10"/>
        <color indexed="23"/>
        <rFont val="Arial"/>
        <family val="2"/>
      </rPr>
      <t xml:space="preserve">Hänvisningar görs i finansiella rapporter till ett antal finansiella mått som inte definieras enligt IFRS eller årsredovisningslagen. Dessa nyckeltal ger kompletterande information och används för att hjälpa såväl investerare som ledning att analysera företagets verksamhet. Eftersom inte alla företag beräknar finansiella mått på samma sätt, är dessa inte alltid jämförbara med mått som används av andra företag. Dessa finansiella mått ska därför inte ses som en ersättning för mått som definieras enligt IFRS eller årsredovisningslagen.  </t>
    </r>
    <r>
      <rPr>
        <sz val="10"/>
        <color indexed="10"/>
        <rFont val="Arial"/>
        <family val="2"/>
      </rPr>
      <t xml:space="preserve">
</t>
    </r>
  </si>
  <si>
    <r>
      <t xml:space="preserve">Key figure 
</t>
    </r>
    <r>
      <rPr>
        <b/>
        <i/>
        <sz val="10"/>
        <color indexed="23"/>
        <rFont val="Arial"/>
        <family val="2"/>
      </rPr>
      <t>Nyckeltal</t>
    </r>
  </si>
  <si>
    <r>
      <t xml:space="preserve">Reason for use of Measure
</t>
    </r>
    <r>
      <rPr>
        <b/>
        <i/>
        <sz val="10"/>
        <color indexed="23"/>
        <rFont val="Arial"/>
        <family val="2"/>
      </rPr>
      <t>Motivering</t>
    </r>
  </si>
  <si>
    <r>
      <t xml:space="preserve">Operating profit plus depreciation, impairment and amortization. 
</t>
    </r>
    <r>
      <rPr>
        <i/>
        <sz val="10"/>
        <color indexed="23"/>
        <rFont val="Arial"/>
        <family val="2"/>
      </rPr>
      <t xml:space="preserve"> Rörelseresultat plus av- och nedskrivningar.</t>
    </r>
  </si>
  <si>
    <r>
      <t xml:space="preserve">EBITDA as a percentage of revenues.
</t>
    </r>
    <r>
      <rPr>
        <i/>
        <sz val="10"/>
        <color indexed="23"/>
        <rFont val="Arial"/>
        <family val="2"/>
      </rPr>
      <t xml:space="preserve">EBITDA i procent av intäkter. </t>
    </r>
  </si>
  <si>
    <r>
      <t xml:space="preserve">Shows the business' underlying performance, adjusted for the effect of depreciation and amortization, in relation to sales. Valuable to indicate the business' underlying cash generating ability. 
</t>
    </r>
    <r>
      <rPr>
        <i/>
        <sz val="10"/>
        <color indexed="23"/>
        <rFont val="Arial"/>
        <family val="2"/>
      </rPr>
      <t>Visar verksamhetens underliggande utveckling, justerat för effekten av avskrivningar, i förhållande till omsättningen vilket är värdefullt för att indikera verksamhetens underliggande kassagenererande förmåga.</t>
    </r>
  </si>
  <si>
    <r>
      <t xml:space="preserve">Profit for the period, attributable to owners of the parent as a percentage of average equity excluding non-controlling interests. 
</t>
    </r>
    <r>
      <rPr>
        <i/>
        <sz val="10"/>
        <color indexed="23"/>
        <rFont val="Arial"/>
        <family val="2"/>
      </rPr>
      <t>Periodens resultat hänförligt till moderbolagets ägare, i procent av genomsnittligt eget kapital exklusive innehav utan bestämmande inflytande.</t>
    </r>
  </si>
  <si>
    <r>
      <t xml:space="preserve">Return on equity
</t>
    </r>
    <r>
      <rPr>
        <i/>
        <sz val="10"/>
        <color indexed="23"/>
        <rFont val="Arial"/>
        <family val="2"/>
      </rPr>
      <t xml:space="preserve">Avkastning på eget kapital
</t>
    </r>
  </si>
  <si>
    <r>
      <t xml:space="preserve">Shows the return that is generated on the shareholders’ capital that is invested in the company. 
</t>
    </r>
    <r>
      <rPr>
        <i/>
        <sz val="10"/>
        <color indexed="23"/>
        <rFont val="Arial"/>
        <family val="2"/>
      </rPr>
      <t>Visar vilken avkastning som ges på ägarnas investerade kapital</t>
    </r>
  </si>
  <si>
    <r>
      <t xml:space="preserve">Profit before tax plus interest paid and foreign exchange differences (for business areas: operating profit) </t>
    </r>
    <r>
      <rPr>
        <sz val="10"/>
        <rFont val="Arial"/>
        <family val="2"/>
      </rPr>
      <t xml:space="preserve">as a percentage of average capital employed
</t>
    </r>
    <r>
      <rPr>
        <i/>
        <sz val="10"/>
        <color indexed="23"/>
        <rFont val="Arial"/>
        <family val="2"/>
      </rPr>
      <t>Resultat före skatt med tillägg för räntekostnader och valutakursdifferenser (för affärsområdena: rörelseresultat) i procent av sysselsatt kapital.</t>
    </r>
    <r>
      <rPr>
        <sz val="10"/>
        <rFont val="Arial"/>
        <family val="2"/>
      </rPr>
      <t xml:space="preserve">
</t>
    </r>
  </si>
  <si>
    <r>
      <t xml:space="preserve">Return on capital employed (ROCE)
</t>
    </r>
    <r>
      <rPr>
        <i/>
        <sz val="10"/>
        <color indexed="23"/>
        <rFont val="Arial"/>
        <family val="2"/>
      </rPr>
      <t>Avkastning på sysselsatt kapital</t>
    </r>
  </si>
  <si>
    <r>
      <t xml:space="preserve">Measures the return on the capital tied up in operations. 
</t>
    </r>
    <r>
      <rPr>
        <i/>
        <sz val="10"/>
        <color indexed="23"/>
        <rFont val="Arial"/>
        <family val="2"/>
      </rPr>
      <t xml:space="preserve">
Ett mått för avkastning på allt det kapital som binds i verksamheten. </t>
    </r>
  </si>
  <si>
    <r>
      <t xml:space="preserve">Dividend Yield
</t>
    </r>
    <r>
      <rPr>
        <i/>
        <sz val="10"/>
        <color indexed="23"/>
        <rFont val="Arial"/>
        <family val="2"/>
      </rPr>
      <t>Direktavkastning</t>
    </r>
  </si>
  <si>
    <r>
      <t xml:space="preserve">Dividend divided by the average share price quoted of the A-share. 
</t>
    </r>
    <r>
      <rPr>
        <i/>
        <sz val="10"/>
        <color indexed="23"/>
        <rFont val="Arial"/>
        <family val="2"/>
      </rPr>
      <t xml:space="preserve">Utdelning i procent av verksamhetsårets genomsnittliga börskurs på A-aktien. </t>
    </r>
  </si>
  <si>
    <r>
      <t xml:space="preserve">Shows how much dividend investors have received from their investment in Atlas Copco in relation to the share price. 
</t>
    </r>
    <r>
      <rPr>
        <i/>
        <sz val="10"/>
        <color indexed="23"/>
        <rFont val="Arial"/>
        <family val="2"/>
      </rPr>
      <t>Visar hur mycket utdelning investerare har fått från sina investeringar i Atlas Copco i förhållande till aktiekursen.</t>
    </r>
  </si>
  <si>
    <r>
      <t xml:space="preserve">Equity per share
</t>
    </r>
    <r>
      <rPr>
        <i/>
        <sz val="10"/>
        <color indexed="23"/>
        <rFont val="Arial"/>
        <family val="2"/>
      </rPr>
      <t>Eget kapital per aktie</t>
    </r>
  </si>
  <si>
    <r>
      <t xml:space="preserve">Equity including non-controlling interests divided by the average number of shares outstanding. 
</t>
    </r>
    <r>
      <rPr>
        <i/>
        <sz val="10"/>
        <color indexed="23"/>
        <rFont val="Arial"/>
        <family val="2"/>
      </rPr>
      <t>Eget kapital, inklusive innehav utan bestämmande inflytande, dividerat med genomsnittligt antal utestående aktier.</t>
    </r>
  </si>
  <si>
    <r>
      <t xml:space="preserve">Gives a shareholder a possibility to compare book value with market value. 
</t>
    </r>
    <r>
      <rPr>
        <i/>
        <sz val="10"/>
        <color indexed="23"/>
        <rFont val="Arial"/>
        <family val="2"/>
      </rPr>
      <t>Ger aktieägare en möjlighet att jämföra bokfört värde med marknadsvärde.</t>
    </r>
  </si>
  <si>
    <r>
      <t xml:space="preserve">Items affecting comparability 
</t>
    </r>
    <r>
      <rPr>
        <i/>
        <sz val="10"/>
        <color indexed="23"/>
        <rFont val="Arial"/>
        <family val="2"/>
      </rPr>
      <t xml:space="preserve">
Jämförelsestörande poster</t>
    </r>
  </si>
  <si>
    <r>
      <t xml:space="preserve">Separate reporting of items affecting comparability between periods provides extended understanding of the company’s financial performance.  
</t>
    </r>
    <r>
      <rPr>
        <i/>
        <sz val="10"/>
        <color indexed="23"/>
        <rFont val="Arial"/>
        <family val="2"/>
      </rPr>
      <t xml:space="preserve">Särredovisning av poster som stör jämförbarhet mellan olika perioder ger en ökad förståelse för företagets finansiella resultat. </t>
    </r>
  </si>
  <si>
    <r>
      <t xml:space="preserve">Capital Turnover ratio
</t>
    </r>
    <r>
      <rPr>
        <i/>
        <sz val="10"/>
        <color indexed="23"/>
        <rFont val="Arial"/>
        <family val="2"/>
      </rPr>
      <t>Kapitalomsättningshastighet</t>
    </r>
  </si>
  <si>
    <r>
      <t xml:space="preserve">Revenues divided by average total assets.
</t>
    </r>
    <r>
      <rPr>
        <i/>
        <sz val="10"/>
        <color indexed="23"/>
        <rFont val="Arial"/>
        <family val="2"/>
      </rPr>
      <t>Intäkter dividerad med genomsnittligt totala tillgångar.</t>
    </r>
  </si>
  <si>
    <r>
      <t xml:space="preserve">Shows how effectively total assets are used.
</t>
    </r>
    <r>
      <rPr>
        <i/>
        <sz val="10"/>
        <color indexed="23"/>
        <rFont val="Arial"/>
        <family val="2"/>
      </rPr>
      <t xml:space="preserve">
Visar hur effektivt totala tillgångar används. </t>
    </r>
  </si>
  <si>
    <r>
      <t xml:space="preserve">Operating profit adding back depreciation, amortization and impairments as well as capital gains/losses and other non-cash items. 
</t>
    </r>
    <r>
      <rPr>
        <i/>
        <sz val="10"/>
        <color indexed="23"/>
        <rFont val="Arial"/>
        <family val="2"/>
      </rPr>
      <t>Rörelseresultat med återläggning av avskrivningar och nedskrivningar samt realisationsresultat</t>
    </r>
  </si>
  <si>
    <r>
      <t xml:space="preserve">Operating Cash Surplus
</t>
    </r>
    <r>
      <rPr>
        <i/>
        <sz val="10"/>
        <color indexed="23"/>
        <rFont val="Arial"/>
        <family val="2"/>
      </rPr>
      <t>Kassamässigt rörelseöverskott</t>
    </r>
  </si>
  <si>
    <r>
      <t xml:space="preserve">Shows the underlying cash generation from operations. 
</t>
    </r>
    <r>
      <rPr>
        <i/>
        <sz val="10"/>
        <color indexed="23"/>
        <rFont val="Arial"/>
        <family val="2"/>
      </rPr>
      <t xml:space="preserve">Visar den underliggande kassagenereringen från verksamheten. </t>
    </r>
  </si>
  <si>
    <r>
      <t xml:space="preserve">Net debt / EBITDA ratio
</t>
    </r>
    <r>
      <rPr>
        <i/>
        <sz val="10"/>
        <color indexed="23"/>
        <rFont val="Arial"/>
        <family val="2"/>
      </rPr>
      <t>Nettoskuld/EBITDA</t>
    </r>
  </si>
  <si>
    <r>
      <t xml:space="preserve">Net indebtedness in relation to EBITDA.
</t>
    </r>
    <r>
      <rPr>
        <i/>
        <sz val="10"/>
        <color indexed="23"/>
        <rFont val="Arial"/>
        <family val="2"/>
      </rPr>
      <t>Nettoskuldsättning i relation till EBITDA.</t>
    </r>
  </si>
  <si>
    <r>
      <t xml:space="preserve">One measure of financial risk which puts interest-bearing debt in relation to underlying cash generation. 
</t>
    </r>
    <r>
      <rPr>
        <i/>
        <sz val="10"/>
        <color indexed="23"/>
        <rFont val="Arial"/>
        <family val="2"/>
      </rPr>
      <t>Ett mått på finansiell risk som sätter räntebärande skulder i förhållande till underliggande kassaflöde.</t>
    </r>
  </si>
  <si>
    <r>
      <t xml:space="preserve">Net indebtedness
</t>
    </r>
    <r>
      <rPr>
        <i/>
        <sz val="10"/>
        <color indexed="23"/>
        <rFont val="Arial"/>
        <family val="2"/>
      </rPr>
      <t>Nettoskuldsättning</t>
    </r>
  </si>
  <si>
    <r>
      <t xml:space="preserve">One measure of the company's financial position. 
</t>
    </r>
    <r>
      <rPr>
        <i/>
        <sz val="10"/>
        <color indexed="23"/>
        <rFont val="Arial"/>
        <family val="2"/>
      </rPr>
      <t xml:space="preserve">
Ett mått på bolagets finansiella ställning.</t>
    </r>
  </si>
  <si>
    <r>
      <t xml:space="preserve">Capital employed turnover ratio
</t>
    </r>
    <r>
      <rPr>
        <i/>
        <sz val="10"/>
        <color indexed="23"/>
        <rFont val="Arial"/>
        <family val="2"/>
      </rPr>
      <t>Omsättningshastighet sysselsatt kapital</t>
    </r>
  </si>
  <si>
    <r>
      <t xml:space="preserve">Revenues divided by the average capital employed. 
</t>
    </r>
    <r>
      <rPr>
        <i/>
        <sz val="10"/>
        <color indexed="23"/>
        <rFont val="Arial"/>
        <family val="2"/>
      </rPr>
      <t>Intäkter dividerad med genomsnittlig sysselsatt kapital.</t>
    </r>
  </si>
  <si>
    <r>
      <t xml:space="preserve">Shows how effectively the capital employed is used.
</t>
    </r>
    <r>
      <rPr>
        <i/>
        <sz val="10"/>
        <color indexed="23"/>
        <rFont val="Arial"/>
        <family val="2"/>
      </rPr>
      <t xml:space="preserve">Visar hur effektivt sysselsatt kapital används. </t>
    </r>
  </si>
  <si>
    <r>
      <t xml:space="preserve">Cash flow from operations and cash flow from investments, excluding company acquisitions/divestments.
</t>
    </r>
    <r>
      <rPr>
        <i/>
        <sz val="10"/>
        <color indexed="23"/>
        <rFont val="Arial"/>
        <family val="2"/>
      </rPr>
      <t xml:space="preserve">Kassaflödet från den löpande verksamheten och kassaflödet från investeringsverksamheten exklusive rörelseförvärv och -avyttringar. </t>
    </r>
  </si>
  <si>
    <r>
      <t xml:space="preserve">Operating cash flow
</t>
    </r>
    <r>
      <rPr>
        <i/>
        <sz val="10"/>
        <color indexed="23"/>
        <rFont val="Arial"/>
        <family val="2"/>
      </rPr>
      <t>Operativt kassaflöde</t>
    </r>
  </si>
  <si>
    <r>
      <t xml:space="preserve">Shows the company's cash generation capacity after operational investing activities. 
</t>
    </r>
    <r>
      <rPr>
        <i/>
        <sz val="10"/>
        <color indexed="23"/>
        <rFont val="Arial"/>
        <family val="2"/>
      </rPr>
      <t>Visar bolagets kassagenereringskapacitet efter operativa investeringar.</t>
    </r>
  </si>
  <si>
    <r>
      <t xml:space="preserve">Operating profit margin
</t>
    </r>
    <r>
      <rPr>
        <i/>
        <sz val="10"/>
        <color indexed="23"/>
        <rFont val="Arial"/>
        <family val="2"/>
      </rPr>
      <t>Rörelsemarginal</t>
    </r>
    <r>
      <rPr>
        <u/>
        <sz val="10"/>
        <color indexed="24"/>
        <rFont val="Arial"/>
        <family val="2"/>
      </rPr>
      <t xml:space="preserve">
</t>
    </r>
  </si>
  <si>
    <r>
      <t xml:space="preserve">Organic growth
</t>
    </r>
    <r>
      <rPr>
        <i/>
        <sz val="10"/>
        <color indexed="23"/>
        <rFont val="Arial"/>
        <family val="2"/>
      </rPr>
      <t>Organisk tillväxt</t>
    </r>
  </si>
  <si>
    <r>
      <t xml:space="preserve">Sales growth that excludes translation effects from exchange rate differences, and acquisitions/divestments. 
</t>
    </r>
    <r>
      <rPr>
        <i/>
        <sz val="10"/>
        <color indexed="23"/>
        <rFont val="Arial"/>
        <family val="2"/>
      </rPr>
      <t xml:space="preserve">
Försäljningstillväxt vilken exkluderar valutaeffekter, förvärv och avyttringar</t>
    </r>
  </si>
  <si>
    <r>
      <t xml:space="preserve">Shows underlying growth from changes in volume, price and sales mix. 
</t>
    </r>
    <r>
      <rPr>
        <i/>
        <sz val="10"/>
        <color indexed="23"/>
        <rFont val="Arial"/>
        <family val="2"/>
      </rPr>
      <t xml:space="preserve">
Visar den underliggande tillväxten från förändringar i volym, pris och försäljningsmix.</t>
    </r>
  </si>
  <si>
    <r>
      <t xml:space="preserve">Net indebtedness in relation to equity, including non-controlling interests.
</t>
    </r>
    <r>
      <rPr>
        <i/>
        <sz val="10"/>
        <color indexed="23"/>
        <rFont val="Arial"/>
        <family val="2"/>
      </rPr>
      <t>Nettoskuldsättning i relation till eget kapital inklusive innehav utan bestämmande inflytande.</t>
    </r>
  </si>
  <si>
    <r>
      <t xml:space="preserve">Debt/Equity ratio
</t>
    </r>
    <r>
      <rPr>
        <i/>
        <sz val="10"/>
        <color indexed="23"/>
        <rFont val="Arial"/>
        <family val="2"/>
      </rPr>
      <t>Skuldsättningsgrad</t>
    </r>
  </si>
  <si>
    <r>
      <t xml:space="preserve">Helps show the financial risk. 
</t>
    </r>
    <r>
      <rPr>
        <i/>
        <sz val="10"/>
        <color indexed="23"/>
        <rFont val="Arial"/>
        <family val="2"/>
      </rPr>
      <t>Hjälper till att visa den finansiella risken.</t>
    </r>
  </si>
  <si>
    <r>
      <t xml:space="preserve">EBITDA margin
</t>
    </r>
    <r>
      <rPr>
        <i/>
        <sz val="10"/>
        <color indexed="23"/>
        <rFont val="Arial"/>
        <family val="2"/>
      </rPr>
      <t>EBITDA-marginal</t>
    </r>
  </si>
  <si>
    <r>
      <t xml:space="preserve">Equity/assets ratio
</t>
    </r>
    <r>
      <rPr>
        <i/>
        <sz val="10"/>
        <color indexed="23"/>
        <rFont val="Arial"/>
        <family val="2"/>
      </rPr>
      <t>Soliditet</t>
    </r>
  </si>
  <si>
    <r>
      <t xml:space="preserve">Equity including non-controlling interests, as a percentage of total assets.
</t>
    </r>
    <r>
      <rPr>
        <i/>
        <sz val="10"/>
        <color indexed="23"/>
        <rFont val="Arial"/>
        <family val="2"/>
      </rPr>
      <t xml:space="preserve">Eget kapital, inklusive innehav utan bestämmande inflytande, i procent av totala tillgångar. </t>
    </r>
  </si>
  <si>
    <r>
      <t xml:space="preserve">One measure of financial risk, which puts the company's own capital in relation to total capital.
</t>
    </r>
    <r>
      <rPr>
        <i/>
        <sz val="10"/>
        <color indexed="23"/>
        <rFont val="Arial"/>
        <family val="2"/>
      </rPr>
      <t xml:space="preserve">
Ett mått för att visa finansiell risk, vilket sätter bolagets eget kapital i förhållande till totalt kapital.</t>
    </r>
  </si>
  <si>
    <r>
      <t xml:space="preserve">Total return to Shareholders
</t>
    </r>
    <r>
      <rPr>
        <i/>
        <sz val="10"/>
        <color indexed="23"/>
        <rFont val="Arial"/>
        <family val="2"/>
      </rPr>
      <t xml:space="preserve">
Totalavkastning till Aktieägare</t>
    </r>
  </si>
  <si>
    <r>
      <t xml:space="preserve">Share price performance including reinvested dividends and share redemptions.
</t>
    </r>
    <r>
      <rPr>
        <i/>
        <sz val="10"/>
        <color indexed="23"/>
        <rFont val="Arial"/>
        <family val="2"/>
      </rPr>
      <t xml:space="preserve">Aktiekursutveckling inklusive återinvesterad utdelning och aktieinlösen. </t>
    </r>
  </si>
  <si>
    <r>
      <t xml:space="preserve">A measure of the overall performance of the Atlas Copco share. 
</t>
    </r>
    <r>
      <rPr>
        <i/>
        <sz val="10"/>
        <color indexed="23"/>
        <rFont val="Arial"/>
        <family val="2"/>
      </rPr>
      <t xml:space="preserve">
Visar den verkliga utvecklingen av Atlas Copco aktien. </t>
    </r>
  </si>
  <si>
    <t xml:space="preserve">Key Figures up to Q4 2017 </t>
  </si>
  <si>
    <t xml:space="preserve">The "old" business area structures with historic figures can be downloaded here: </t>
  </si>
  <si>
    <r>
      <t>2017</t>
    </r>
    <r>
      <rPr>
        <b/>
        <vertAlign val="superscript"/>
        <sz val="10"/>
        <rFont val="Arial"/>
        <family val="2"/>
      </rPr>
      <t xml:space="preserve">1) </t>
    </r>
  </si>
  <si>
    <r>
      <t>2017</t>
    </r>
    <r>
      <rPr>
        <b/>
        <vertAlign val="superscript"/>
        <sz val="10"/>
        <color indexed="8"/>
        <rFont val="Arial"/>
        <family val="2"/>
      </rPr>
      <t xml:space="preserve">1) </t>
    </r>
  </si>
  <si>
    <t>Return on Equity</t>
  </si>
  <si>
    <t>Profit for the period attributable to owners of the parent, 12M</t>
  </si>
  <si>
    <t>Average equity excluding attributable to non-controlling interests</t>
  </si>
  <si>
    <t>Return on Equity, 12M</t>
  </si>
  <si>
    <t>EBITDA and Net Debt /EBITDA</t>
  </si>
  <si>
    <t>Depreciation, Amortization and Impairment</t>
  </si>
  <si>
    <t>EBITDA margin, %</t>
  </si>
  <si>
    <t>Revenues, 12M</t>
  </si>
  <si>
    <t>Operating profit, 12M</t>
  </si>
  <si>
    <t>Depreciation, amortization and impairment, 12M</t>
  </si>
  <si>
    <t>EBITDA, 12M</t>
  </si>
  <si>
    <t>EBITDA margin, 12M, %</t>
  </si>
  <si>
    <t>Net Indebtness</t>
  </si>
  <si>
    <t>Net Debt / EBITDA</t>
  </si>
  <si>
    <t>Return on Capital Employed</t>
  </si>
  <si>
    <t>Profit before tax, 12M</t>
  </si>
  <si>
    <t>Interest expenses and exchange differences, 12M</t>
  </si>
  <si>
    <t>Earnings, 12M</t>
  </si>
  <si>
    <t>Average Capital Employed</t>
  </si>
  <si>
    <t>Key Ratios, continuing operations</t>
  </si>
  <si>
    <t>1)</t>
  </si>
  <si>
    <t>2)</t>
  </si>
  <si>
    <r>
      <rPr>
        <vertAlign val="superscript"/>
        <sz val="10"/>
        <rFont val="Arial"/>
        <family val="2"/>
      </rPr>
      <t>1)</t>
    </r>
    <r>
      <rPr>
        <sz val="10"/>
        <rFont val="Arial"/>
        <family val="2"/>
      </rPr>
      <t xml:space="preserve"> Including discontinued operations</t>
    </r>
  </si>
  <si>
    <t>*Cash in Epiroc closing balance at the time of acquisition</t>
  </si>
  <si>
    <t>Distribution of Epiroc AB</t>
  </si>
  <si>
    <t>Annual dividends paid</t>
  </si>
  <si>
    <r>
      <t>2017</t>
    </r>
    <r>
      <rPr>
        <b/>
        <vertAlign val="superscript"/>
        <sz val="10"/>
        <color indexed="8"/>
        <rFont val="Arial"/>
        <family val="2"/>
      </rPr>
      <t xml:space="preserve">2) </t>
    </r>
  </si>
  <si>
    <r>
      <rPr>
        <i/>
        <vertAlign val="superscript"/>
        <sz val="10"/>
        <rFont val="Arial"/>
        <family val="2"/>
      </rPr>
      <t>1)</t>
    </r>
    <r>
      <rPr>
        <i/>
        <sz val="10"/>
        <rFont val="Arial"/>
        <family val="2"/>
      </rPr>
      <t xml:space="preserve"> 2016 Quarterly figures for revenues and orders received shows best estimated numbers, as the effects of the split of Epiroc and restatements for IFRS 15 are not fully reconciled.</t>
    </r>
  </si>
  <si>
    <r>
      <rPr>
        <i/>
        <vertAlign val="superscript"/>
        <sz val="10"/>
        <rFont val="Arial"/>
        <family val="2"/>
      </rPr>
      <t xml:space="preserve">2) </t>
    </r>
    <r>
      <rPr>
        <i/>
        <sz val="10"/>
        <rFont val="Arial"/>
        <family val="2"/>
      </rPr>
      <t>Figures for 2017 are restated for IFRS 15.</t>
    </r>
  </si>
  <si>
    <r>
      <rPr>
        <i/>
        <vertAlign val="superscript"/>
        <sz val="10"/>
        <rFont val="Arial"/>
        <family val="2"/>
      </rPr>
      <t xml:space="preserve">1) </t>
    </r>
    <r>
      <rPr>
        <i/>
        <sz val="10"/>
        <rFont val="Arial"/>
        <family val="2"/>
      </rPr>
      <t>Figures for 2017 are restated for IFRS 15.</t>
    </r>
  </si>
  <si>
    <r>
      <t>2017</t>
    </r>
    <r>
      <rPr>
        <b/>
        <vertAlign val="superscript"/>
        <sz val="10"/>
        <color indexed="8"/>
        <rFont val="Arial"/>
        <family val="2"/>
      </rPr>
      <t>1)</t>
    </r>
  </si>
  <si>
    <r>
      <rPr>
        <vertAlign val="superscript"/>
        <sz val="10"/>
        <color indexed="8"/>
        <rFont val="Arial"/>
        <family val="2"/>
      </rPr>
      <t>1)</t>
    </r>
    <r>
      <rPr>
        <sz val="10"/>
        <color indexed="8"/>
        <rFont val="Arial"/>
        <family val="2"/>
      </rPr>
      <t xml:space="preserve"> Include assets and liabilities related to Epiroc reported as discontinued operations. </t>
    </r>
  </si>
  <si>
    <t>1) Restated for IFRS 15 and includes Epiroc reported as discontinued operations.</t>
  </si>
  <si>
    <r>
      <t xml:space="preserve">Restructruring costs, capital gains/losses, impairments, changes in provision for share-related long-term incentive program and other items with the character of affecting comparability.
</t>
    </r>
    <r>
      <rPr>
        <i/>
        <sz val="10"/>
        <color indexed="23"/>
        <rFont val="Arial"/>
        <family val="2"/>
      </rPr>
      <t xml:space="preserve">Kostnader i samband med omstruktureringar, nedskrivningar, förändringar i avsättningar för aktierelaterade långsiktiga incitamentsprogram samt andra poster med karaktären att de påverkar jämförbarhet. </t>
    </r>
  </si>
  <si>
    <t>Common Group Items/Eliminations</t>
  </si>
  <si>
    <t xml:space="preserve">Organic*, % </t>
  </si>
  <si>
    <t>* = Volume, price and mix.</t>
  </si>
  <si>
    <t>Basic earnings</t>
  </si>
  <si>
    <t>Diluted earnings</t>
  </si>
  <si>
    <r>
      <t>of which Interest Net</t>
    </r>
    <r>
      <rPr>
        <vertAlign val="superscript"/>
        <sz val="10"/>
        <rFont val="Arial"/>
        <family val="2"/>
      </rPr>
      <t>3)</t>
    </r>
  </si>
  <si>
    <r>
      <rPr>
        <i/>
        <vertAlign val="superscript"/>
        <sz val="10"/>
        <rFont val="Arial"/>
        <family val="2"/>
      </rPr>
      <t xml:space="preserve">3) </t>
    </r>
    <r>
      <rPr>
        <i/>
        <sz val="10"/>
        <rFont val="Arial"/>
        <family val="2"/>
      </rPr>
      <t>Q4 2018 Includes realocation of MSEK -68 within net financial items related to discontinued operations.</t>
    </r>
  </si>
  <si>
    <r>
      <t>2017</t>
    </r>
    <r>
      <rPr>
        <b/>
        <vertAlign val="superscript"/>
        <sz val="10"/>
        <rFont val="Arial"/>
        <family val="2"/>
      </rPr>
      <t xml:space="preserve">2) </t>
    </r>
  </si>
  <si>
    <t xml:space="preserve">   EBITDA margin</t>
  </si>
  <si>
    <t>Employees</t>
  </si>
  <si>
    <t>Right-of-use assets</t>
  </si>
  <si>
    <t>Managers with highest assessment rank for performance and potential for higher positions, %</t>
  </si>
  <si>
    <r>
      <t xml:space="preserve">Water consumption in water risk areas (in m3)/COS </t>
    </r>
    <r>
      <rPr>
        <vertAlign val="superscript"/>
        <sz val="10"/>
        <rFont val="Arial"/>
        <family val="2"/>
      </rPr>
      <t>7)</t>
    </r>
  </si>
  <si>
    <t xml:space="preserve">1) Calculations according to GRI Standard Guidelines, www.globalreporting.org. </t>
  </si>
  <si>
    <t>3) Operating costs include cost of sales, marketing expenses, administration expenses, research and development expenses, other operating expenses, deducted for employee wages and benefits. COS when presented in relation to sustainability information refers to cost of sales at standard cost in MSEK.</t>
  </si>
  <si>
    <t>6) The reporting of greenhouse gas emissions is done in accordance with the GHG Protocol (ghgprotocol.org). Country factors used for energy come from the International Energy Agency. Indirect energy (Scope 2) is presented both as
market-based and location-based according to the GHG Protocol. Where nothing else is stated a market-based apprach has been applied. Factors from NTM (transportmeasures.org) are used for transport of goods when emission data is not provided by transport company. Scope 3 emissions include inbound and outbound transport of goods that the company is responsible for as defined by Incoterm.</t>
  </si>
  <si>
    <t xml:space="preserve">7) Water risk mapping was carried out using the water risk maps generated by Verisk Maplecroft. Water risk as defined by Verisk Maplecroft water stress index, where categories “medium, high and extreme” are used in Atlas Copco’s water risk scope. </t>
  </si>
  <si>
    <t>8) In 2018, the process and scope for employees signing the Business Code of Practice was reviewed and updated. This means that the result for the KPI “managers signing the Business Code of Practice” is not comparable with pevious years.</t>
  </si>
  <si>
    <t>9) Results are, as a rule, collected every two years through the Group’s employee survey “Insight”. The survey was not conducted in 2017 and 2018.</t>
  </si>
  <si>
    <t xml:space="preserve">For further information, see the annual report 2018. </t>
  </si>
  <si>
    <t>5) The total energy includes both indirect and direct energy used. The calculation of indirect energy, i.e. energy purchased externally by the company, includes electricity (99%) and district heating (1%) used at the sites. Atlas Copco does
not report cooling or steam separately. The calculation of direct energy, i.e. energy generated by the company for its own production or operation, comprises all fuels used on the sites, including diesel, gasoline, solar, geothermal, propane and natural gas.</t>
  </si>
  <si>
    <r>
      <t xml:space="preserve">Communicative Leadership Index, rate 1-100 </t>
    </r>
    <r>
      <rPr>
        <vertAlign val="superscript"/>
        <sz val="10"/>
        <rFont val="Arial"/>
        <family val="2"/>
      </rPr>
      <t>8)</t>
    </r>
  </si>
  <si>
    <r>
      <t xml:space="preserve">% Global Managers with signed compliance to Business Code of Practice </t>
    </r>
    <r>
      <rPr>
        <vertAlign val="superscript"/>
        <sz val="10"/>
        <rFont val="Arial"/>
        <family val="2"/>
      </rPr>
      <t>8)</t>
    </r>
  </si>
  <si>
    <r>
      <t xml:space="preserve">% of employees aware of the Group ethical hotline or local helpline </t>
    </r>
    <r>
      <rPr>
        <vertAlign val="superscript"/>
        <sz val="10"/>
        <rFont val="Arial"/>
        <family val="2"/>
      </rPr>
      <t>9)</t>
    </r>
  </si>
  <si>
    <r>
      <t xml:space="preserve">Significant suppliers committed to the Business Code of Practice, % </t>
    </r>
    <r>
      <rPr>
        <vertAlign val="superscript"/>
        <sz val="10"/>
        <rFont val="Arial"/>
        <family val="2"/>
      </rPr>
      <t>10)</t>
    </r>
  </si>
  <si>
    <r>
      <t>2019</t>
    </r>
    <r>
      <rPr>
        <b/>
        <vertAlign val="superscript"/>
        <sz val="10"/>
        <rFont val="Arial"/>
        <family val="2"/>
      </rPr>
      <t>2)</t>
    </r>
  </si>
  <si>
    <r>
      <rPr>
        <i/>
        <vertAlign val="superscript"/>
        <sz val="10"/>
        <rFont val="Arial"/>
        <family val="2"/>
      </rPr>
      <t>2)</t>
    </r>
    <r>
      <rPr>
        <sz val="10"/>
        <rFont val="Arial"/>
        <family val="2"/>
      </rPr>
      <t xml:space="preserve"> </t>
    </r>
    <r>
      <rPr>
        <i/>
        <sz val="10"/>
        <rFont val="Arial"/>
        <family val="2"/>
      </rPr>
      <t>Including effects of IFRS 16 (leases).</t>
    </r>
  </si>
  <si>
    <t>2) Including effects of IFRS 16 (leases).</t>
  </si>
  <si>
    <r>
      <t>Revenues and profit</t>
    </r>
    <r>
      <rPr>
        <b/>
        <vertAlign val="superscript"/>
        <sz val="10"/>
        <rFont val="Arial"/>
        <family val="2"/>
      </rPr>
      <t>1)</t>
    </r>
  </si>
  <si>
    <t xml:space="preserve">Currency hedges </t>
  </si>
  <si>
    <r>
      <t>Q1</t>
    </r>
    <r>
      <rPr>
        <b/>
        <vertAlign val="superscript"/>
        <sz val="10"/>
        <rFont val="Arial"/>
        <family val="2"/>
      </rPr>
      <t>1)</t>
    </r>
  </si>
  <si>
    <r>
      <t>Q2</t>
    </r>
    <r>
      <rPr>
        <b/>
        <vertAlign val="superscript"/>
        <sz val="10"/>
        <rFont val="Arial"/>
        <family val="2"/>
      </rPr>
      <t>1)</t>
    </r>
  </si>
  <si>
    <r>
      <t>Q3</t>
    </r>
    <r>
      <rPr>
        <b/>
        <vertAlign val="superscript"/>
        <sz val="10"/>
        <rFont val="Arial"/>
        <family val="2"/>
      </rPr>
      <t>1)</t>
    </r>
  </si>
  <si>
    <t>Distribution of Epiroc AB*</t>
  </si>
  <si>
    <r>
      <t>Direct economic value</t>
    </r>
    <r>
      <rPr>
        <i/>
        <vertAlign val="superscript"/>
        <sz val="10"/>
        <rFont val="Arial"/>
        <family val="2"/>
      </rPr>
      <t xml:space="preserve"> 2)</t>
    </r>
  </si>
  <si>
    <t xml:space="preserve">- </t>
  </si>
  <si>
    <t>Click here to see Atlas Copco Group's ESG Performance for 2017 and 2018 according to the previous goals</t>
  </si>
  <si>
    <t>For further information, see the annual report</t>
  </si>
  <si>
    <r>
      <t>Water consumption (m</t>
    </r>
    <r>
      <rPr>
        <vertAlign val="superscript"/>
        <sz val="10"/>
        <rFont val="Arial"/>
        <family val="2"/>
      </rPr>
      <t>3</t>
    </r>
    <r>
      <rPr>
        <sz val="10"/>
        <rFont val="Arial"/>
        <family val="2"/>
      </rPr>
      <t xml:space="preserve">)/COS </t>
    </r>
    <r>
      <rPr>
        <vertAlign val="superscript"/>
        <sz val="10"/>
        <rFont val="Arial"/>
        <family val="2"/>
      </rPr>
      <t>7)</t>
    </r>
  </si>
  <si>
    <r>
      <t>CO</t>
    </r>
    <r>
      <rPr>
        <vertAlign val="subscript"/>
        <sz val="10"/>
        <rFont val="Arial"/>
        <family val="2"/>
      </rPr>
      <t>2</t>
    </r>
    <r>
      <rPr>
        <sz val="10"/>
        <rFont val="Arial"/>
        <family val="2"/>
      </rPr>
      <t xml:space="preserve"> emissions ’000 tonnes total energy and transports (scope 1, 2, 3)/COS </t>
    </r>
    <r>
      <rPr>
        <vertAlign val="superscript"/>
        <sz val="10"/>
        <rFont val="Arial"/>
        <family val="2"/>
      </rPr>
      <t>6)</t>
    </r>
  </si>
  <si>
    <r>
      <t>CO</t>
    </r>
    <r>
      <rPr>
        <vertAlign val="subscript"/>
        <sz val="10"/>
        <rFont val="Arial"/>
        <family val="2"/>
      </rPr>
      <t xml:space="preserve">2 </t>
    </r>
    <r>
      <rPr>
        <sz val="10"/>
        <rFont val="Arial"/>
        <family val="2"/>
      </rPr>
      <t xml:space="preserve">emissions ’000 tonnes (indirect energy, location-based) - scope 2 </t>
    </r>
    <r>
      <rPr>
        <vertAlign val="superscript"/>
        <sz val="10"/>
        <rFont val="Arial"/>
        <family val="2"/>
      </rPr>
      <t>6)</t>
    </r>
  </si>
  <si>
    <t>Significant direct suppliers with an approved environmental management system, %</t>
  </si>
  <si>
    <t>ENVIRONMENT</t>
  </si>
  <si>
    <t>PEOPLE</t>
  </si>
  <si>
    <t>SAFETY AND WELL-BEING</t>
  </si>
  <si>
    <t>ETHICS</t>
  </si>
  <si>
    <t>Proportion of women employees, % year end</t>
  </si>
  <si>
    <t>Proportion of women managers, % year end</t>
  </si>
  <si>
    <r>
      <t xml:space="preserve">Degree to which employees agree that there are opportunities to learn and grow in the company (score) </t>
    </r>
    <r>
      <rPr>
        <vertAlign val="superscript"/>
        <sz val="10"/>
        <rFont val="Arial"/>
        <family val="2"/>
      </rPr>
      <t>7)</t>
    </r>
  </si>
  <si>
    <r>
      <t xml:space="preserve">Degree to which employees agree that we have a work culture of respect, fairness and openness (score) </t>
    </r>
    <r>
      <rPr>
        <vertAlign val="superscript"/>
        <sz val="10"/>
        <rFont val="Arial"/>
        <family val="2"/>
      </rPr>
      <t>7)</t>
    </r>
  </si>
  <si>
    <r>
      <t xml:space="preserve">Recordable injuries total workforce, number </t>
    </r>
    <r>
      <rPr>
        <vertAlign val="superscript"/>
        <sz val="10"/>
        <rFont val="Arial"/>
        <family val="2"/>
      </rPr>
      <t>8)</t>
    </r>
  </si>
  <si>
    <r>
      <t xml:space="preserve">Recordable injuries per million working hours total workforce </t>
    </r>
    <r>
      <rPr>
        <vertAlign val="superscript"/>
        <sz val="10"/>
        <rFont val="Arial"/>
        <family val="2"/>
      </rPr>
      <t>8)</t>
    </r>
  </si>
  <si>
    <r>
      <t xml:space="preserve">Minor injuries total workforce, number </t>
    </r>
    <r>
      <rPr>
        <vertAlign val="superscript"/>
        <sz val="10"/>
        <rFont val="Arial"/>
        <family val="2"/>
      </rPr>
      <t>8)</t>
    </r>
  </si>
  <si>
    <r>
      <t xml:space="preserve">Minor injuries per million working hours total workforce </t>
    </r>
    <r>
      <rPr>
        <vertAlign val="superscript"/>
        <sz val="10"/>
        <rFont val="Arial"/>
        <family val="2"/>
      </rPr>
      <t>8)</t>
    </r>
  </si>
  <si>
    <t>Fatalities, number</t>
  </si>
  <si>
    <t>Fatalities per million working hours total workforce</t>
  </si>
  <si>
    <t>Sick-leave due to diseases and recordable injuries, %</t>
  </si>
  <si>
    <t>A balanced safety pyramid (yes/no)</t>
  </si>
  <si>
    <t>yes</t>
  </si>
  <si>
    <r>
      <t xml:space="preserve">Degree to which employees agree Atlas Copco takes a genuine interest in their well-being (score) </t>
    </r>
    <r>
      <rPr>
        <vertAlign val="superscript"/>
        <sz val="10"/>
        <rFont val="Arial"/>
        <family val="2"/>
      </rPr>
      <t>7)</t>
    </r>
  </si>
  <si>
    <t>2) Direct economic value include revenues, other operating income, financial income, profit from divested companies and share of profit in associated companies.</t>
  </si>
  <si>
    <t xml:space="preserve">7) Results are, as a rule, collected every two years through the Group's employee survey "Insight". The survey was conducted in 2019. </t>
  </si>
  <si>
    <t xml:space="preserve">8) The reporting model and the definition of different kinds of severity of incidents and injuries were changed in 2019 and the results can therefore not be compared with previous safety-related measurements. </t>
  </si>
  <si>
    <t xml:space="preserve">9) The process and scope for employees signing and training in the Business Code of Practice was reviewed and updated in 2018 and 2019. </t>
  </si>
  <si>
    <t xml:space="preserve">New goals from 2019, see below for 2017 and 2018 based on previous goals. </t>
  </si>
  <si>
    <t xml:space="preserve">10) The scope for distributors signing the Business Code of Practice was reviewed and updated in 2019. </t>
  </si>
  <si>
    <r>
      <t xml:space="preserve">Employees trained in the Business Code of Practice, % </t>
    </r>
    <r>
      <rPr>
        <vertAlign val="superscript"/>
        <sz val="10"/>
        <rFont val="Arial"/>
        <family val="2"/>
      </rPr>
      <t>9)</t>
    </r>
  </si>
  <si>
    <r>
      <t xml:space="preserve">Employees signed compliance to the Business Code of Practice, % </t>
    </r>
    <r>
      <rPr>
        <vertAlign val="superscript"/>
        <sz val="10"/>
        <rFont val="Arial"/>
        <family val="2"/>
      </rPr>
      <t>9)</t>
    </r>
  </si>
  <si>
    <t>Managers in risk countries held trainings in the Business Code of Practice, %</t>
  </si>
  <si>
    <r>
      <t xml:space="preserve">Significant distributors committed to the Business Code of Practice, % </t>
    </r>
    <r>
      <rPr>
        <vertAlign val="superscript"/>
        <sz val="10"/>
        <rFont val="Arial"/>
        <family val="2"/>
      </rPr>
      <t>10)</t>
    </r>
  </si>
  <si>
    <t>1) Figures for 2017 have been restated for IFRS15</t>
  </si>
  <si>
    <t>Continuing operations</t>
  </si>
  <si>
    <t>2) Including discontinued operations</t>
  </si>
  <si>
    <r>
      <t>Cash flow</t>
    </r>
    <r>
      <rPr>
        <b/>
        <vertAlign val="superscript"/>
        <sz val="10"/>
        <rFont val="Arial"/>
        <family val="2"/>
      </rPr>
      <t>1)</t>
    </r>
  </si>
  <si>
    <r>
      <t>Financial position and return</t>
    </r>
    <r>
      <rPr>
        <b/>
        <vertAlign val="superscript"/>
        <sz val="10"/>
        <rFont val="Arial"/>
        <family val="2"/>
      </rPr>
      <t xml:space="preserve"> 1)</t>
    </r>
  </si>
  <si>
    <t>Capital employed, average</t>
  </si>
  <si>
    <t xml:space="preserve">   Capital employed turnover ratio</t>
  </si>
  <si>
    <t>Return on capital employed</t>
  </si>
  <si>
    <r>
      <t>Key Figures per share</t>
    </r>
    <r>
      <rPr>
        <b/>
        <vertAlign val="superscript"/>
        <sz val="10"/>
        <rFont val="Arial"/>
        <family val="2"/>
      </rPr>
      <t xml:space="preserve"> 1)</t>
    </r>
  </si>
  <si>
    <r>
      <t xml:space="preserve">2017 </t>
    </r>
    <r>
      <rPr>
        <b/>
        <vertAlign val="superscript"/>
        <sz val="10"/>
        <rFont val="Arial"/>
        <family val="2"/>
      </rPr>
      <t>2)</t>
    </r>
  </si>
  <si>
    <r>
      <t xml:space="preserve">2018 </t>
    </r>
    <r>
      <rPr>
        <b/>
        <vertAlign val="superscript"/>
        <sz val="10"/>
        <rFont val="Arial"/>
        <family val="2"/>
      </rPr>
      <t>2)</t>
    </r>
  </si>
  <si>
    <t>Waste (in kg)/COS</t>
  </si>
  <si>
    <t>Costs for direct taxes to governments</t>
  </si>
  <si>
    <r>
      <t xml:space="preserve">Orders received </t>
    </r>
    <r>
      <rPr>
        <b/>
        <vertAlign val="superscript"/>
        <sz val="10"/>
        <rFont val="Arial"/>
        <family val="2"/>
      </rPr>
      <t>1)</t>
    </r>
  </si>
  <si>
    <r>
      <t xml:space="preserve">Revenues </t>
    </r>
    <r>
      <rPr>
        <b/>
        <vertAlign val="superscript"/>
        <sz val="10"/>
        <rFont val="Arial"/>
        <family val="2"/>
      </rPr>
      <t>1)</t>
    </r>
  </si>
  <si>
    <t>Total waste (in '000 kg)</t>
  </si>
  <si>
    <t>Reused or recycled waste, %</t>
  </si>
  <si>
    <t>Water consumption (m3)</t>
  </si>
  <si>
    <t>5) The total energy includes both indirect and direct energy used. Atlas Copco does not report cooling or steam separately. The calculation of direct energy, i.e. energy generated by the company for its own production or operation, comprises all fuels used on the sites, including diesel, biofuel, gasoline, solar, geothermal, propane and natural gas.</t>
  </si>
  <si>
    <t>6) The reporting of greenhouse gas emissions is done in accordance with the GHG Protocol (ghgprotocol.org). Country factors used for energy come from the International Energy Agency. Indirect energy (Scope 2) is presented both as marketbased and location-based according to the GHG Protocol. Where nothing else is stated a market-based approach has been applied. Factors from NTM (transportmeasures.org) are used for transport of goods when emission data is not provided by the transport company. Scope 3 emissions include inbound and outbound transport of goods that the company is responsible for as defined by Incoterm. Out of scope emissions data for direct CO2 emissions from biologically sequestered carbon (e.g. CO2 from burning biomass/biofuels) was 22 tonnes in 2020.</t>
  </si>
  <si>
    <t>EBITA</t>
  </si>
  <si>
    <t>Shows the business' underlying performance, adjusted for the effect of impairments amortization related to acquisitions. Valuable to indicate the business' underlying cash generating ability. 
Visar verksamhetens underliggande utveckling, justerat för effekten av avskrivningar hänförliga till förvärv. Värdefullt för att indikera verksamhetens underliggande kassagenererande förmåga.</t>
  </si>
  <si>
    <r>
      <t xml:space="preserve">EBITA - Earnings before interest, taxes, and Amortization
</t>
    </r>
    <r>
      <rPr>
        <i/>
        <u/>
        <sz val="10"/>
        <color theme="0" tint="-0.499984740745262"/>
        <rFont val="Arial"/>
        <family val="2"/>
      </rPr>
      <t xml:space="preserve">
</t>
    </r>
    <r>
      <rPr>
        <i/>
        <sz val="10"/>
        <color theme="0" tint="-0.499984740745262"/>
        <rFont val="Arial"/>
        <family val="2"/>
      </rPr>
      <t>EBITA</t>
    </r>
  </si>
  <si>
    <t>Investments of cash liquidity</t>
  </si>
  <si>
    <t>Amortization and impairment of marketing and customer and technology related intangibles linked to acquisitions.</t>
  </si>
  <si>
    <t>1) Figures for 2017 restated for IFRS 15. Include assets and liabilities related to Epiroc reported as discontinued operations.</t>
  </si>
  <si>
    <r>
      <t xml:space="preserve">EBITDA - Earnings before interest, taxes, depreciation and Amortization
</t>
    </r>
    <r>
      <rPr>
        <i/>
        <sz val="10"/>
        <color indexed="23"/>
        <rFont val="Arial"/>
        <family val="2"/>
      </rPr>
      <t>EBITDA</t>
    </r>
  </si>
  <si>
    <r>
      <t xml:space="preserve">Consists of the Group’s interest-bearing liabilities and post-employment benefits, adjusted for the fair value of interest rate swaps, less cash and cash equivalents and other current financial assets.
</t>
    </r>
    <r>
      <rPr>
        <i/>
        <sz val="10"/>
        <color indexed="23"/>
        <rFont val="Arial"/>
        <family val="2"/>
      </rPr>
      <t>Räntebärande skulder plus ersättningar efter avslutad anställning, exklusive skulder hänförliga till tillgångar som innehas för försäljning, justerat med verkligt värde av ränteswappar och med avdrag för Likvida medel och övriga kortfristiga finansiella omsättningstillgångar</t>
    </r>
  </si>
  <si>
    <r>
      <t xml:space="preserve">Operating profit (revenues less all costs related to operations, but excluding net financial items and income tax expense) as a percentage of revenues
</t>
    </r>
    <r>
      <rPr>
        <i/>
        <sz val="10"/>
        <color indexed="23"/>
        <rFont val="Arial"/>
        <family val="2"/>
      </rPr>
      <t xml:space="preserve">
Rörelseresultat i procent av intäkter.</t>
    </r>
  </si>
  <si>
    <r>
      <t xml:space="preserve">Shows the business's operating result in relation to sales. 
</t>
    </r>
    <r>
      <rPr>
        <i/>
        <sz val="10"/>
        <color indexed="23"/>
        <rFont val="Arial"/>
        <family val="2"/>
      </rPr>
      <t>Visar verksamhetens rörelseresultat i förhållande till försäljning.</t>
    </r>
  </si>
  <si>
    <r>
      <t xml:space="preserve">Operating profit plus amortization and impairment of intangibles related to acquisitions.
</t>
    </r>
    <r>
      <rPr>
        <i/>
        <sz val="10"/>
        <color indexed="23"/>
        <rFont val="Arial"/>
        <family val="2"/>
      </rPr>
      <t xml:space="preserve"> Rörelseresultat plus av- och nedskrivningar på immateriella tillgångar hänförliga till förvärv.</t>
    </r>
  </si>
  <si>
    <r>
      <t xml:space="preserve">Dividend </t>
    </r>
    <r>
      <rPr>
        <vertAlign val="superscript"/>
        <sz val="10"/>
        <rFont val="Arial"/>
        <family val="2"/>
      </rPr>
      <t>3)</t>
    </r>
  </si>
  <si>
    <r>
      <t xml:space="preserve">Redemption of shares </t>
    </r>
    <r>
      <rPr>
        <vertAlign val="superscript"/>
        <sz val="10"/>
        <rFont val="Arial"/>
        <family val="2"/>
      </rPr>
      <t>3)</t>
    </r>
  </si>
  <si>
    <t>3) For 2021, proposed by the board to the Annual General Meeting April 26,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</si>
</sst>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0">
    <numFmt numFmtId="5" formatCode="#,##0\ &quot;kr&quot;;\-#,##0\ &quot;kr&quot;"/>
    <numFmt numFmtId="42" formatCode="_-* #,##0\ &quot;kr&quot;_-;\-* #,##0\ &quot;kr&quot;_-;_-* &quot;-&quot;\ &quot;kr&quot;_-;_-@_-"/>
    <numFmt numFmtId="41" formatCode="_-* #,##0_-;\-* #,##0_-;_-* &quot;-&quot;_-;_-@_-"/>
    <numFmt numFmtId="44" formatCode="_-* #,##0.00\ &quot;kr&quot;_-;\-* #,##0.00\ &quot;kr&quot;_-;_-* &quot;-&quot;??\ &quot;kr&quot;_-;_-@_-"/>
    <numFmt numFmtId="43" formatCode="_-* #,##0.00_-;\-* #,##0.00_-;_-* &quot;-&quot;??_-;_-@_-"/>
    <numFmt numFmtId="164" formatCode="_-* #,##0\ _k_r_-;\-* #,##0\ _k_r_-;_-* &quot;-&quot;\ _k_r_-;_-@_-"/>
    <numFmt numFmtId="165" formatCode="_-* #,##0.00\ _k_r_-;\-* #,##0.00\ _k_r_-;_-* &quot;-&quot;??\ _k_r_-;_-@_-"/>
    <numFmt numFmtId="166" formatCode="#,##0.0"/>
    <numFmt numFmtId="167" formatCode="0.0%"/>
    <numFmt numFmtId="168" formatCode="yy/mm"/>
    <numFmt numFmtId="169" formatCode="0.0"/>
    <numFmt numFmtId="170" formatCode="\+#,##0;\-#,##0"/>
    <numFmt numFmtId="171" formatCode="_-* #,##0\ _k_r_-;\-* #,##0\ _k_r_-;_-* &quot;-&quot;??\ _k_r_-;_-@_-"/>
    <numFmt numFmtId="172" formatCode="\-"/>
    <numFmt numFmtId="173" formatCode="_(* #,##0.00_);_(* \(#,##0.00\);_(* &quot;-&quot;??_);_(@_)"/>
    <numFmt numFmtId="174" formatCode="&quot;SFr.&quot;#,##0.00;&quot;SFr.&quot;\-#,##0.00"/>
    <numFmt numFmtId="175" formatCode="_ * #,##0_ ;_ * \-#,##0_ ;_ * &quot;-&quot;_ ;_ @_ "/>
    <numFmt numFmtId="176" formatCode="_ * #,##0.00_ ;_ * \-#,##0.00_ ;_ * &quot;-&quot;??_ ;_ @_ "/>
    <numFmt numFmtId="177" formatCode="#,##0.0000_);\(#,##0.0000\)"/>
    <numFmt numFmtId="178" formatCode="_ &quot;Fr.&quot;\ * #,##0_ ;_ &quot;Fr.&quot;\ * \-#,##0_ ;_ &quot;Fr.&quot;\ * &quot;-&quot;_ ;_ @_ "/>
    <numFmt numFmtId="179" formatCode="_ &quot;Fr.&quot;\ * #,##0.00_ ;_ &quot;Fr.&quot;\ * \-#,##0.00_ ;_ &quot;Fr.&quot;\ * &quot;-&quot;??_ ;_ @_ "/>
    <numFmt numFmtId="180" formatCode="#,##0.00;[Red]#,##0.00"/>
    <numFmt numFmtId="181" formatCode="#,##0;\-#,##0;&quot;&quot;"/>
    <numFmt numFmtId="182" formatCode="General_)"/>
    <numFmt numFmtId="183" formatCode="m/d/yy"/>
    <numFmt numFmtId="184" formatCode="#,##0.0_);\(#,##0.0\)"/>
    <numFmt numFmtId="185" formatCode="_ * #,##0_)_F_ ;_ * \(#,##0\)_F_ ;_ * &quot;-&quot;_)_F_ ;_ @_ "/>
    <numFmt numFmtId="186" formatCode="_ * #,##0.00_)_F_ ;_ * \(#,##0.00\)_F_ ;_ * &quot;-&quot;??_)_F_ ;_ @_ "/>
    <numFmt numFmtId="187" formatCode="_ * #,##0_)&quot;F&quot;_ ;_ * \(#,##0\)&quot;F&quot;_ ;_ * &quot;-&quot;_)&quot;F&quot;_ ;_ @_ "/>
    <numFmt numFmtId="188" formatCode="_ * #,##0.00_)&quot;F&quot;_ ;_ * \(#,##0.00\)&quot;F&quot;_ ;_ * &quot;-&quot;??_)&quot;F&quot;_ ;_ @_ "/>
    <numFmt numFmtId="189" formatCode="_(* #,##0.0_);_(* \(#,##0.0\);_(* &quot;-&quot;?_);_(@_)"/>
    <numFmt numFmtId="190" formatCode="0.00000"/>
    <numFmt numFmtId="191" formatCode="0.000"/>
    <numFmt numFmtId="192" formatCode="#,##0.00\ [$€];[Red]\-#,##0.00\ [$€]"/>
    <numFmt numFmtId="193" formatCode="#,##0;\-#,##0;&quot;-&quot;"/>
    <numFmt numFmtId="194" formatCode="#,##0.000000\ _k_r"/>
    <numFmt numFmtId="195" formatCode="&quot;$&quot;#,##0\ ;\(&quot;$&quot;#,##0\)"/>
    <numFmt numFmtId="196" formatCode="_-* #,##0.00\ &quot;€&quot;_-;\-* #,##0.00\ &quot;€&quot;_-;_-* &quot;-&quot;??\ &quot;€&quot;_-;_-@_-"/>
    <numFmt numFmtId="197" formatCode="mmmmyy"/>
    <numFmt numFmtId="198" formatCode="_-* #,##0_-;_-* #,##0\-;_-* &quot;-&quot;_-;_-@_-"/>
    <numFmt numFmtId="199" formatCode="#,##0.00_ ;[Red]\-#,##0.00\ "/>
    <numFmt numFmtId="200" formatCode="_(* #,##0.00_);_(* \(#,##0.00\);_(* &quot;0&quot;??_);_(@_)"/>
    <numFmt numFmtId="201" formatCode="_-* #,##0.00\ _€_-;\-* #,##0.00\ _€_-;_-* &quot;-&quot;??\ _€_-;_-@_-"/>
    <numFmt numFmtId="202" formatCode="_(* #,##0_);_(* \(#,##0\);_(* \-??_);_(@_)"/>
    <numFmt numFmtId="203" formatCode="###,000"/>
    <numFmt numFmtId="204" formatCode="_ * #,##0_ ;_ * \-#,##0_ ;_ * &quot;-&quot;??_ ;_ @_ "/>
    <numFmt numFmtId="205" formatCode="_(* #,##0_);_(* \(#,##0\);_(* &quot;-&quot;??_);@"/>
    <numFmt numFmtId="206" formatCode="_(* #,##0.0_);_(* \(#,##0.0\);_(* &quot;-&quot;??_);@"/>
    <numFmt numFmtId="207" formatCode="_(* #,##0.000_);_(* \(#,##0.000\);_(* &quot;-&quot;??_);@"/>
    <numFmt numFmtId="208" formatCode="_(* #,##0.000000_);_(* \(#,##0.000000\);_(* &quot;-&quot;??_);@"/>
  </numFmts>
  <fonts count="15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0"/>
      <name val="Arial"/>
      <family val="2"/>
    </font>
    <font>
      <sz val="8"/>
      <name val="Arial"/>
      <family val="2"/>
    </font>
    <font>
      <sz val="12"/>
      <name val="Arial"/>
      <family val="2"/>
    </font>
    <font>
      <b/>
      <sz val="12"/>
      <name val="Arial"/>
      <family val="2"/>
    </font>
    <font>
      <vertAlign val="superscript"/>
      <sz val="10"/>
      <name val="Arial"/>
      <family val="2"/>
    </font>
    <font>
      <u/>
      <sz val="10"/>
      <name val="Arial"/>
      <family val="2"/>
    </font>
    <font>
      <b/>
      <sz val="10"/>
      <name val="Arial"/>
      <family val="2"/>
    </font>
    <font>
      <sz val="10"/>
      <color indexed="8"/>
      <name val="Arial"/>
      <family val="2"/>
    </font>
    <font>
      <i/>
      <sz val="10"/>
      <name val="Arial"/>
      <family val="2"/>
    </font>
    <font>
      <b/>
      <sz val="10"/>
      <color indexed="8"/>
      <name val="Arial"/>
      <family val="2"/>
    </font>
    <font>
      <b/>
      <i/>
      <sz val="10"/>
      <name val="Arial"/>
      <family val="2"/>
    </font>
    <font>
      <sz val="9"/>
      <name val="Arial"/>
      <family val="2"/>
    </font>
    <font>
      <sz val="10"/>
      <name val="Times New Roman"/>
      <family val="1"/>
    </font>
    <font>
      <sz val="11"/>
      <color indexed="9"/>
      <name val="Calibri"/>
      <family val="2"/>
    </font>
    <font>
      <b/>
      <sz val="11"/>
      <color indexed="52"/>
      <name val="Calibri"/>
      <family val="2"/>
    </font>
    <font>
      <sz val="11"/>
      <color indexed="17"/>
      <name val="Calibri"/>
      <family val="2"/>
    </font>
    <font>
      <sz val="11"/>
      <color indexed="20"/>
      <name val="Calibri"/>
      <family val="2"/>
    </font>
    <font>
      <i/>
      <sz val="11"/>
      <color indexed="23"/>
      <name val="Calibri"/>
      <family val="2"/>
    </font>
    <font>
      <sz val="11"/>
      <color indexed="62"/>
      <name val="Calibri"/>
      <family val="2"/>
    </font>
    <font>
      <b/>
      <sz val="11"/>
      <color indexed="9"/>
      <name val="Calibri"/>
      <family val="2"/>
    </font>
    <font>
      <sz val="11"/>
      <color indexed="52"/>
      <name val="Calibri"/>
      <family val="2"/>
    </font>
    <font>
      <sz val="11"/>
      <color indexed="60"/>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b/>
      <sz val="11"/>
      <color indexed="8"/>
      <name val="Calibri"/>
      <family val="2"/>
    </font>
    <font>
      <b/>
      <sz val="11"/>
      <color indexed="63"/>
      <name val="Calibri"/>
      <family val="2"/>
    </font>
    <font>
      <sz val="11"/>
      <color indexed="10"/>
      <name val="Calibri"/>
      <family val="2"/>
    </font>
    <font>
      <sz val="10"/>
      <color indexed="10"/>
      <name val="Arial"/>
      <family val="2"/>
    </font>
    <font>
      <sz val="12"/>
      <name val="Times New Roman"/>
      <family val="1"/>
    </font>
    <font>
      <b/>
      <sz val="11"/>
      <name val="Arial"/>
      <family val="2"/>
    </font>
    <font>
      <b/>
      <sz val="12"/>
      <color indexed="8"/>
      <name val="Arial"/>
      <family val="2"/>
    </font>
    <font>
      <b/>
      <sz val="11"/>
      <color indexed="10"/>
      <name val="Calibri"/>
      <family val="2"/>
    </font>
    <font>
      <b/>
      <sz val="8"/>
      <name val="Arial"/>
      <family val="2"/>
    </font>
    <font>
      <b/>
      <sz val="9"/>
      <name val="Arial"/>
      <family val="2"/>
    </font>
    <font>
      <sz val="10"/>
      <name val="Courier"/>
      <family val="3"/>
    </font>
    <font>
      <sz val="10"/>
      <name val="MS Serif"/>
      <family val="1"/>
    </font>
    <font>
      <sz val="10"/>
      <color indexed="16"/>
      <name val="MS Serif"/>
      <family val="1"/>
    </font>
    <font>
      <sz val="10"/>
      <name val="MS Sans Serif"/>
      <family val="2"/>
    </font>
    <font>
      <sz val="8"/>
      <name val="Helv"/>
    </font>
    <font>
      <b/>
      <sz val="8"/>
      <color indexed="8"/>
      <name val="Helv"/>
    </font>
    <font>
      <sz val="12"/>
      <name val="新細明體"/>
      <family val="1"/>
      <charset val="136"/>
    </font>
    <font>
      <sz val="12"/>
      <name val="Courier"/>
      <family val="3"/>
    </font>
    <font>
      <sz val="10"/>
      <name val="Geneva"/>
      <family val="2"/>
    </font>
    <font>
      <sz val="11"/>
      <color indexed="19"/>
      <name val="Calibri"/>
      <family val="2"/>
    </font>
    <font>
      <sz val="11"/>
      <name val="明朝"/>
      <family val="2"/>
      <charset val="128"/>
    </font>
    <font>
      <b/>
      <sz val="12"/>
      <name val="Helv"/>
    </font>
    <font>
      <sz val="12"/>
      <name val="Tms Rmn"/>
    </font>
    <font>
      <sz val="9"/>
      <name val="Tms Rmn"/>
    </font>
    <font>
      <i/>
      <sz val="9"/>
      <name val="Helv"/>
    </font>
    <font>
      <sz val="14"/>
      <name val="Tms Rmn"/>
    </font>
    <font>
      <sz val="11"/>
      <name val="Helv"/>
    </font>
    <font>
      <b/>
      <sz val="9"/>
      <name val="Helv"/>
    </font>
    <font>
      <sz val="10"/>
      <name val="Tms Rmn"/>
    </font>
    <font>
      <sz val="9"/>
      <name val="Helv"/>
    </font>
    <font>
      <i/>
      <sz val="12"/>
      <name val="Tms Rmn"/>
    </font>
    <font>
      <b/>
      <sz val="11"/>
      <name val="Helv"/>
    </font>
    <font>
      <b/>
      <sz val="10"/>
      <color indexed="39"/>
      <name val="Arial"/>
      <family val="2"/>
    </font>
    <font>
      <sz val="10"/>
      <color indexed="39"/>
      <name val="Arial"/>
      <family val="2"/>
    </font>
    <font>
      <sz val="19"/>
      <color indexed="48"/>
      <name val="Arial"/>
      <family val="2"/>
    </font>
    <font>
      <b/>
      <sz val="10"/>
      <name val="Helv"/>
    </font>
    <font>
      <b/>
      <sz val="22"/>
      <color indexed="18"/>
      <name val="Arial"/>
      <family val="2"/>
    </font>
    <font>
      <b/>
      <sz val="10"/>
      <color indexed="18"/>
      <name val="Arial"/>
      <family val="2"/>
    </font>
    <font>
      <b/>
      <u val="singleAccounting"/>
      <sz val="10"/>
      <color indexed="18"/>
      <name val="Arial"/>
      <family val="2"/>
    </font>
    <font>
      <b/>
      <sz val="10"/>
      <color indexed="12"/>
      <name val="Arial"/>
      <family val="2"/>
    </font>
    <font>
      <sz val="9"/>
      <name val="Futura UBS Bk"/>
      <family val="2"/>
    </font>
    <font>
      <sz val="26"/>
      <name val="Arial"/>
      <family val="2"/>
    </font>
    <font>
      <sz val="30"/>
      <name val="Arial"/>
      <family val="2"/>
    </font>
    <font>
      <sz val="48"/>
      <name val="Arial"/>
      <family val="2"/>
    </font>
    <font>
      <b/>
      <sz val="100"/>
      <name val="Arial"/>
      <family val="2"/>
    </font>
    <font>
      <sz val="12"/>
      <name val="FuturaA Bk BT"/>
    </font>
    <font>
      <sz val="8"/>
      <color indexed="12"/>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vertAlign val="superscript"/>
      <sz val="10"/>
      <name val="Arial"/>
      <family val="2"/>
    </font>
    <font>
      <b/>
      <sz val="12"/>
      <color indexed="9"/>
      <name val="Arial"/>
      <family val="2"/>
    </font>
    <font>
      <b/>
      <vertAlign val="superscript"/>
      <sz val="12"/>
      <color indexed="9"/>
      <name val="Arial"/>
      <family val="2"/>
    </font>
    <font>
      <vertAlign val="superscript"/>
      <sz val="11"/>
      <name val="Arial"/>
      <family val="2"/>
    </font>
    <font>
      <vertAlign val="subscript"/>
      <sz val="10"/>
      <name val="Arial"/>
      <family val="2"/>
    </font>
    <font>
      <i/>
      <sz val="12"/>
      <name val="Arial"/>
      <family val="2"/>
    </font>
    <font>
      <b/>
      <vertAlign val="superscript"/>
      <sz val="10"/>
      <color indexed="8"/>
      <name val="Arial"/>
      <family val="2"/>
    </font>
    <font>
      <u/>
      <sz val="10"/>
      <color indexed="24"/>
      <name val="Arial"/>
      <family val="2"/>
    </font>
    <font>
      <i/>
      <sz val="10"/>
      <color indexed="23"/>
      <name val="Arial"/>
      <family val="2"/>
    </font>
    <font>
      <b/>
      <i/>
      <sz val="10"/>
      <color indexed="23"/>
      <name val="Arial"/>
      <family val="2"/>
    </font>
    <font>
      <vertAlign val="superscript"/>
      <sz val="10"/>
      <color indexed="8"/>
      <name val="Arial"/>
      <family val="2"/>
    </font>
    <font>
      <i/>
      <vertAlign val="superscript"/>
      <sz val="10"/>
      <name val="Arial"/>
      <family val="2"/>
    </font>
    <font>
      <i/>
      <sz val="9"/>
      <name val="Arial"/>
      <family val="2"/>
    </font>
    <font>
      <sz val="11"/>
      <color theme="1"/>
      <name val="Calibri"/>
      <family val="2"/>
      <scheme val="minor"/>
    </font>
    <font>
      <u/>
      <sz val="10"/>
      <color theme="10"/>
      <name val="Arial"/>
      <family val="2"/>
    </font>
    <font>
      <u/>
      <sz val="11"/>
      <color theme="10"/>
      <name val="Calibri"/>
      <family val="2"/>
      <scheme val="minor"/>
    </font>
    <font>
      <sz val="11"/>
      <color rgb="FF3F3F76"/>
      <name val="Calibri"/>
      <family val="2"/>
      <scheme val="minor"/>
    </font>
    <font>
      <sz val="10"/>
      <color theme="0"/>
      <name val="Arial"/>
      <family val="2"/>
    </font>
    <font>
      <sz val="10"/>
      <color theme="1"/>
      <name val="Arial"/>
      <family val="2"/>
    </font>
    <font>
      <b/>
      <sz val="10"/>
      <color theme="1"/>
      <name val="Arial"/>
      <family val="2"/>
    </font>
    <font>
      <b/>
      <sz val="10"/>
      <color theme="0"/>
      <name val="Arial"/>
      <family val="2"/>
    </font>
    <font>
      <u/>
      <sz val="10"/>
      <color rgb="FF0099CC"/>
      <name val="Arial"/>
      <family val="2"/>
    </font>
    <font>
      <b/>
      <sz val="10"/>
      <color rgb="FFFF0000"/>
      <name val="Arial"/>
      <family val="2"/>
    </font>
    <font>
      <sz val="10"/>
      <color rgb="FFFF0000"/>
      <name val="Arial"/>
      <family val="2"/>
    </font>
    <font>
      <i/>
      <sz val="10"/>
      <color theme="1"/>
      <name val="Arial"/>
      <family val="2"/>
    </font>
    <font>
      <sz val="10"/>
      <color rgb="FF7030A0"/>
      <name val="Arial"/>
      <family val="2"/>
    </font>
    <font>
      <sz val="10"/>
      <color rgb="FF00B0F0"/>
      <name val="Arial"/>
      <family val="2"/>
    </font>
    <font>
      <i/>
      <sz val="10"/>
      <color rgb="FF00B0F0"/>
      <name val="Arial"/>
      <family val="2"/>
    </font>
    <font>
      <b/>
      <i/>
      <sz val="10"/>
      <color theme="1"/>
      <name val="Arial"/>
      <family val="2"/>
    </font>
    <font>
      <b/>
      <sz val="12"/>
      <color rgb="FFFF0000"/>
      <name val="Arial"/>
      <family val="2"/>
    </font>
    <font>
      <b/>
      <i/>
      <sz val="10"/>
      <color theme="1" tint="0.499984740745262"/>
      <name val="Arial"/>
      <family val="2"/>
    </font>
    <font>
      <sz val="10"/>
      <color rgb="FF0099CC"/>
      <name val="Arial"/>
      <family val="2"/>
    </font>
    <font>
      <vertAlign val="superscript"/>
      <sz val="14"/>
      <name val="Arial"/>
      <family val="2"/>
    </font>
    <font>
      <sz val="11"/>
      <color rgb="FF006100"/>
      <name val="Calibri"/>
      <family val="2"/>
      <scheme val="minor"/>
    </font>
    <font>
      <sz val="11"/>
      <color rgb="FF9C0006"/>
      <name val="Calibri"/>
      <family val="2"/>
      <scheme val="minor"/>
    </font>
    <font>
      <sz val="11"/>
      <color rgb="FF9C6500"/>
      <name val="Calibri"/>
      <family val="2"/>
      <scheme val="minor"/>
    </font>
    <font>
      <sz val="11"/>
      <color indexed="16"/>
      <name val="Calibri"/>
      <family val="2"/>
    </font>
    <font>
      <b/>
      <sz val="11"/>
      <color indexed="53"/>
      <name val="Calibri"/>
      <family val="2"/>
    </font>
    <font>
      <sz val="11"/>
      <color indexed="8"/>
      <name val="宋体"/>
      <charset val="134"/>
    </font>
    <font>
      <sz val="12"/>
      <name val="宋体"/>
      <charset val="134"/>
    </font>
    <font>
      <sz val="10"/>
      <color indexed="24"/>
      <name val="Arial"/>
      <family val="2"/>
    </font>
    <font>
      <sz val="10"/>
      <name val="Helv"/>
    </font>
    <font>
      <u/>
      <sz val="9"/>
      <color indexed="12"/>
      <name val="Helv"/>
      <family val="2"/>
    </font>
    <font>
      <sz val="11"/>
      <color indexed="48"/>
      <name val="Calibri"/>
      <family val="2"/>
    </font>
    <font>
      <sz val="11"/>
      <color indexed="53"/>
      <name val="Calibri"/>
      <family val="2"/>
    </font>
    <font>
      <sz val="10"/>
      <color indexed="12"/>
      <name val="Arial"/>
      <family val="2"/>
    </font>
    <font>
      <sz val="10"/>
      <name val="宋体"/>
      <charset val="134"/>
    </font>
    <font>
      <b/>
      <sz val="18"/>
      <color indexed="62"/>
      <name val="Cambria"/>
      <family val="1"/>
    </font>
    <font>
      <b/>
      <sz val="6"/>
      <name val="Small Fonts"/>
      <family val="2"/>
    </font>
    <font>
      <sz val="12"/>
      <name val="宋体"/>
      <family val="3"/>
      <charset val="134"/>
    </font>
    <font>
      <sz val="9"/>
      <color indexed="8"/>
      <name val="Tahoma"/>
      <family val="2"/>
    </font>
    <font>
      <sz val="9"/>
      <name val="Tahoma"/>
      <family val="2"/>
    </font>
    <font>
      <sz val="11"/>
      <color indexed="8"/>
      <name val="맑은 고딕"/>
      <family val="3"/>
      <charset val="129"/>
    </font>
    <font>
      <sz val="11"/>
      <color indexed="9"/>
      <name val="맑은 고딕"/>
      <family val="3"/>
      <charset val="129"/>
    </font>
    <font>
      <u/>
      <sz val="10"/>
      <color indexed="12"/>
      <name val="Arial"/>
      <family val="2"/>
    </font>
    <font>
      <b/>
      <u/>
      <sz val="10"/>
      <name val="Arial Narrow"/>
      <family val="2"/>
    </font>
    <font>
      <sz val="8"/>
      <color rgb="FF1F497D"/>
      <name val="Verdana"/>
      <family val="2"/>
    </font>
    <font>
      <b/>
      <sz val="8"/>
      <color rgb="FF1F497D"/>
      <name val="Verdana"/>
      <family val="2"/>
    </font>
    <font>
      <sz val="8"/>
      <color rgb="FF000000"/>
      <name val="Verdana"/>
      <family val="2"/>
    </font>
    <font>
      <sz val="11"/>
      <color indexed="63"/>
      <name val="Calibri"/>
      <family val="2"/>
    </font>
    <font>
      <sz val="12"/>
      <color theme="1"/>
      <name val="Arial"/>
      <family val="2"/>
    </font>
    <font>
      <u/>
      <sz val="10"/>
      <color rgb="FF00B0F0"/>
      <name val="Arial"/>
      <family val="2"/>
    </font>
    <font>
      <i/>
      <u/>
      <sz val="10"/>
      <color theme="0" tint="-0.499984740745262"/>
      <name val="Arial"/>
      <family val="2"/>
    </font>
    <font>
      <i/>
      <sz val="10"/>
      <color theme="0" tint="-0.499984740745262"/>
      <name val="Arial"/>
      <family val="2"/>
    </font>
    <font>
      <sz val="11"/>
      <color theme="0"/>
      <name val="Calibri"/>
      <family val="2"/>
      <scheme val="minor"/>
    </font>
    <font>
      <b/>
      <sz val="10"/>
      <color theme="3" tint="0.39997558519241921"/>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s>
  <fills count="9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3"/>
      </patternFill>
    </fill>
    <fill>
      <patternFill patternType="solid">
        <fgColor indexed="44"/>
      </patternFill>
    </fill>
    <fill>
      <patternFill patternType="solid">
        <fgColor indexed="35"/>
      </patternFill>
    </fill>
    <fill>
      <patternFill patternType="solid">
        <fgColor indexed="29"/>
      </patternFill>
    </fill>
    <fill>
      <patternFill patternType="solid">
        <fgColor indexed="26"/>
      </patternFill>
    </fill>
    <fill>
      <patternFill patternType="solid">
        <fgColor indexed="11"/>
      </patternFill>
    </fill>
    <fill>
      <patternFill patternType="solid">
        <fgColor indexed="51"/>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2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56"/>
      </patternFill>
    </fill>
    <fill>
      <patternFill patternType="solid">
        <fgColor indexed="10"/>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57"/>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54"/>
      </patternFill>
    </fill>
    <fill>
      <patternFill patternType="solid">
        <fgColor indexed="26"/>
        <bgColor indexed="26"/>
      </patternFill>
    </fill>
    <fill>
      <patternFill patternType="solid">
        <fgColor indexed="47"/>
        <bgColor indexed="47"/>
      </patternFill>
    </fill>
    <fill>
      <patternFill patternType="solid">
        <fgColor indexed="9"/>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22"/>
        <bgColor indexed="64"/>
      </patternFill>
    </fill>
    <fill>
      <patternFill patternType="solid">
        <fgColor indexed="42"/>
        <bgColor indexed="64"/>
      </patternFill>
    </fill>
    <fill>
      <patternFill patternType="solid">
        <fgColor indexed="26"/>
        <bgColor indexed="64"/>
      </patternFill>
    </fill>
    <fill>
      <patternFill patternType="solid">
        <fgColor indexed="40"/>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15"/>
      </patternFill>
    </fill>
    <fill>
      <patternFill patternType="solid">
        <fgColor indexed="9"/>
        <bgColor indexed="64"/>
      </patternFill>
    </fill>
    <fill>
      <patternFill patternType="solid">
        <fgColor rgb="FFFFCC99"/>
      </patternFill>
    </fill>
    <fill>
      <patternFill patternType="solid">
        <fgColor theme="0"/>
        <bgColor indexed="64"/>
      </patternFill>
    </fill>
    <fill>
      <patternFill patternType="solid">
        <fgColor theme="0" tint="-0.14999847407452621"/>
        <bgColor indexed="64"/>
      </patternFill>
    </fill>
    <fill>
      <patternFill patternType="solid">
        <fgColor rgb="FF0099CC"/>
        <bgColor indexed="64"/>
      </patternFill>
    </fill>
    <fill>
      <patternFill patternType="solid">
        <fgColor rgb="FFFFFF00"/>
        <bgColor indexed="64"/>
      </patternFill>
    </fill>
    <fill>
      <patternFill patternType="solid">
        <fgColor rgb="FF00FF00"/>
        <bgColor indexed="64"/>
      </patternFill>
    </fill>
    <fill>
      <patternFill patternType="solid">
        <fgColor rgb="FFC0C0C0"/>
        <bgColor indexed="64"/>
      </patternFill>
    </fill>
    <fill>
      <patternFill patternType="solid">
        <fgColor rgb="FFFFFFFF"/>
        <bgColor indexed="64"/>
      </patternFill>
    </fill>
    <fill>
      <patternFill patternType="solid">
        <fgColor rgb="FFFF000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48"/>
        <bgColor indexed="48"/>
      </patternFill>
    </fill>
    <fill>
      <patternFill patternType="solid">
        <fgColor indexed="25"/>
        <bgColor indexed="25"/>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9"/>
        <bgColor indexed="9"/>
      </patternFill>
    </fill>
    <fill>
      <patternFill patternType="solid">
        <fgColor indexed="42"/>
        <bgColor indexed="42"/>
      </patternFill>
    </fill>
    <fill>
      <patternFill patternType="solid">
        <fgColor indexed="18"/>
        <bgColor indexed="64"/>
      </patternFill>
    </fill>
    <fill>
      <patternFill patternType="solid">
        <fgColor indexed="46"/>
        <bgColor indexed="64"/>
      </patternFill>
    </fill>
    <fill>
      <patternFill patternType="solid">
        <fgColor indexed="8"/>
        <bgColor indexed="64"/>
      </patternFill>
    </fill>
    <fill>
      <patternFill patternType="solid">
        <fgColor indexed="62"/>
      </patternFill>
    </fill>
    <fill>
      <patternFill patternType="solid">
        <fgColor rgb="FFDBE5F1"/>
        <bgColor rgb="FF000000"/>
      </patternFill>
    </fill>
    <fill>
      <patternFill patternType="solid">
        <fgColor rgb="FFB7CFE8"/>
        <bgColor rgb="FF000000"/>
      </patternFill>
    </fill>
    <fill>
      <patternFill patternType="solid">
        <fgColor rgb="FFDBE5F1"/>
        <bgColor rgb="FFFFFFFF"/>
      </patternFill>
    </fill>
    <fill>
      <patternFill patternType="solid">
        <fgColor theme="4" tint="0.39997558519241921"/>
        <bgColor indexed="65"/>
      </patternFill>
    </fill>
    <fill>
      <patternFill patternType="solid">
        <fgColor theme="5"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indexed="47"/>
        <bgColor indexed="64"/>
      </patternFill>
    </fill>
    <fill>
      <patternFill patternType="solid">
        <fgColor indexed="27"/>
        <bgColor indexed="64"/>
      </patternFill>
    </fill>
    <fill>
      <patternFill patternType="solid">
        <fgColor indexed="29"/>
        <bgColor indexed="64"/>
      </patternFill>
    </fill>
    <fill>
      <patternFill patternType="solid">
        <fgColor indexed="34"/>
        <bgColor indexed="64"/>
      </patternFill>
    </fill>
    <fill>
      <patternFill patternType="solid">
        <fgColor indexed="44"/>
        <bgColor indexed="64"/>
      </patternFill>
    </fill>
    <fill>
      <patternFill patternType="solid">
        <fgColor indexed="49"/>
        <bgColor indexed="64"/>
      </patternFill>
    </fill>
  </fills>
  <borders count="67">
    <border>
      <left/>
      <right/>
      <top/>
      <bottom/>
      <diagonal/>
    </border>
    <border>
      <left/>
      <right/>
      <top/>
      <bottom style="medium">
        <color indexed="18"/>
      </bottom>
      <diagonal/>
    </border>
    <border>
      <left/>
      <right/>
      <top/>
      <bottom style="medium">
        <color indexed="6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26"/>
      </bottom>
      <diagonal/>
    </border>
    <border>
      <left/>
      <right/>
      <top/>
      <bottom style="thick">
        <color indexed="56"/>
      </bottom>
      <diagonal/>
    </border>
    <border>
      <left/>
      <right/>
      <top/>
      <bottom style="thick">
        <color indexed="22"/>
      </bottom>
      <diagonal/>
    </border>
    <border>
      <left/>
      <right/>
      <top/>
      <bottom style="thick">
        <color indexed="27"/>
      </bottom>
      <diagonal/>
    </border>
    <border>
      <left/>
      <right/>
      <top/>
      <bottom style="medium">
        <color indexed="27"/>
      </bottom>
      <diagonal/>
    </border>
    <border>
      <left style="thin">
        <color indexed="64"/>
      </left>
      <right/>
      <top/>
      <bottom style="thin">
        <color indexed="64"/>
      </bottom>
      <diagonal/>
    </border>
    <border>
      <left/>
      <right/>
      <top/>
      <bottom style="dotted">
        <color indexed="64"/>
      </bottom>
      <diagonal/>
    </border>
    <border>
      <left style="thin">
        <color indexed="64"/>
      </left>
      <right/>
      <top/>
      <bottom/>
      <diagonal/>
    </border>
    <border>
      <left/>
      <right/>
      <top/>
      <bottom style="double">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bottom style="thick">
        <color indexed="62"/>
      </bottom>
      <diagonal/>
    </border>
    <border>
      <left/>
      <right/>
      <top/>
      <bottom style="medium">
        <color indexed="30"/>
      </bottom>
      <diagonal/>
    </border>
    <border>
      <left/>
      <right/>
      <top style="thin">
        <color indexed="26"/>
      </top>
      <bottom style="double">
        <color indexed="26"/>
      </bottom>
      <diagonal/>
    </border>
    <border>
      <left/>
      <right/>
      <top style="thin">
        <color indexed="56"/>
      </top>
      <bottom style="double">
        <color indexed="56"/>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medium">
        <color auto="1"/>
      </bottom>
      <diagonal/>
    </border>
    <border>
      <left style="thin">
        <color rgb="FFB2B2B2"/>
      </left>
      <right style="thin">
        <color rgb="FFB2B2B2"/>
      </right>
      <top style="thin">
        <color rgb="FFB2B2B2"/>
      </top>
      <bottom style="thin">
        <color rgb="FFB2B2B2"/>
      </bottom>
      <diagonal/>
    </border>
    <border>
      <left/>
      <right/>
      <top style="dashed">
        <color indexed="64"/>
      </top>
      <bottom style="dashed">
        <color indexed="64"/>
      </bottom>
      <diagonal/>
    </border>
    <border>
      <left/>
      <right/>
      <top/>
      <bottom style="thick">
        <color indexed="48"/>
      </bottom>
      <diagonal/>
    </border>
    <border>
      <left/>
      <right/>
      <top/>
      <bottom style="medium">
        <color indexed="27"/>
      </bottom>
      <diagonal/>
    </border>
    <border>
      <left/>
      <right/>
      <top/>
      <bottom style="medium">
        <color indexed="24"/>
      </bottom>
      <diagonal/>
    </border>
    <border>
      <left/>
      <right/>
      <top/>
      <bottom style="double">
        <color indexed="53"/>
      </bottom>
      <diagonal/>
    </border>
    <border>
      <left/>
      <right/>
      <top/>
      <bottom style="medium">
        <color indexed="30"/>
      </bottom>
      <diagonal/>
    </border>
    <border>
      <left/>
      <right/>
      <top style="dashed">
        <color indexed="64"/>
      </top>
      <bottom/>
      <diagonal/>
    </border>
    <border>
      <left/>
      <right/>
      <top style="thin">
        <color indexed="48"/>
      </top>
      <bottom style="double">
        <color indexed="48"/>
      </bottom>
      <diagonal/>
    </border>
    <border>
      <left/>
      <right style="thin">
        <color indexed="8"/>
      </right>
      <top style="thin">
        <color indexed="64"/>
      </top>
      <bottom style="thin">
        <color indexed="64"/>
      </bottom>
      <diagonal/>
    </border>
    <border>
      <left/>
      <right style="thin">
        <color indexed="8"/>
      </right>
      <top style="thin">
        <color indexed="64"/>
      </top>
      <bottom/>
      <diagonal/>
    </border>
    <border>
      <left/>
      <right style="thin">
        <color indexed="8"/>
      </right>
      <top style="thin">
        <color indexed="20"/>
      </top>
      <bottom style="thin">
        <color indexed="20"/>
      </bottom>
      <diagonal/>
    </border>
    <border>
      <left/>
      <right/>
      <top style="thin">
        <color indexed="20"/>
      </top>
      <bottom style="thin">
        <color indexed="20"/>
      </bottom>
      <diagonal/>
    </border>
    <border>
      <left/>
      <right/>
      <top style="thin">
        <color indexed="49"/>
      </top>
      <bottom style="double">
        <color indexed="49"/>
      </bottom>
      <diagonal/>
    </border>
    <border>
      <left/>
      <right/>
      <top/>
      <bottom style="thick">
        <color indexed="49"/>
      </bottom>
      <diagonal/>
    </border>
    <border>
      <left/>
      <right/>
      <top/>
      <bottom style="medium">
        <color indexed="49"/>
      </bottom>
      <diagonal/>
    </border>
    <border>
      <left style="thin">
        <color indexed="64"/>
      </left>
      <right style="thin">
        <color indexed="64"/>
      </right>
      <top style="double">
        <color indexed="64"/>
      </top>
      <bottom style="thin">
        <color indexed="64"/>
      </bottom>
      <diagonal/>
    </border>
    <border>
      <left/>
      <right/>
      <top style="thin">
        <color indexed="62"/>
      </top>
      <bottom style="double">
        <color indexed="62"/>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rgb="FF808080"/>
      </left>
      <right style="thin">
        <color rgb="FF808080"/>
      </right>
      <top style="thin">
        <color rgb="FF808080"/>
      </top>
      <bottom style="thin">
        <color rgb="FF808080"/>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right/>
      <top/>
      <bottom style="medium">
        <color indexed="64"/>
      </bottom>
      <diagonal/>
    </border>
    <border>
      <left style="thin">
        <color theme="1"/>
      </left>
      <right/>
      <top/>
      <bottom/>
      <diagonal/>
    </border>
    <border>
      <left style="thin">
        <color theme="1"/>
      </left>
      <right/>
      <top/>
      <bottom style="thin">
        <color indexed="64"/>
      </bottom>
      <diagonal/>
    </border>
    <border>
      <left style="thin">
        <color theme="1"/>
      </left>
      <right/>
      <top style="thin">
        <color indexed="64"/>
      </top>
      <bottom/>
      <diagonal/>
    </border>
    <border>
      <left style="thin">
        <color theme="1"/>
      </left>
      <right/>
      <top style="thin">
        <color indexed="64"/>
      </top>
      <bottom style="thin">
        <color indexed="64"/>
      </bottom>
      <diagonal/>
    </border>
    <border>
      <left/>
      <right/>
      <top/>
      <bottom style="medium">
        <color indexed="24"/>
      </bottom>
      <diagonal/>
    </border>
    <border>
      <left/>
      <right/>
      <top/>
      <bottom style="medium">
        <color auto="1"/>
      </bottom>
      <diagonal/>
    </border>
    <border>
      <left/>
      <right/>
      <top/>
      <bottom style="medium">
        <color auto="1"/>
      </bottom>
      <diagonal/>
    </border>
  </borders>
  <cellStyleXfs count="10069">
    <xf numFmtId="0" fontId="0" fillId="0" borderId="0"/>
    <xf numFmtId="0" fontId="52" fillId="0" borderId="0"/>
    <xf numFmtId="0" fontId="38" fillId="0" borderId="0"/>
    <xf numFmtId="0" fontId="52" fillId="0" borderId="0"/>
    <xf numFmtId="0" fontId="52" fillId="0" borderId="0"/>
    <xf numFmtId="0" fontId="70" fillId="0" borderId="0" applyNumberFormat="0" applyFill="0" applyBorder="0" applyAlignment="0" applyProtection="0"/>
    <xf numFmtId="0" fontId="38" fillId="0" borderId="0"/>
    <xf numFmtId="0" fontId="38" fillId="0" borderId="0"/>
    <xf numFmtId="0" fontId="38" fillId="0" borderId="0"/>
    <xf numFmtId="0" fontId="38" fillId="0" borderId="0"/>
    <xf numFmtId="0" fontId="52" fillId="0" borderId="0"/>
    <xf numFmtId="0" fontId="38" fillId="0" borderId="0"/>
    <xf numFmtId="0" fontId="52" fillId="0" borderId="0"/>
    <xf numFmtId="0" fontId="52" fillId="0" borderId="0"/>
    <xf numFmtId="0" fontId="38" fillId="0" borderId="0"/>
    <xf numFmtId="0" fontId="52" fillId="0" borderId="0"/>
    <xf numFmtId="0" fontId="38" fillId="0" borderId="0"/>
    <xf numFmtId="0" fontId="71" fillId="0" borderId="1" applyNumberFormat="0" applyFill="0" applyProtection="0">
      <alignment horizontal="center"/>
    </xf>
    <xf numFmtId="0" fontId="72" fillId="0" borderId="0" applyNumberFormat="0" applyFill="0" applyBorder="0" applyProtection="0">
      <alignment horizontal="centerContinuous"/>
    </xf>
    <xf numFmtId="0" fontId="38" fillId="0" borderId="0"/>
    <xf numFmtId="0" fontId="38" fillId="0" borderId="0"/>
    <xf numFmtId="0" fontId="38" fillId="0" borderId="0"/>
    <xf numFmtId="0" fontId="7" fillId="2" borderId="0" applyNumberFormat="0" applyBorder="0" applyAlignment="0" applyProtection="0"/>
    <xf numFmtId="0" fontId="6" fillId="2" borderId="0" applyNumberFormat="0" applyBorder="0" applyAlignment="0" applyProtection="0"/>
    <xf numFmtId="0" fontId="7" fillId="3" borderId="0" applyNumberFormat="0" applyBorder="0" applyAlignment="0" applyProtection="0"/>
    <xf numFmtId="0" fontId="6" fillId="3" borderId="0" applyNumberFormat="0" applyBorder="0" applyAlignment="0" applyProtection="0"/>
    <xf numFmtId="0" fontId="7" fillId="4" borderId="0" applyNumberFormat="0" applyBorder="0" applyAlignment="0" applyProtection="0"/>
    <xf numFmtId="0" fontId="6" fillId="4" borderId="0" applyNumberFormat="0" applyBorder="0" applyAlignment="0" applyProtection="0"/>
    <xf numFmtId="0" fontId="7" fillId="5" borderId="0" applyNumberFormat="0" applyBorder="0" applyAlignment="0" applyProtection="0"/>
    <xf numFmtId="0" fontId="6" fillId="5" borderId="0" applyNumberFormat="0" applyBorder="0" applyAlignment="0" applyProtection="0"/>
    <xf numFmtId="0" fontId="7" fillId="6" borderId="0" applyNumberFormat="0" applyBorder="0" applyAlignment="0" applyProtection="0"/>
    <xf numFmtId="0" fontId="6" fillId="6" borderId="0" applyNumberFormat="0" applyBorder="0" applyAlignment="0" applyProtection="0"/>
    <xf numFmtId="0" fontId="7" fillId="7" borderId="0" applyNumberFormat="0" applyBorder="0" applyAlignment="0" applyProtection="0"/>
    <xf numFmtId="0" fontId="6" fillId="7" borderId="0" applyNumberFormat="0" applyBorder="0" applyAlignment="0" applyProtection="0"/>
    <xf numFmtId="0" fontId="7" fillId="6" borderId="0" applyNumberFormat="0" applyBorder="0" applyAlignment="0" applyProtection="0"/>
    <xf numFmtId="0" fontId="6" fillId="6" borderId="0" applyNumberFormat="0" applyBorder="0" applyAlignment="0" applyProtection="0"/>
    <xf numFmtId="0" fontId="7" fillId="6" borderId="0" applyNumberFormat="0" applyBorder="0" applyAlignment="0" applyProtection="0"/>
    <xf numFmtId="0" fontId="6" fillId="6" borderId="0" applyNumberFormat="0" applyBorder="0" applyAlignment="0" applyProtection="0"/>
    <xf numFmtId="0" fontId="7" fillId="6" borderId="0" applyNumberFormat="0" applyBorder="0" applyAlignment="0" applyProtection="0"/>
    <xf numFmtId="0" fontId="6" fillId="6" borderId="0" applyNumberFormat="0" applyBorder="0" applyAlignment="0" applyProtection="0"/>
    <xf numFmtId="0" fontId="7" fillId="9" borderId="0" applyNumberFormat="0" applyBorder="0" applyAlignment="0" applyProtection="0"/>
    <xf numFmtId="0" fontId="6" fillId="9" borderId="0" applyNumberFormat="0" applyBorder="0" applyAlignment="0" applyProtection="0"/>
    <xf numFmtId="0" fontId="7" fillId="10" borderId="0" applyNumberFormat="0" applyBorder="0" applyAlignment="0" applyProtection="0"/>
    <xf numFmtId="0" fontId="6" fillId="10" borderId="0" applyNumberFormat="0" applyBorder="0" applyAlignment="0" applyProtection="0"/>
    <xf numFmtId="0" fontId="7" fillId="10" borderId="0" applyNumberFormat="0" applyBorder="0" applyAlignment="0" applyProtection="0"/>
    <xf numFmtId="0" fontId="6" fillId="10" borderId="0" applyNumberFormat="0" applyBorder="0" applyAlignment="0" applyProtection="0"/>
    <xf numFmtId="0" fontId="7" fillId="10" borderId="0" applyNumberFormat="0" applyBorder="0" applyAlignment="0" applyProtection="0"/>
    <xf numFmtId="0" fontId="6" fillId="10" borderId="0" applyNumberFormat="0" applyBorder="0" applyAlignment="0" applyProtection="0"/>
    <xf numFmtId="0" fontId="7" fillId="11" borderId="0" applyNumberFormat="0" applyBorder="0" applyAlignment="0" applyProtection="0"/>
    <xf numFmtId="0" fontId="6" fillId="11" borderId="0" applyNumberFormat="0" applyBorder="0" applyAlignment="0" applyProtection="0"/>
    <xf numFmtId="0" fontId="7" fillId="10" borderId="0" applyNumberFormat="0" applyBorder="0" applyAlignment="0" applyProtection="0"/>
    <xf numFmtId="0" fontId="6" fillId="10" borderId="0" applyNumberFormat="0" applyBorder="0" applyAlignment="0" applyProtection="0"/>
    <xf numFmtId="0" fontId="7" fillId="10" borderId="0" applyNumberFormat="0" applyBorder="0" applyAlignment="0" applyProtection="0"/>
    <xf numFmtId="0" fontId="6" fillId="10" borderId="0" applyNumberFormat="0" applyBorder="0" applyAlignment="0" applyProtection="0"/>
    <xf numFmtId="0" fontId="7" fillId="10" borderId="0" applyNumberFormat="0" applyBorder="0" applyAlignment="0" applyProtection="0"/>
    <xf numFmtId="0" fontId="6" fillId="10" borderId="0" applyNumberFormat="0" applyBorder="0" applyAlignment="0" applyProtection="0"/>
    <xf numFmtId="0" fontId="7" fillId="12" borderId="0" applyNumberFormat="0" applyBorder="0" applyAlignment="0" applyProtection="0"/>
    <xf numFmtId="0" fontId="6" fillId="12" borderId="0" applyNumberFormat="0" applyBorder="0" applyAlignment="0" applyProtection="0"/>
    <xf numFmtId="0" fontId="7" fillId="8" borderId="0" applyNumberFormat="0" applyBorder="0" applyAlignment="0" applyProtection="0"/>
    <xf numFmtId="0" fontId="6" fillId="8" borderId="0" applyNumberFormat="0" applyBorder="0" applyAlignment="0" applyProtection="0"/>
    <xf numFmtId="0" fontId="7" fillId="8" borderId="0" applyNumberFormat="0" applyBorder="0" applyAlignment="0" applyProtection="0"/>
    <xf numFmtId="0" fontId="6" fillId="8" borderId="0" applyNumberFormat="0" applyBorder="0" applyAlignment="0" applyProtection="0"/>
    <xf numFmtId="0" fontId="7" fillId="8" borderId="0" applyNumberFormat="0" applyBorder="0" applyAlignment="0" applyProtection="0"/>
    <xf numFmtId="0" fontId="6" fillId="8" borderId="0" applyNumberFormat="0" applyBorder="0" applyAlignment="0" applyProtection="0"/>
    <xf numFmtId="0" fontId="7" fillId="7" borderId="0" applyNumberFormat="0" applyBorder="0" applyAlignment="0" applyProtection="0"/>
    <xf numFmtId="0" fontId="6" fillId="7" borderId="0" applyNumberFormat="0" applyBorder="0" applyAlignment="0" applyProtection="0"/>
    <xf numFmtId="0" fontId="7" fillId="6" borderId="0" applyNumberFormat="0" applyBorder="0" applyAlignment="0" applyProtection="0"/>
    <xf numFmtId="0" fontId="6" fillId="6" borderId="0" applyNumberFormat="0" applyBorder="0" applyAlignment="0" applyProtection="0"/>
    <xf numFmtId="0" fontId="7" fillId="6" borderId="0" applyNumberFormat="0" applyBorder="0" applyAlignment="0" applyProtection="0"/>
    <xf numFmtId="0" fontId="6" fillId="6" borderId="0" applyNumberFormat="0" applyBorder="0" applyAlignment="0" applyProtection="0"/>
    <xf numFmtId="0" fontId="7" fillId="6" borderId="0" applyNumberFormat="0" applyBorder="0" applyAlignment="0" applyProtection="0"/>
    <xf numFmtId="0" fontId="6" fillId="6" borderId="0" applyNumberFormat="0" applyBorder="0" applyAlignment="0" applyProtection="0"/>
    <xf numFmtId="0" fontId="7" fillId="6" borderId="0" applyNumberFormat="0" applyBorder="0" applyAlignment="0" applyProtection="0"/>
    <xf numFmtId="0" fontId="6" fillId="6" borderId="0" applyNumberFormat="0" applyBorder="0" applyAlignment="0" applyProtection="0"/>
    <xf numFmtId="0" fontId="7" fillId="7" borderId="0" applyNumberFormat="0" applyBorder="0" applyAlignment="0" applyProtection="0"/>
    <xf numFmtId="0" fontId="6" fillId="7" borderId="0" applyNumberFormat="0" applyBorder="0" applyAlignment="0" applyProtection="0"/>
    <xf numFmtId="0" fontId="7" fillId="7" borderId="0" applyNumberFormat="0" applyBorder="0" applyAlignment="0" applyProtection="0"/>
    <xf numFmtId="0" fontId="6" fillId="7" borderId="0" applyNumberFormat="0" applyBorder="0" applyAlignment="0" applyProtection="0"/>
    <xf numFmtId="0" fontId="7" fillId="7" borderId="0" applyNumberFormat="0" applyBorder="0" applyAlignment="0" applyProtection="0"/>
    <xf numFmtId="0" fontId="6" fillId="7" borderId="0" applyNumberFormat="0" applyBorder="0" applyAlignment="0" applyProtection="0"/>
    <xf numFmtId="0" fontId="7" fillId="12" borderId="0" applyNumberFormat="0" applyBorder="0" applyAlignment="0" applyProtection="0"/>
    <xf numFmtId="0" fontId="6" fillId="12" borderId="0" applyNumberFormat="0" applyBorder="0" applyAlignment="0" applyProtection="0"/>
    <xf numFmtId="0" fontId="7" fillId="9" borderId="0" applyNumberFormat="0" applyBorder="0" applyAlignment="0" applyProtection="0"/>
    <xf numFmtId="0" fontId="6" fillId="9" borderId="0" applyNumberFormat="0" applyBorder="0" applyAlignment="0" applyProtection="0"/>
    <xf numFmtId="0" fontId="7" fillId="11" borderId="0" applyNumberFormat="0" applyBorder="0" applyAlignment="0" applyProtection="0"/>
    <xf numFmtId="0" fontId="6" fillId="11" borderId="0" applyNumberFormat="0" applyBorder="0" applyAlignment="0" applyProtection="0"/>
    <xf numFmtId="0" fontId="7" fillId="13" borderId="0" applyNumberFormat="0" applyBorder="0" applyAlignment="0" applyProtection="0"/>
    <xf numFmtId="0" fontId="6" fillId="13" borderId="0" applyNumberFormat="0" applyBorder="0" applyAlignment="0" applyProtection="0"/>
    <xf numFmtId="0" fontId="7" fillId="5" borderId="0" applyNumberFormat="0" applyBorder="0" applyAlignment="0" applyProtection="0"/>
    <xf numFmtId="0" fontId="6" fillId="5" borderId="0" applyNumberFormat="0" applyBorder="0" applyAlignment="0" applyProtection="0"/>
    <xf numFmtId="0" fontId="7" fillId="9" borderId="0" applyNumberFormat="0" applyBorder="0" applyAlignment="0" applyProtection="0"/>
    <xf numFmtId="0" fontId="6" fillId="9" borderId="0" applyNumberFormat="0" applyBorder="0" applyAlignment="0" applyProtection="0"/>
    <xf numFmtId="0" fontId="7" fillId="14" borderId="0" applyNumberFormat="0" applyBorder="0" applyAlignment="0" applyProtection="0"/>
    <xf numFmtId="0" fontId="6" fillId="14" borderId="0" applyNumberFormat="0" applyBorder="0" applyAlignment="0" applyProtection="0"/>
    <xf numFmtId="0" fontId="7" fillId="6" borderId="0" applyNumberFormat="0" applyBorder="0" applyAlignment="0" applyProtection="0"/>
    <xf numFmtId="0" fontId="6" fillId="6" borderId="0" applyNumberFormat="0" applyBorder="0" applyAlignment="0" applyProtection="0"/>
    <xf numFmtId="0" fontId="7" fillId="6" borderId="0" applyNumberFormat="0" applyBorder="0" applyAlignment="0" applyProtection="0"/>
    <xf numFmtId="0" fontId="6" fillId="6" borderId="0" applyNumberFormat="0" applyBorder="0" applyAlignment="0" applyProtection="0"/>
    <xf numFmtId="0" fontId="7" fillId="6" borderId="0" applyNumberFormat="0" applyBorder="0" applyAlignment="0" applyProtection="0"/>
    <xf numFmtId="0" fontId="6" fillId="6" borderId="0" applyNumberFormat="0" applyBorder="0" applyAlignment="0" applyProtection="0"/>
    <xf numFmtId="0" fontId="7" fillId="6" borderId="0" applyNumberFormat="0" applyBorder="0" applyAlignment="0" applyProtection="0"/>
    <xf numFmtId="0" fontId="6" fillId="6" borderId="0" applyNumberFormat="0" applyBorder="0" applyAlignment="0" applyProtection="0"/>
    <xf numFmtId="0" fontId="7" fillId="10" borderId="0" applyNumberFormat="0" applyBorder="0" applyAlignment="0" applyProtection="0"/>
    <xf numFmtId="0" fontId="6" fillId="10" borderId="0" applyNumberFormat="0" applyBorder="0" applyAlignment="0" applyProtection="0"/>
    <xf numFmtId="0" fontId="7" fillId="10" borderId="0" applyNumberFormat="0" applyBorder="0" applyAlignment="0" applyProtection="0"/>
    <xf numFmtId="0" fontId="6" fillId="10" borderId="0" applyNumberFormat="0" applyBorder="0" applyAlignment="0" applyProtection="0"/>
    <xf numFmtId="0" fontId="7" fillId="10" borderId="0" applyNumberFormat="0" applyBorder="0" applyAlignment="0" applyProtection="0"/>
    <xf numFmtId="0" fontId="6" fillId="10" borderId="0" applyNumberFormat="0" applyBorder="0" applyAlignment="0" applyProtection="0"/>
    <xf numFmtId="0" fontId="7" fillId="11" borderId="0" applyNumberFormat="0" applyBorder="0" applyAlignment="0" applyProtection="0"/>
    <xf numFmtId="0" fontId="6" fillId="11" borderId="0" applyNumberFormat="0" applyBorder="0" applyAlignment="0" applyProtection="0"/>
    <xf numFmtId="0" fontId="7" fillId="10" borderId="0" applyNumberFormat="0" applyBorder="0" applyAlignment="0" applyProtection="0"/>
    <xf numFmtId="0" fontId="6" fillId="10" borderId="0" applyNumberFormat="0" applyBorder="0" applyAlignment="0" applyProtection="0"/>
    <xf numFmtId="0" fontId="7" fillId="10" borderId="0" applyNumberFormat="0" applyBorder="0" applyAlignment="0" applyProtection="0"/>
    <xf numFmtId="0" fontId="6" fillId="10" borderId="0" applyNumberFormat="0" applyBorder="0" applyAlignment="0" applyProtection="0"/>
    <xf numFmtId="0" fontId="7" fillId="10" borderId="0" applyNumberFormat="0" applyBorder="0" applyAlignment="0" applyProtection="0"/>
    <xf numFmtId="0" fontId="6" fillId="10" borderId="0" applyNumberFormat="0" applyBorder="0" applyAlignment="0" applyProtection="0"/>
    <xf numFmtId="0" fontId="7" fillId="15" borderId="0" applyNumberFormat="0" applyBorder="0" applyAlignment="0" applyProtection="0"/>
    <xf numFmtId="0" fontId="6" fillId="15" borderId="0" applyNumberFormat="0" applyBorder="0" applyAlignment="0" applyProtection="0"/>
    <xf numFmtId="0" fontId="7" fillId="8" borderId="0" applyNumberFormat="0" applyBorder="0" applyAlignment="0" applyProtection="0"/>
    <xf numFmtId="0" fontId="6" fillId="8" borderId="0" applyNumberFormat="0" applyBorder="0" applyAlignment="0" applyProtection="0"/>
    <xf numFmtId="0" fontId="7" fillId="8" borderId="0" applyNumberFormat="0" applyBorder="0" applyAlignment="0" applyProtection="0"/>
    <xf numFmtId="0" fontId="6" fillId="8" borderId="0" applyNumberFormat="0" applyBorder="0" applyAlignment="0" applyProtection="0"/>
    <xf numFmtId="0" fontId="7" fillId="8" borderId="0" applyNumberFormat="0" applyBorder="0" applyAlignment="0" applyProtection="0"/>
    <xf numFmtId="0" fontId="6" fillId="8" borderId="0" applyNumberFormat="0" applyBorder="0" applyAlignment="0" applyProtection="0"/>
    <xf numFmtId="0" fontId="7" fillId="3" borderId="0" applyNumberFormat="0" applyBorder="0" applyAlignment="0" applyProtection="0"/>
    <xf numFmtId="0" fontId="6" fillId="3" borderId="0" applyNumberFormat="0" applyBorder="0" applyAlignment="0" applyProtection="0"/>
    <xf numFmtId="0" fontId="7" fillId="6" borderId="0" applyNumberFormat="0" applyBorder="0" applyAlignment="0" applyProtection="0"/>
    <xf numFmtId="0" fontId="6" fillId="6" borderId="0" applyNumberFormat="0" applyBorder="0" applyAlignment="0" applyProtection="0"/>
    <xf numFmtId="0" fontId="7" fillId="6" borderId="0" applyNumberFormat="0" applyBorder="0" applyAlignment="0" applyProtection="0"/>
    <xf numFmtId="0" fontId="6" fillId="6" borderId="0" applyNumberFormat="0" applyBorder="0" applyAlignment="0" applyProtection="0"/>
    <xf numFmtId="0" fontId="7" fillId="6" borderId="0" applyNumberFormat="0" applyBorder="0" applyAlignment="0" applyProtection="0"/>
    <xf numFmtId="0" fontId="6" fillId="6" borderId="0" applyNumberFormat="0" applyBorder="0" applyAlignment="0" applyProtection="0"/>
    <xf numFmtId="0" fontId="7" fillId="6" borderId="0" applyNumberFormat="0" applyBorder="0" applyAlignment="0" applyProtection="0"/>
    <xf numFmtId="0" fontId="6" fillId="6" borderId="0" applyNumberFormat="0" applyBorder="0" applyAlignment="0" applyProtection="0"/>
    <xf numFmtId="0" fontId="7" fillId="7" borderId="0" applyNumberFormat="0" applyBorder="0" applyAlignment="0" applyProtection="0"/>
    <xf numFmtId="0" fontId="6" fillId="7" borderId="0" applyNumberFormat="0" applyBorder="0" applyAlignment="0" applyProtection="0"/>
    <xf numFmtId="0" fontId="7" fillId="7" borderId="0" applyNumberFormat="0" applyBorder="0" applyAlignment="0" applyProtection="0"/>
    <xf numFmtId="0" fontId="6" fillId="7" borderId="0" applyNumberFormat="0" applyBorder="0" applyAlignment="0" applyProtection="0"/>
    <xf numFmtId="0" fontId="7" fillId="7" borderId="0" applyNumberFormat="0" applyBorder="0" applyAlignment="0" applyProtection="0"/>
    <xf numFmtId="0" fontId="6" fillId="7" borderId="0" applyNumberFormat="0" applyBorder="0" applyAlignment="0" applyProtection="0"/>
    <xf numFmtId="0" fontId="7" fillId="12" borderId="0" applyNumberFormat="0" applyBorder="0" applyAlignment="0" applyProtection="0"/>
    <xf numFmtId="0" fontId="6" fillId="12" borderId="0" applyNumberFormat="0" applyBorder="0" applyAlignment="0" applyProtection="0"/>
    <xf numFmtId="0" fontId="21" fillId="16" borderId="0" applyNumberFormat="0" applyBorder="0" applyAlignment="0" applyProtection="0"/>
    <xf numFmtId="0" fontId="21" fillId="11" borderId="0" applyNumberFormat="0" applyBorder="0" applyAlignment="0" applyProtection="0"/>
    <xf numFmtId="0" fontId="21" fillId="13"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2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4"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3"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11" borderId="0" applyNumberFormat="0" applyBorder="0" applyAlignment="0" applyProtection="0"/>
    <xf numFmtId="0" fontId="8" fillId="0" borderId="0"/>
    <xf numFmtId="0" fontId="7" fillId="22" borderId="0" applyNumberFormat="0" applyBorder="0" applyAlignment="0" applyProtection="0"/>
    <xf numFmtId="0" fontId="6" fillId="22" borderId="0" applyNumberFormat="0" applyBorder="0" applyAlignment="0" applyProtection="0"/>
    <xf numFmtId="0" fontId="7" fillId="23" borderId="0" applyNumberFormat="0" applyBorder="0" applyAlignment="0" applyProtection="0"/>
    <xf numFmtId="0" fontId="6" fillId="23" borderId="0" applyNumberFormat="0" applyBorder="0" applyAlignment="0" applyProtection="0"/>
    <xf numFmtId="0" fontId="21" fillId="24"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25" borderId="0" applyNumberFormat="0" applyBorder="0" applyAlignment="0" applyProtection="0"/>
    <xf numFmtId="0" fontId="7" fillId="27" borderId="0" applyNumberFormat="0" applyBorder="0" applyAlignment="0" applyProtection="0"/>
    <xf numFmtId="0" fontId="6" fillId="27" borderId="0" applyNumberFormat="0" applyBorder="0" applyAlignment="0" applyProtection="0"/>
    <xf numFmtId="0" fontId="7" fillId="28" borderId="0" applyNumberFormat="0" applyBorder="0" applyAlignment="0" applyProtection="0"/>
    <xf numFmtId="0" fontId="6" fillId="28" borderId="0" applyNumberFormat="0" applyBorder="0" applyAlignment="0" applyProtection="0"/>
    <xf numFmtId="0" fontId="21" fillId="29"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0" borderId="0" applyNumberFormat="0" applyBorder="0" applyAlignment="0" applyProtection="0"/>
    <xf numFmtId="0" fontId="7" fillId="31" borderId="0" applyNumberFormat="0" applyBorder="0" applyAlignment="0" applyProtection="0"/>
    <xf numFmtId="0" fontId="6" fillId="31" borderId="0" applyNumberFormat="0" applyBorder="0" applyAlignment="0" applyProtection="0"/>
    <xf numFmtId="0" fontId="7" fillId="32" borderId="0" applyNumberFormat="0" applyBorder="0" applyAlignment="0" applyProtection="0"/>
    <xf numFmtId="0" fontId="6" fillId="32" borderId="0" applyNumberFormat="0" applyBorder="0" applyAlignment="0" applyProtection="0"/>
    <xf numFmtId="0" fontId="21" fillId="33"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14" borderId="0" applyNumberFormat="0" applyBorder="0" applyAlignment="0" applyProtection="0"/>
    <xf numFmtId="0" fontId="7" fillId="32" borderId="0" applyNumberFormat="0" applyBorder="0" applyAlignment="0" applyProtection="0"/>
    <xf numFmtId="0" fontId="6" fillId="32" borderId="0" applyNumberFormat="0" applyBorder="0" applyAlignment="0" applyProtection="0"/>
    <xf numFmtId="0" fontId="7" fillId="33" borderId="0" applyNumberFormat="0" applyBorder="0" applyAlignment="0" applyProtection="0"/>
    <xf numFmtId="0" fontId="6" fillId="33" borderId="0" applyNumberFormat="0" applyBorder="0" applyAlignment="0" applyProtection="0"/>
    <xf numFmtId="0" fontId="21" fillId="33"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7" fillId="22" borderId="0" applyNumberFormat="0" applyBorder="0" applyAlignment="0" applyProtection="0"/>
    <xf numFmtId="0" fontId="6" fillId="22" borderId="0" applyNumberFormat="0" applyBorder="0" applyAlignment="0" applyProtection="0"/>
    <xf numFmtId="0" fontId="7" fillId="23" borderId="0" applyNumberFormat="0" applyBorder="0" applyAlignment="0" applyProtection="0"/>
    <xf numFmtId="0" fontId="6" fillId="23" borderId="0" applyNumberFormat="0" applyBorder="0" applyAlignment="0" applyProtection="0"/>
    <xf numFmtId="0" fontId="21" fillId="23"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7" fillId="35" borderId="0" applyNumberFormat="0" applyBorder="0" applyAlignment="0" applyProtection="0"/>
    <xf numFmtId="0" fontId="6" fillId="35" borderId="0" applyNumberFormat="0" applyBorder="0" applyAlignment="0" applyProtection="0"/>
    <xf numFmtId="0" fontId="7" fillId="28" borderId="0" applyNumberFormat="0" applyBorder="0" applyAlignment="0" applyProtection="0"/>
    <xf numFmtId="0" fontId="6" fillId="28" borderId="0" applyNumberFormat="0" applyBorder="0" applyAlignment="0" applyProtection="0"/>
    <xf numFmtId="0" fontId="21" fillId="36"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26" borderId="0" applyNumberFormat="0" applyBorder="0" applyAlignment="0" applyProtection="0"/>
    <xf numFmtId="0" fontId="36" fillId="0" borderId="0" applyNumberFormat="0" applyFill="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5" borderId="0" applyNumberFormat="0" applyBorder="0" applyAlignment="0" applyProtection="0"/>
    <xf numFmtId="0" fontId="39" fillId="0" borderId="0" applyNumberFormat="0" applyFill="0" applyBorder="0">
      <alignment horizontal="left"/>
    </xf>
    <xf numFmtId="0" fontId="39" fillId="0" borderId="0" applyNumberFormat="0" applyFill="0" applyBorder="0">
      <alignment horizontal="left"/>
    </xf>
    <xf numFmtId="0" fontId="55" fillId="0" borderId="0" applyNumberFormat="0" applyFill="0" applyBorder="0">
      <alignment horizontal="left"/>
    </xf>
    <xf numFmtId="0" fontId="8" fillId="0" borderId="2"/>
    <xf numFmtId="174" fontId="44" fillId="0" borderId="0" applyFill="0" applyBorder="0" applyAlignment="0"/>
    <xf numFmtId="0" fontId="22" fillId="21" borderId="3" applyNumberFormat="0" applyAlignment="0" applyProtection="0"/>
    <xf numFmtId="0" fontId="22" fillId="37" borderId="3" applyNumberFormat="0" applyAlignment="0" applyProtection="0"/>
    <xf numFmtId="0" fontId="22" fillId="37" borderId="3" applyNumberFormat="0" applyAlignment="0" applyProtection="0"/>
    <xf numFmtId="0" fontId="22" fillId="37" borderId="3" applyNumberFormat="0" applyAlignment="0" applyProtection="0"/>
    <xf numFmtId="0" fontId="41" fillId="37" borderId="3" applyNumberFormat="0" applyAlignment="0" applyProtection="0"/>
    <xf numFmtId="0" fontId="28" fillId="0" borderId="4" applyNumberFormat="0" applyFill="0" applyAlignment="0" applyProtection="0"/>
    <xf numFmtId="0" fontId="27" fillId="38" borderId="5" applyNumberFormat="0" applyAlignment="0" applyProtection="0"/>
    <xf numFmtId="0" fontId="27" fillId="38" borderId="5" applyNumberFormat="0" applyAlignment="0" applyProtection="0"/>
    <xf numFmtId="0" fontId="27" fillId="38" borderId="5" applyNumberFormat="0" applyAlignment="0" applyProtection="0"/>
    <xf numFmtId="0" fontId="27" fillId="38" borderId="5" applyNumberFormat="0" applyAlignment="0" applyProtection="0"/>
    <xf numFmtId="0" fontId="14" fillId="0" borderId="6">
      <alignment horizontal="left" wrapText="1"/>
    </xf>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7" fillId="0" borderId="0" applyFont="0" applyFill="0" applyBorder="0" applyAlignment="0" applyProtection="0"/>
    <xf numFmtId="180" fontId="8" fillId="0" borderId="0" applyFont="0" applyFill="0" applyBorder="0" applyProtection="0"/>
    <xf numFmtId="176" fontId="8" fillId="0" borderId="0" applyFont="0" applyFill="0" applyBorder="0" applyAlignment="0" applyProtection="0">
      <alignment vertical="center"/>
    </xf>
    <xf numFmtId="165" fontId="7"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7" fillId="0" borderId="0" applyFont="0" applyFill="0" applyBorder="0" applyAlignment="0" applyProtection="0"/>
    <xf numFmtId="173"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7"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0" fontId="8" fillId="12" borderId="7" applyNumberFormat="0" applyFont="0" applyAlignment="0" applyProtection="0"/>
    <xf numFmtId="0" fontId="45" fillId="0" borderId="0" applyNumberFormat="0" applyAlignment="0">
      <alignment horizontal="left"/>
    </xf>
    <xf numFmtId="183" fontId="73" fillId="0" borderId="0">
      <alignment horizontal="center"/>
    </xf>
    <xf numFmtId="14" fontId="9" fillId="0" borderId="0" applyFill="0" applyBorder="0">
      <alignment horizontal="left"/>
    </xf>
    <xf numFmtId="14" fontId="9" fillId="0" borderId="0" applyFill="0" applyBorder="0">
      <alignment horizontal="left"/>
    </xf>
    <xf numFmtId="14" fontId="56" fillId="0" borderId="0">
      <alignment horizontal="left"/>
    </xf>
    <xf numFmtId="175" fontId="8" fillId="0" borderId="0" applyFont="0" applyFill="0" applyBorder="0" applyAlignment="0" applyProtection="0"/>
    <xf numFmtId="176" fontId="8" fillId="0" borderId="0" applyFont="0" applyFill="0" applyBorder="0" applyAlignment="0" applyProtection="0"/>
    <xf numFmtId="0" fontId="34" fillId="39" borderId="0" applyNumberFormat="0" applyBorder="0" applyAlignment="0" applyProtection="0"/>
    <xf numFmtId="0" fontId="34" fillId="40" borderId="0" applyNumberFormat="0" applyBorder="0" applyAlignment="0" applyProtection="0"/>
    <xf numFmtId="0" fontId="34" fillId="41" borderId="0" applyNumberFormat="0" applyBorder="0" applyAlignment="0" applyProtection="0"/>
    <xf numFmtId="0" fontId="46" fillId="0" borderId="0" applyNumberFormat="0" applyAlignment="0">
      <alignment horizontal="left"/>
    </xf>
    <xf numFmtId="0" fontId="26" fillId="7" borderId="3" applyNumberFormat="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181" fontId="57" fillId="0" borderId="0">
      <alignment horizontal="left" vertical="top" wrapText="1"/>
    </xf>
    <xf numFmtId="181" fontId="58" fillId="0" borderId="0">
      <alignment horizontal="left"/>
    </xf>
    <xf numFmtId="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6" borderId="0" applyNumberFormat="0" applyBorder="0" applyAlignment="0" applyProtection="0"/>
    <xf numFmtId="38" fontId="9" fillId="42" borderId="0" applyNumberFormat="0" applyBorder="0" applyAlignment="0" applyProtection="0"/>
    <xf numFmtId="167" fontId="8" fillId="43" borderId="6" applyNumberFormat="0" applyFont="0" applyBorder="0" applyAlignment="0" applyProtection="0"/>
    <xf numFmtId="184" fontId="74" fillId="43" borderId="0" applyNumberFormat="0" applyFont="0" applyAlignment="0"/>
    <xf numFmtId="0" fontId="11" fillId="0" borderId="8" applyNumberFormat="0" applyAlignment="0" applyProtection="0">
      <alignment horizontal="left" vertical="center"/>
    </xf>
    <xf numFmtId="0" fontId="11" fillId="0" borderId="9">
      <alignment horizontal="left" vertical="center"/>
    </xf>
    <xf numFmtId="0" fontId="31" fillId="0" borderId="10" applyNumberFormat="0" applyFill="0" applyAlignment="0" applyProtection="0"/>
    <xf numFmtId="0" fontId="31" fillId="0" borderId="10" applyNumberFormat="0" applyFill="0" applyAlignment="0" applyProtection="0"/>
    <xf numFmtId="0" fontId="31" fillId="0" borderId="10" applyNumberFormat="0" applyFill="0" applyAlignment="0" applyProtection="0"/>
    <xf numFmtId="0" fontId="31" fillId="0" borderId="11" applyNumberFormat="0" applyFill="0" applyAlignment="0" applyProtection="0"/>
    <xf numFmtId="0" fontId="32" fillId="0" borderId="13" applyNumberFormat="0" applyFill="0" applyAlignment="0" applyProtection="0"/>
    <xf numFmtId="0" fontId="32" fillId="0" borderId="13" applyNumberFormat="0" applyFill="0" applyAlignment="0" applyProtection="0"/>
    <xf numFmtId="0" fontId="32" fillId="0" borderId="13" applyNumberFormat="0" applyFill="0" applyAlignment="0" applyProtection="0"/>
    <xf numFmtId="0" fontId="32" fillId="0" borderId="13" applyNumberFormat="0" applyFill="0" applyAlignment="0" applyProtection="0"/>
    <xf numFmtId="0" fontId="33" fillId="0" borderId="14" applyNumberFormat="0" applyFill="0" applyAlignment="0" applyProtection="0"/>
    <xf numFmtId="0" fontId="33" fillId="0" borderId="14" applyNumberFormat="0" applyFill="0" applyAlignment="0" applyProtection="0"/>
    <xf numFmtId="0" fontId="33" fillId="0" borderId="14" applyNumberFormat="0" applyFill="0" applyAlignment="0" applyProtection="0"/>
    <xf numFmtId="0" fontId="33" fillId="0" borderId="14" applyNumberFormat="0" applyFill="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59" fillId="0" borderId="15" applyNumberFormat="0" applyFill="0" applyBorder="0" applyAlignment="0">
      <protection locked="0"/>
    </xf>
    <xf numFmtId="0" fontId="99" fillId="0" borderId="0" applyNumberFormat="0" applyFill="0" applyBorder="0" applyAlignment="0" applyProtection="0">
      <alignment vertical="top"/>
      <protection locked="0"/>
    </xf>
    <xf numFmtId="0" fontId="100" fillId="0" borderId="0" applyNumberFormat="0" applyFill="0" applyBorder="0" applyAlignment="0" applyProtection="0"/>
    <xf numFmtId="0" fontId="99" fillId="0" borderId="0" applyNumberFormat="0" applyFill="0" applyBorder="0" applyAlignment="0" applyProtection="0">
      <alignment vertical="top"/>
      <protection locked="0"/>
    </xf>
    <xf numFmtId="0" fontId="101" fillId="51" borderId="35" applyNumberFormat="0" applyAlignment="0" applyProtection="0"/>
    <xf numFmtId="181" fontId="56" fillId="0" borderId="6" applyFill="0" applyBorder="0">
      <protection locked="0"/>
    </xf>
    <xf numFmtId="0" fontId="38" fillId="0" borderId="0" applyNumberFormat="0" applyFill="0" applyBorder="0" applyAlignment="0" applyProtection="0">
      <alignment horizontal="left"/>
    </xf>
    <xf numFmtId="181" fontId="56" fillId="0" borderId="15" applyNumberFormat="0" applyFill="0" applyBorder="0">
      <alignment horizontal="right"/>
      <protection locked="0"/>
    </xf>
    <xf numFmtId="0" fontId="60" fillId="0" borderId="16" applyNumberFormat="0" applyFill="0" applyBorder="0">
      <alignment horizontal="left"/>
      <protection locked="0"/>
    </xf>
    <xf numFmtId="181" fontId="56" fillId="0" borderId="0" applyProtection="0">
      <alignment horizontal="right"/>
    </xf>
    <xf numFmtId="10" fontId="9" fillId="44" borderId="6" applyNumberFormat="0" applyBorder="0" applyAlignment="0" applyProtection="0"/>
    <xf numFmtId="0" fontId="26" fillId="7" borderId="3" applyNumberFormat="0" applyAlignment="0" applyProtection="0"/>
    <xf numFmtId="0" fontId="26" fillId="7" borderId="3" applyNumberFormat="0" applyAlignment="0" applyProtection="0"/>
    <xf numFmtId="0" fontId="26" fillId="7" borderId="3" applyNumberFormat="0" applyAlignment="0" applyProtection="0"/>
    <xf numFmtId="0" fontId="26" fillId="15" borderId="3" applyNumberFormat="0" applyAlignment="0" applyProtection="0"/>
    <xf numFmtId="0" fontId="24" fillId="3" borderId="0" applyNumberFormat="0" applyBorder="0" applyAlignment="0" applyProtection="0"/>
    <xf numFmtId="0" fontId="58" fillId="0" borderId="0" applyBorder="0">
      <alignment horizontal="right"/>
      <protection locked="0"/>
    </xf>
    <xf numFmtId="0" fontId="58" fillId="0" borderId="0">
      <alignment horizontal="right"/>
    </xf>
    <xf numFmtId="0" fontId="42" fillId="0" borderId="0" applyNumberFormat="0" applyFill="0" applyBorder="0">
      <alignment horizontal="center"/>
    </xf>
    <xf numFmtId="0" fontId="42" fillId="0" borderId="0" applyNumberFormat="0" applyFill="0" applyBorder="0">
      <alignment horizontal="center"/>
    </xf>
    <xf numFmtId="0" fontId="61" fillId="0" borderId="6" applyNumberFormat="0" applyFill="0" applyBorder="0">
      <alignment horizontal="center"/>
    </xf>
    <xf numFmtId="38" fontId="47" fillId="0" borderId="0" applyFont="0" applyFill="0" applyBorder="0" applyAlignment="0" applyProtection="0"/>
    <xf numFmtId="3" fontId="62" fillId="0" borderId="17" applyFill="0" applyBorder="0" applyAlignment="0">
      <protection locked="0"/>
    </xf>
    <xf numFmtId="0" fontId="9" fillId="0" borderId="0" applyNumberFormat="0" applyFill="0" applyBorder="0">
      <alignment horizontal="left"/>
    </xf>
    <xf numFmtId="0" fontId="9" fillId="0" borderId="0" applyNumberFormat="0" applyFill="0" applyBorder="0">
      <alignment horizontal="left"/>
    </xf>
    <xf numFmtId="0" fontId="63" fillId="0" borderId="6" applyNumberFormat="0" applyFill="0" applyBorder="0">
      <alignment horizontal="left"/>
    </xf>
    <xf numFmtId="0" fontId="8"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28" fillId="0" borderId="4" applyNumberFormat="0" applyFill="0" applyAlignment="0" applyProtection="0"/>
    <xf numFmtId="0" fontId="28" fillId="0" borderId="4" applyNumberFormat="0" applyFill="0" applyAlignment="0" applyProtection="0"/>
    <xf numFmtId="0" fontId="28" fillId="0" borderId="4" applyNumberFormat="0" applyFill="0" applyAlignment="0" applyProtection="0"/>
    <xf numFmtId="0" fontId="36" fillId="0" borderId="18" applyNumberFormat="0" applyFill="0" applyAlignment="0" applyProtection="0"/>
    <xf numFmtId="0" fontId="75" fillId="0" borderId="0" applyNumberFormat="0" applyFill="0" applyBorder="0" applyAlignment="0" applyProtection="0"/>
    <xf numFmtId="0" fontId="76" fillId="0" borderId="0" applyNumberFormat="0" applyFill="0" applyBorder="0" applyAlignment="0" applyProtection="0"/>
    <xf numFmtId="0" fontId="77" fillId="0" borderId="0" applyNumberFormat="0" applyFill="0" applyBorder="0" applyAlignment="0" applyProtection="0"/>
    <xf numFmtId="0" fontId="75" fillId="0" borderId="0" applyNumberFormat="0" applyFill="0" applyBorder="0" applyAlignment="0" applyProtection="0"/>
    <xf numFmtId="0" fontId="78" fillId="0" borderId="0" applyNumberFormat="0" applyFill="0" applyBorder="0" applyAlignment="0" applyProtection="0"/>
    <xf numFmtId="185" fontId="79" fillId="0" borderId="0" applyFont="0" applyFill="0" applyBorder="0" applyAlignment="0" applyProtection="0"/>
    <xf numFmtId="186" fontId="79" fillId="0" borderId="0" applyFont="0" applyFill="0" applyBorder="0" applyAlignment="0" applyProtection="0"/>
    <xf numFmtId="187" fontId="79" fillId="0" borderId="0" applyFont="0" applyFill="0" applyBorder="0" applyAlignment="0" applyProtection="0"/>
    <xf numFmtId="188" fontId="79" fillId="0" borderId="0" applyFont="0" applyFill="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53" fillId="15" borderId="0" applyNumberFormat="0" applyBorder="0" applyAlignment="0" applyProtection="0"/>
    <xf numFmtId="0" fontId="29" fillId="15" borderId="0" applyNumberFormat="0" applyBorder="0" applyAlignment="0" applyProtection="0"/>
    <xf numFmtId="177" fontId="44" fillId="0" borderId="0"/>
    <xf numFmtId="0" fontId="9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2" fontId="44" fillId="0" borderId="0"/>
    <xf numFmtId="0" fontId="7" fillId="0" borderId="0"/>
    <xf numFmtId="0" fontId="6" fillId="0" borderId="0"/>
    <xf numFmtId="0" fontId="8" fillId="0" borderId="0"/>
    <xf numFmtId="0" fontId="8" fillId="0" borderId="0"/>
    <xf numFmtId="0" fontId="9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2" fontId="44"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98" fillId="0" borderId="0"/>
    <xf numFmtId="0" fontId="98" fillId="0" borderId="0"/>
    <xf numFmtId="0" fontId="10" fillId="0" borderId="0"/>
    <xf numFmtId="181" fontId="56" fillId="42" borderId="0">
      <protection locked="0"/>
    </xf>
    <xf numFmtId="181" fontId="56" fillId="0" borderId="0"/>
    <xf numFmtId="0" fontId="8" fillId="0" borderId="0"/>
    <xf numFmtId="37" fontId="19" fillId="0" borderId="0"/>
    <xf numFmtId="0" fontId="8" fillId="0" borderId="0"/>
    <xf numFmtId="37" fontId="44" fillId="0" borderId="0"/>
    <xf numFmtId="0" fontId="8" fillId="15" borderId="7" applyNumberFormat="0" applyFont="0" applyAlignment="0" applyProtection="0"/>
    <xf numFmtId="0" fontId="8" fillId="15" borderId="7" applyNumberFormat="0" applyFont="0" applyAlignment="0" applyProtection="0"/>
    <xf numFmtId="0" fontId="8" fillId="15" borderId="7" applyNumberFormat="0" applyFont="0" applyAlignment="0" applyProtection="0"/>
    <xf numFmtId="0" fontId="8" fillId="15" borderId="7" applyNumberFormat="0" applyFont="0" applyAlignment="0" applyProtection="0"/>
    <xf numFmtId="0" fontId="8" fillId="15" borderId="7" applyNumberFormat="0" applyFont="0" applyAlignment="0" applyProtection="0"/>
    <xf numFmtId="0" fontId="8" fillId="15" borderId="7" applyNumberFormat="0" applyFont="0" applyAlignment="0" applyProtection="0"/>
    <xf numFmtId="0" fontId="8" fillId="12" borderId="7" applyNumberFormat="0" applyFont="0" applyAlignment="0" applyProtection="0"/>
    <xf numFmtId="189" fontId="80" fillId="0" borderId="0" applyFont="0" applyFill="0" applyBorder="0" applyProtection="0">
      <alignment horizontal="right"/>
    </xf>
    <xf numFmtId="0" fontId="35" fillId="37" borderId="19" applyNumberFormat="0" applyAlignment="0" applyProtection="0"/>
    <xf numFmtId="0" fontId="35" fillId="37" borderId="19" applyNumberFormat="0" applyAlignment="0" applyProtection="0"/>
    <xf numFmtId="0" fontId="35" fillId="37" borderId="19" applyNumberFormat="0" applyAlignment="0" applyProtection="0"/>
    <xf numFmtId="0" fontId="35" fillId="37" borderId="19" applyNumberFormat="0" applyAlignment="0" applyProtection="0"/>
    <xf numFmtId="9"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9" fontId="7" fillId="0" borderId="0" applyFont="0" applyFill="0" applyBorder="0" applyAlignment="0" applyProtection="0"/>
    <xf numFmtId="9" fontId="6" fillId="0" borderId="0" applyFont="0" applyFill="0" applyBorder="0" applyAlignment="0" applyProtection="0"/>
    <xf numFmtId="9" fontId="7" fillId="0" borderId="0" applyFont="0" applyFill="0" applyBorder="0" applyAlignment="0" applyProtection="0"/>
    <xf numFmtId="9" fontId="6" fillId="0" borderId="0" applyFont="0" applyFill="0" applyBorder="0" applyAlignment="0" applyProtection="0"/>
    <xf numFmtId="9" fontId="7" fillId="0" borderId="0" applyFont="0" applyFill="0" applyBorder="0" applyAlignment="0" applyProtection="0"/>
    <xf numFmtId="9" fontId="6" fillId="0" borderId="0" applyFont="0" applyFill="0" applyBorder="0" applyAlignment="0" applyProtection="0"/>
    <xf numFmtId="9" fontId="7" fillId="0" borderId="0" applyFont="0" applyFill="0" applyBorder="0" applyAlignment="0" applyProtection="0"/>
    <xf numFmtId="9" fontId="6" fillId="0" borderId="0" applyFont="0" applyFill="0" applyBorder="0" applyAlignment="0" applyProtection="0"/>
    <xf numFmtId="9" fontId="7" fillId="0" borderId="0" applyFont="0" applyFill="0" applyBorder="0" applyAlignment="0" applyProtection="0"/>
    <xf numFmtId="9" fontId="6" fillId="0" borderId="0" applyFont="0" applyFill="0" applyBorder="0" applyAlignment="0" applyProtection="0"/>
    <xf numFmtId="9" fontId="7" fillId="0" borderId="0" applyFont="0" applyFill="0" applyBorder="0" applyAlignment="0" applyProtection="0"/>
    <xf numFmtId="9" fontId="6" fillId="0" borderId="0" applyFont="0" applyFill="0" applyBorder="0" applyAlignment="0" applyProtection="0"/>
    <xf numFmtId="9" fontId="7" fillId="0" borderId="0" applyFont="0" applyFill="0" applyBorder="0" applyAlignment="0" applyProtection="0"/>
    <xf numFmtId="9" fontId="6" fillId="0" borderId="0" applyFont="0" applyFill="0" applyBorder="0" applyAlignment="0" applyProtection="0"/>
    <xf numFmtId="9" fontId="7" fillId="0" borderId="0" applyFont="0" applyFill="0" applyBorder="0" applyAlignment="0" applyProtection="0"/>
    <xf numFmtId="9" fontId="6" fillId="0" borderId="0" applyFont="0" applyFill="0" applyBorder="0" applyAlignment="0" applyProtection="0"/>
    <xf numFmtId="9" fontId="7" fillId="0" borderId="0" applyFont="0" applyFill="0" applyBorder="0" applyAlignment="0" applyProtection="0"/>
    <xf numFmtId="9" fontId="6" fillId="0" borderId="0" applyFont="0" applyFill="0" applyBorder="0" applyAlignment="0" applyProtection="0"/>
    <xf numFmtId="9" fontId="7" fillId="0" borderId="0" applyFont="0" applyFill="0" applyBorder="0" applyAlignment="0" applyProtection="0"/>
    <xf numFmtId="9" fontId="6" fillId="0" borderId="0" applyFont="0" applyFill="0" applyBorder="0" applyAlignment="0" applyProtection="0"/>
    <xf numFmtId="9" fontId="7" fillId="0" borderId="0" applyFont="0" applyFill="0" applyBorder="0" applyAlignment="0" applyProtection="0"/>
    <xf numFmtId="9" fontId="6" fillId="0" borderId="0" applyFont="0" applyFill="0" applyBorder="0" applyAlignment="0" applyProtection="0"/>
    <xf numFmtId="9" fontId="7" fillId="0" borderId="0" applyFont="0" applyFill="0" applyBorder="0" applyAlignment="0" applyProtection="0"/>
    <xf numFmtId="9" fontId="6" fillId="0" borderId="0" applyFont="0" applyFill="0" applyBorder="0" applyAlignment="0" applyProtection="0"/>
    <xf numFmtId="9" fontId="7" fillId="0" borderId="0" applyFont="0" applyFill="0" applyBorder="0" applyAlignment="0" applyProtection="0"/>
    <xf numFmtId="9" fontId="6" fillId="0" borderId="0" applyFont="0" applyFill="0" applyBorder="0" applyAlignment="0" applyProtection="0"/>
    <xf numFmtId="9" fontId="7" fillId="0" borderId="0" applyFont="0" applyFill="0" applyBorder="0" applyAlignment="0" applyProtection="0"/>
    <xf numFmtId="9" fontId="6" fillId="0" borderId="0" applyFont="0" applyFill="0" applyBorder="0" applyAlignment="0" applyProtection="0"/>
    <xf numFmtId="9" fontId="7" fillId="0" borderId="0" applyFont="0" applyFill="0" applyBorder="0" applyAlignment="0" applyProtection="0"/>
    <xf numFmtId="9" fontId="6" fillId="0" borderId="0" applyFont="0" applyFill="0" applyBorder="0" applyAlignment="0" applyProtection="0"/>
    <xf numFmtId="9" fontId="7" fillId="0" borderId="0" applyFont="0" applyFill="0" applyBorder="0" applyAlignment="0" applyProtection="0"/>
    <xf numFmtId="9" fontId="6" fillId="0" borderId="0" applyFont="0" applyFill="0" applyBorder="0" applyAlignment="0" applyProtection="0"/>
    <xf numFmtId="9" fontId="7" fillId="0" borderId="0" applyFont="0" applyFill="0" applyBorder="0" applyAlignment="0" applyProtection="0"/>
    <xf numFmtId="9" fontId="6" fillId="0" borderId="0" applyFont="0" applyFill="0" applyBorder="0" applyAlignment="0" applyProtection="0"/>
    <xf numFmtId="9" fontId="7"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9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9" fontId="6" fillId="0" borderId="0" applyFont="0" applyFill="0" applyBorder="0" applyAlignment="0" applyProtection="0"/>
    <xf numFmtId="0" fontId="64" fillId="0" borderId="0" applyNumberFormat="0" applyFill="0" applyBorder="0">
      <alignment horizontal="left"/>
    </xf>
    <xf numFmtId="0" fontId="56" fillId="0" borderId="0" applyNumberFormat="0" applyFill="0" applyBorder="0">
      <alignment horizontal="left"/>
    </xf>
    <xf numFmtId="168" fontId="9" fillId="42" borderId="0" applyNumberFormat="0" applyAlignment="0">
      <alignment horizontal="center"/>
    </xf>
    <xf numFmtId="0" fontId="14" fillId="0" borderId="0" applyNumberFormat="0" applyFill="0" applyBorder="0">
      <alignment horizontal="left"/>
    </xf>
    <xf numFmtId="0" fontId="14" fillId="0" borderId="0" applyNumberFormat="0" applyFill="0" applyBorder="0">
      <alignment horizontal="left"/>
    </xf>
    <xf numFmtId="0" fontId="65" fillId="0" borderId="17" applyNumberFormat="0" applyFill="0" applyBorder="0">
      <alignment horizontal="left"/>
    </xf>
    <xf numFmtId="14" fontId="48" fillId="0" borderId="0" applyNumberFormat="0" applyFill="0" applyBorder="0" applyAlignment="0" applyProtection="0">
      <alignment horizontal="left"/>
    </xf>
    <xf numFmtId="0" fontId="55" fillId="0" borderId="0" applyNumberFormat="0" applyFill="0" applyBorder="0">
      <alignment horizontal="left"/>
    </xf>
    <xf numFmtId="4" fontId="17" fillId="15" borderId="20" applyNumberFormat="0" applyProtection="0">
      <alignment vertical="center"/>
    </xf>
    <xf numFmtId="4" fontId="66" fillId="15" borderId="20" applyNumberFormat="0" applyProtection="0">
      <alignment vertical="center"/>
    </xf>
    <xf numFmtId="4" fontId="17" fillId="15" borderId="20" applyNumberFormat="0" applyProtection="0">
      <alignment horizontal="left" vertical="center" indent="1"/>
    </xf>
    <xf numFmtId="0" fontId="17" fillId="15" borderId="20" applyNumberFormat="0" applyProtection="0">
      <alignment horizontal="left" vertical="top" indent="1"/>
    </xf>
    <xf numFmtId="4" fontId="17" fillId="45" borderId="0" applyNumberFormat="0" applyProtection="0">
      <alignment horizontal="left" vertical="center" indent="1"/>
    </xf>
    <xf numFmtId="4" fontId="15" fillId="3" borderId="20" applyNumberFormat="0" applyProtection="0">
      <alignment horizontal="right" vertical="center"/>
    </xf>
    <xf numFmtId="4" fontId="15" fillId="11" borderId="20" applyNumberFormat="0" applyProtection="0">
      <alignment horizontal="right" vertical="center"/>
    </xf>
    <xf numFmtId="4" fontId="15" fillId="26" borderId="20" applyNumberFormat="0" applyProtection="0">
      <alignment horizontal="right" vertical="center"/>
    </xf>
    <xf numFmtId="4" fontId="15" fillId="14" borderId="20" applyNumberFormat="0" applyProtection="0">
      <alignment horizontal="right" vertical="center"/>
    </xf>
    <xf numFmtId="4" fontId="15" fillId="19" borderId="20" applyNumberFormat="0" applyProtection="0">
      <alignment horizontal="right" vertical="center"/>
    </xf>
    <xf numFmtId="4" fontId="15" fillId="20" borderId="20" applyNumberFormat="0" applyProtection="0">
      <alignment horizontal="right" vertical="center"/>
    </xf>
    <xf numFmtId="4" fontId="15" fillId="30" borderId="20" applyNumberFormat="0" applyProtection="0">
      <alignment horizontal="right" vertical="center"/>
    </xf>
    <xf numFmtId="4" fontId="15" fillId="46" borderId="20" applyNumberFormat="0" applyProtection="0">
      <alignment horizontal="right" vertical="center"/>
    </xf>
    <xf numFmtId="4" fontId="15" fillId="13" borderId="20" applyNumberFormat="0" applyProtection="0">
      <alignment horizontal="right" vertical="center"/>
    </xf>
    <xf numFmtId="4" fontId="17" fillId="47" borderId="21" applyNumberFormat="0" applyProtection="0">
      <alignment horizontal="left" vertical="center" indent="1"/>
    </xf>
    <xf numFmtId="4" fontId="15" fillId="48" borderId="0" applyNumberFormat="0" applyProtection="0">
      <alignment horizontal="left" vertical="center" indent="1"/>
    </xf>
    <xf numFmtId="4" fontId="40" fillId="34" borderId="0" applyNumberFormat="0" applyProtection="0">
      <alignment horizontal="left" vertical="center" indent="1"/>
    </xf>
    <xf numFmtId="4" fontId="15" fillId="45" borderId="20" applyNumberFormat="0" applyProtection="0">
      <alignment horizontal="right" vertical="center"/>
    </xf>
    <xf numFmtId="4" fontId="15" fillId="48" borderId="0" applyNumberFormat="0" applyProtection="0">
      <alignment horizontal="left" vertical="center" indent="1"/>
    </xf>
    <xf numFmtId="4" fontId="15" fillId="45" borderId="0" applyNumberFormat="0" applyProtection="0">
      <alignment horizontal="left" vertical="center" indent="1"/>
    </xf>
    <xf numFmtId="0" fontId="8" fillId="34" borderId="20" applyNumberFormat="0" applyProtection="0">
      <alignment horizontal="left" vertical="center" indent="1"/>
    </xf>
    <xf numFmtId="0" fontId="8" fillId="34" borderId="20" applyNumberFormat="0" applyProtection="0">
      <alignment horizontal="left" vertical="top" indent="1"/>
    </xf>
    <xf numFmtId="0" fontId="8" fillId="45" borderId="20" applyNumberFormat="0" applyProtection="0">
      <alignment horizontal="left" vertical="center" indent="1"/>
    </xf>
    <xf numFmtId="0" fontId="8" fillId="45" borderId="20" applyNumberFormat="0" applyProtection="0">
      <alignment horizontal="left" vertical="top" indent="1"/>
    </xf>
    <xf numFmtId="0" fontId="8" fillId="9" borderId="20" applyNumberFormat="0" applyProtection="0">
      <alignment horizontal="left" vertical="center" indent="1"/>
    </xf>
    <xf numFmtId="0" fontId="8" fillId="9" borderId="20" applyNumberFormat="0" applyProtection="0">
      <alignment horizontal="left" vertical="top" indent="1"/>
    </xf>
    <xf numFmtId="0" fontId="8" fillId="48" borderId="20" applyNumberFormat="0" applyProtection="0">
      <alignment horizontal="left" vertical="center" indent="1"/>
    </xf>
    <xf numFmtId="0" fontId="8" fillId="48" borderId="20" applyNumberFormat="0" applyProtection="0">
      <alignment horizontal="left" vertical="top" indent="1"/>
    </xf>
    <xf numFmtId="0" fontId="8" fillId="37" borderId="6" applyNumberFormat="0">
      <protection locked="0"/>
    </xf>
    <xf numFmtId="4" fontId="15" fillId="12" borderId="20" applyNumberFormat="0" applyProtection="0">
      <alignment vertical="center"/>
    </xf>
    <xf numFmtId="4" fontId="67" fillId="12" borderId="20" applyNumberFormat="0" applyProtection="0">
      <alignment vertical="center"/>
    </xf>
    <xf numFmtId="4" fontId="15" fillId="12" borderId="20" applyNumberFormat="0" applyProtection="0">
      <alignment horizontal="left" vertical="center" indent="1"/>
    </xf>
    <xf numFmtId="0" fontId="15" fillId="12" borderId="20" applyNumberFormat="0" applyProtection="0">
      <alignment horizontal="left" vertical="top" indent="1"/>
    </xf>
    <xf numFmtId="4" fontId="15" fillId="48" borderId="20" applyNumberFormat="0" applyProtection="0">
      <alignment horizontal="right" vertical="center"/>
    </xf>
    <xf numFmtId="4" fontId="67" fillId="48" borderId="20" applyNumberFormat="0" applyProtection="0">
      <alignment horizontal="right" vertical="center"/>
    </xf>
    <xf numFmtId="4" fontId="15" fillId="45" borderId="20" applyNumberFormat="0" applyProtection="0">
      <alignment horizontal="left" vertical="center" indent="1"/>
    </xf>
    <xf numFmtId="0" fontId="15" fillId="45" borderId="20" applyNumberFormat="0" applyProtection="0">
      <alignment horizontal="left" vertical="top" indent="1"/>
    </xf>
    <xf numFmtId="4" fontId="68" fillId="49" borderId="0" applyNumberFormat="0" applyProtection="0">
      <alignment horizontal="left" vertical="center" indent="1"/>
    </xf>
    <xf numFmtId="4" fontId="37" fillId="48" borderId="20" applyNumberFormat="0" applyProtection="0">
      <alignment horizontal="right" vertical="center"/>
    </xf>
    <xf numFmtId="0" fontId="23" fillId="4" borderId="0" applyNumberFormat="0" applyBorder="0" applyAlignment="0" applyProtection="0"/>
    <xf numFmtId="0" fontId="30" fillId="0" borderId="0" applyNumberFormat="0" applyFill="0" applyBorder="0" applyAlignment="0" applyProtection="0"/>
    <xf numFmtId="0" fontId="35" fillId="21" borderId="19" applyNumberFormat="0" applyAlignment="0" applyProtection="0"/>
    <xf numFmtId="0" fontId="52" fillId="0" borderId="0"/>
    <xf numFmtId="40" fontId="49" fillId="0" borderId="0" applyBorder="0">
      <alignment horizontal="right"/>
    </xf>
    <xf numFmtId="0" fontId="43" fillId="0" borderId="0" applyNumberFormat="0" applyFill="0" applyBorder="0">
      <alignment horizontal="left"/>
    </xf>
    <xf numFmtId="181" fontId="56" fillId="0" borderId="22" applyFill="0" applyBorder="0"/>
    <xf numFmtId="0" fontId="43" fillId="0" borderId="0" applyNumberFormat="0" applyFill="0" applyBorder="0">
      <alignment horizontal="left"/>
    </xf>
    <xf numFmtId="0" fontId="69" fillId="0" borderId="23" applyNumberFormat="0" applyFill="0" applyBorder="0">
      <alignment horizontal="left"/>
    </xf>
    <xf numFmtId="3" fontId="56" fillId="0" borderId="24"/>
    <xf numFmtId="0" fontId="38" fillId="0" borderId="0" applyNumberFormat="0" applyFill="0" applyBorder="0" applyAlignment="0">
      <alignment horizontal="left"/>
    </xf>
    <xf numFmtId="0" fontId="38" fillId="0" borderId="0" applyNumberFormat="0" applyFill="0" applyBorder="0" applyAlignment="0">
      <alignment horizontal="left"/>
    </xf>
    <xf numFmtId="181" fontId="56" fillId="0" borderId="25" applyNumberFormat="0" applyFill="0" applyBorder="0">
      <alignment horizontal="right"/>
    </xf>
    <xf numFmtId="0" fontId="8" fillId="0" borderId="0" applyNumberFormat="0" applyFill="0" applyBorder="0">
      <alignment horizontal="left"/>
    </xf>
    <xf numFmtId="181" fontId="56" fillId="0" borderId="0">
      <alignment horizontal="right"/>
    </xf>
    <xf numFmtId="0" fontId="8" fillId="0" borderId="0" applyNumberFormat="0" applyFill="0" applyBorder="0">
      <alignment horizontal="left"/>
    </xf>
    <xf numFmtId="0" fontId="8" fillId="0" borderId="0" applyNumberFormat="0" applyFill="0" applyBorder="0">
      <alignment horizontal="left"/>
    </xf>
    <xf numFmtId="0" fontId="8" fillId="0" borderId="0" applyNumberFormat="0" applyFill="0" applyBorder="0">
      <alignment horizontal="left"/>
    </xf>
    <xf numFmtId="0" fontId="8" fillId="0" borderId="0" applyNumberFormat="0" applyFill="0" applyBorder="0">
      <alignment horizontal="left"/>
    </xf>
    <xf numFmtId="0" fontId="8" fillId="0" borderId="0" applyNumberFormat="0" applyFill="0" applyBorder="0">
      <alignment horizontal="left"/>
    </xf>
    <xf numFmtId="0" fontId="60" fillId="0" borderId="0" applyNumberFormat="0" applyFill="0" applyBorder="0">
      <alignment horizontal="left"/>
    </xf>
    <xf numFmtId="0" fontId="8" fillId="0" borderId="0" applyNumberFormat="0" applyFill="0" applyBorder="0">
      <alignment horizontal="left"/>
    </xf>
    <xf numFmtId="0" fontId="60" fillId="0" borderId="0" applyNumberFormat="0" applyFill="0" applyBorder="0">
      <alignment horizontal="left"/>
    </xf>
    <xf numFmtId="0" fontId="8" fillId="0" borderId="0" applyNumberFormat="0" applyFill="0" applyBorder="0">
      <alignment horizontal="left"/>
    </xf>
    <xf numFmtId="0" fontId="25" fillId="0" borderId="0" applyNumberFormat="0" applyFill="0" applyBorder="0" applyAlignment="0" applyProtection="0"/>
    <xf numFmtId="0" fontId="43" fillId="0" borderId="0" applyNumberFormat="0" applyFill="0" applyBorder="0">
      <alignment horizontal="left"/>
    </xf>
    <xf numFmtId="0" fontId="43" fillId="0" borderId="0" applyNumberFormat="0" applyFill="0" applyBorder="0">
      <alignment horizontal="left"/>
    </xf>
    <xf numFmtId="0" fontId="61" fillId="0" borderId="0" applyNumberFormat="0" applyFill="0" applyBorder="0">
      <alignment horizontal="left"/>
    </xf>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81" fillId="0" borderId="0" applyNumberFormat="0" applyFill="0" applyBorder="0" applyAlignment="0" applyProtection="0"/>
    <xf numFmtId="0" fontId="82" fillId="0" borderId="26" applyNumberFormat="0" applyFill="0" applyAlignment="0" applyProtection="0"/>
    <xf numFmtId="0" fontId="83" fillId="0" borderId="12" applyNumberFormat="0" applyFill="0" applyAlignment="0" applyProtection="0"/>
    <xf numFmtId="0" fontId="84" fillId="0" borderId="27" applyNumberFormat="0" applyFill="0" applyAlignment="0" applyProtection="0"/>
    <xf numFmtId="0" fontId="84" fillId="0" borderId="0" applyNumberFormat="0" applyFill="0" applyBorder="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9" applyNumberFormat="0" applyFill="0" applyAlignment="0" applyProtection="0"/>
    <xf numFmtId="164" fontId="20" fillId="0" borderId="0" applyFont="0" applyFill="0" applyBorder="0" applyAlignment="0" applyProtection="0"/>
    <xf numFmtId="165" fontId="20" fillId="0" borderId="0" applyFont="0" applyFill="0" applyBorder="0" applyAlignment="0" applyProtection="0"/>
    <xf numFmtId="42" fontId="20" fillId="0" borderId="0" applyFont="0" applyFill="0" applyBorder="0" applyAlignment="0" applyProtection="0"/>
    <xf numFmtId="44" fontId="20" fillId="0" borderId="0" applyFon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27" fillId="38" borderId="5" applyNumberFormat="0" applyAlignment="0" applyProtection="0"/>
    <xf numFmtId="178" fontId="8" fillId="0" borderId="0" applyFont="0" applyFill="0" applyBorder="0" applyAlignment="0" applyProtection="0"/>
    <xf numFmtId="179" fontId="8" fillId="0" borderId="0" applyFont="0" applyFill="0" applyBorder="0" applyAlignment="0" applyProtection="0"/>
    <xf numFmtId="0" fontId="8" fillId="0" borderId="0"/>
    <xf numFmtId="37" fontId="50" fillId="0" borderId="0"/>
    <xf numFmtId="43" fontId="8" fillId="0" borderId="0" applyFont="0" applyFill="0" applyBorder="0" applyAlignment="0" applyProtection="0"/>
    <xf numFmtId="0" fontId="8" fillId="0" borderId="0"/>
    <xf numFmtId="0" fontId="51" fillId="0" borderId="0"/>
    <xf numFmtId="0" fontId="54" fillId="0" borderId="0"/>
    <xf numFmtId="0" fontId="5" fillId="0" borderId="0"/>
    <xf numFmtId="0" fontId="119" fillId="59" borderId="0" applyNumberFormat="0" applyBorder="0" applyAlignment="0" applyProtection="0"/>
    <xf numFmtId="0" fontId="118" fillId="56" borderId="0" applyNumberFormat="0" applyBorder="0" applyAlignment="0" applyProtection="0"/>
    <xf numFmtId="9" fontId="6"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5" fontId="6" fillId="0" borderId="0" applyFont="0" applyFill="0" applyBorder="0" applyAlignment="0" applyProtection="0"/>
    <xf numFmtId="9" fontId="6"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5" fontId="5" fillId="0" borderId="0" applyFont="0" applyFill="0" applyBorder="0" applyAlignment="0" applyProtection="0"/>
    <xf numFmtId="0" fontId="120" fillId="55" borderId="0" applyNumberFormat="0" applyBorder="0" applyAlignment="0" applyProtection="0"/>
    <xf numFmtId="165" fontId="5" fillId="0" borderId="0" applyFont="0" applyFill="0" applyBorder="0" applyAlignment="0" applyProtection="0"/>
    <xf numFmtId="0" fontId="8" fillId="0" borderId="0"/>
    <xf numFmtId="9" fontId="6" fillId="0" borderId="0" applyFont="0" applyFill="0" applyBorder="0" applyAlignment="0" applyProtection="0"/>
    <xf numFmtId="9" fontId="6" fillId="0" borderId="0" applyFont="0" applyFill="0" applyBorder="0" applyAlignment="0" applyProtection="0"/>
    <xf numFmtId="165" fontId="6" fillId="0" borderId="0" applyFont="0" applyFill="0" applyBorder="0" applyAlignment="0" applyProtection="0"/>
    <xf numFmtId="165" fontId="5"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5" fontId="6" fillId="0" borderId="0" applyFont="0" applyFill="0" applyBorder="0" applyAlignment="0" applyProtection="0"/>
    <xf numFmtId="9" fontId="6" fillId="0" borderId="0" applyFont="0" applyFill="0" applyBorder="0" applyAlignment="0" applyProtection="0"/>
    <xf numFmtId="165" fontId="8" fillId="0" borderId="0" applyFont="0" applyFill="0" applyBorder="0" applyAlignment="0" applyProtection="0"/>
    <xf numFmtId="165" fontId="6" fillId="0" borderId="0" applyFont="0" applyFill="0" applyBorder="0" applyAlignment="0" applyProtection="0"/>
    <xf numFmtId="0" fontId="8" fillId="0" borderId="37"/>
    <xf numFmtId="165" fontId="8" fillId="0" borderId="0" applyFont="0" applyFill="0" applyBorder="0" applyAlignment="0" applyProtection="0"/>
    <xf numFmtId="0" fontId="11" fillId="0" borderId="8" applyNumberFormat="0" applyAlignment="0" applyProtection="0">
      <alignment horizontal="left" vertical="center"/>
    </xf>
    <xf numFmtId="4" fontId="17" fillId="47" borderId="21" applyNumberFormat="0" applyProtection="0">
      <alignment horizontal="left" vertical="center" indent="1"/>
    </xf>
    <xf numFmtId="181" fontId="56" fillId="0" borderId="22" applyFill="0" applyBorder="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8" fillId="0" borderId="0" applyFont="0" applyFill="0" applyBorder="0" applyAlignment="0" applyProtection="0"/>
    <xf numFmtId="165" fontId="6"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6" fillId="0" borderId="0" applyFont="0" applyFill="0" applyBorder="0" applyAlignment="0" applyProtection="0"/>
    <xf numFmtId="165" fontId="8" fillId="0" borderId="0" applyFont="0" applyFill="0" applyBorder="0" applyAlignment="0" applyProtection="0"/>
    <xf numFmtId="165" fontId="6"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8" fillId="0" borderId="0" applyFont="0" applyFill="0" applyBorder="0" applyAlignment="0" applyProtection="0"/>
    <xf numFmtId="165" fontId="6"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0" fontId="8" fillId="0" borderId="0"/>
    <xf numFmtId="0" fontId="4" fillId="0" borderId="0"/>
    <xf numFmtId="0" fontId="8" fillId="0" borderId="0"/>
    <xf numFmtId="0" fontId="8" fillId="0" borderId="0"/>
    <xf numFmtId="0" fontId="6" fillId="9"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192" fontId="6" fillId="2" borderId="0" applyNumberFormat="0" applyBorder="0" applyAlignment="0" applyProtection="0"/>
    <xf numFmtId="192" fontId="6" fillId="3" borderId="0" applyNumberFormat="0" applyBorder="0" applyAlignment="0" applyProtection="0"/>
    <xf numFmtId="192" fontId="6" fillId="4" borderId="0" applyNumberFormat="0" applyBorder="0" applyAlignment="0" applyProtection="0"/>
    <xf numFmtId="192" fontId="6" fillId="5" borderId="0" applyNumberFormat="0" applyBorder="0" applyAlignment="0" applyProtection="0"/>
    <xf numFmtId="192" fontId="6" fillId="6" borderId="0" applyNumberFormat="0" applyBorder="0" applyAlignment="0" applyProtection="0"/>
    <xf numFmtId="192" fontId="6" fillId="7" borderId="0" applyNumberFormat="0" applyBorder="0" applyAlignment="0" applyProtection="0"/>
    <xf numFmtId="0" fontId="6" fillId="9" borderId="0" applyNumberFormat="0" applyBorder="0" applyAlignment="0" applyProtection="0"/>
    <xf numFmtId="192" fontId="6" fillId="8"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6" fillId="11" borderId="0" applyNumberFormat="0" applyBorder="0" applyAlignment="0" applyProtection="0"/>
    <xf numFmtId="192" fontId="6" fillId="7"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6" fillId="12" borderId="0" applyNumberFormat="0" applyBorder="0" applyAlignment="0" applyProtection="0"/>
    <xf numFmtId="192" fontId="6" fillId="12"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6" fillId="7" borderId="0" applyNumberFormat="0" applyBorder="0" applyAlignment="0" applyProtection="0"/>
    <xf numFmtId="192" fontId="6" fillId="8"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6" fillId="6" borderId="0" applyNumberFormat="0" applyBorder="0" applyAlignment="0" applyProtection="0"/>
    <xf numFmtId="192" fontId="6" fillId="6"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6" fillId="12" borderId="0" applyNumberFormat="0" applyBorder="0" applyAlignment="0" applyProtection="0"/>
    <xf numFmtId="192" fontId="6" fillId="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6" fillId="9"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6"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3"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192" fontId="6" fillId="9" borderId="0" applyNumberFormat="0" applyBorder="0" applyAlignment="0" applyProtection="0"/>
    <xf numFmtId="192" fontId="6" fillId="11" borderId="0" applyNumberFormat="0" applyBorder="0" applyAlignment="0" applyProtection="0"/>
    <xf numFmtId="192" fontId="6" fillId="13" borderId="0" applyNumberFormat="0" applyBorder="0" applyAlignment="0" applyProtection="0"/>
    <xf numFmtId="192" fontId="6" fillId="5" borderId="0" applyNumberFormat="0" applyBorder="0" applyAlignment="0" applyProtection="0"/>
    <xf numFmtId="192" fontId="6" fillId="9" borderId="0" applyNumberFormat="0" applyBorder="0" applyAlignment="0" applyProtection="0"/>
    <xf numFmtId="192" fontId="6" fillId="14" borderId="0" applyNumberFormat="0" applyBorder="0" applyAlignment="0" applyProtection="0"/>
    <xf numFmtId="0" fontId="6" fillId="6" borderId="0" applyNumberFormat="0" applyBorder="0" applyAlignment="0" applyProtection="0"/>
    <xf numFmtId="192" fontId="6" fillId="8"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6" fillId="11" borderId="0" applyNumberFormat="0" applyBorder="0" applyAlignment="0" applyProtection="0"/>
    <xf numFmtId="192" fontId="6" fillId="11"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6" fillId="15" borderId="0" applyNumberFormat="0" applyBorder="0" applyAlignment="0" applyProtection="0"/>
    <xf numFmtId="192" fontId="6" fillId="15"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6" fillId="3" borderId="0" applyNumberFormat="0" applyBorder="0" applyAlignment="0" applyProtection="0"/>
    <xf numFmtId="192" fontId="6" fillId="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6" fillId="6" borderId="0" applyNumberFormat="0" applyBorder="0" applyAlignment="0" applyProtection="0"/>
    <xf numFmtId="192" fontId="6" fillId="9"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6" fillId="12" borderId="0" applyNumberFormat="0" applyBorder="0" applyAlignment="0" applyProtection="0"/>
    <xf numFmtId="192" fontId="6" fillId="7"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6" fillId="6"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3"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21" fillId="6" borderId="0" applyNumberFormat="0" applyBorder="0" applyAlignment="0" applyProtection="0"/>
    <xf numFmtId="0" fontId="21" fillId="20" borderId="0" applyNumberFormat="0" applyBorder="0" applyAlignment="0" applyProtection="0"/>
    <xf numFmtId="0" fontId="21" fillId="14" borderId="0" applyNumberFormat="0" applyBorder="0" applyAlignment="0" applyProtection="0"/>
    <xf numFmtId="0" fontId="21" fillId="3" borderId="0" applyNumberFormat="0" applyBorder="0" applyAlignment="0" applyProtection="0"/>
    <xf numFmtId="0" fontId="21" fillId="6" borderId="0" applyNumberFormat="0" applyBorder="0" applyAlignment="0" applyProtection="0"/>
    <xf numFmtId="0" fontId="21" fillId="11" borderId="0" applyNumberFormat="0" applyBorder="0" applyAlignment="0" applyProtection="0"/>
    <xf numFmtId="192" fontId="21" fillId="16" borderId="0" applyNumberFormat="0" applyBorder="0" applyAlignment="0" applyProtection="0"/>
    <xf numFmtId="192" fontId="21" fillId="11" borderId="0" applyNumberFormat="0" applyBorder="0" applyAlignment="0" applyProtection="0"/>
    <xf numFmtId="192" fontId="21" fillId="13" borderId="0" applyNumberFormat="0" applyBorder="0" applyAlignment="0" applyProtection="0"/>
    <xf numFmtId="192" fontId="21" fillId="17" borderId="0" applyNumberFormat="0" applyBorder="0" applyAlignment="0" applyProtection="0"/>
    <xf numFmtId="192" fontId="21" fillId="18" borderId="0" applyNumberFormat="0" applyBorder="0" applyAlignment="0" applyProtection="0"/>
    <xf numFmtId="192" fontId="21" fillId="19" borderId="0" applyNumberFormat="0" applyBorder="0" applyAlignment="0" applyProtection="0"/>
    <xf numFmtId="192" fontId="21" fillId="18" borderId="0" applyNumberFormat="0" applyBorder="0" applyAlignment="0" applyProtection="0"/>
    <xf numFmtId="192" fontId="21" fillId="11" borderId="0" applyNumberFormat="0" applyBorder="0" applyAlignment="0" applyProtection="0"/>
    <xf numFmtId="192" fontId="21" fillId="15" borderId="0" applyNumberFormat="0" applyBorder="0" applyAlignment="0" applyProtection="0"/>
    <xf numFmtId="192" fontId="21" fillId="21" borderId="0" applyNumberFormat="0" applyBorder="0" applyAlignment="0" applyProtection="0"/>
    <xf numFmtId="192" fontId="21" fillId="18" borderId="0" applyNumberFormat="0" applyBorder="0" applyAlignment="0" applyProtection="0"/>
    <xf numFmtId="192" fontId="21" fillId="7" borderId="0" applyNumberFormat="0" applyBorder="0" applyAlignment="0" applyProtection="0"/>
    <xf numFmtId="0" fontId="21" fillId="6" borderId="0" applyNumberFormat="0" applyBorder="0" applyAlignment="0" applyProtection="0"/>
    <xf numFmtId="0" fontId="21" fillId="20" borderId="0" applyNumberFormat="0" applyBorder="0" applyAlignment="0" applyProtection="0"/>
    <xf numFmtId="0" fontId="21" fillId="14" borderId="0" applyNumberFormat="0" applyBorder="0" applyAlignment="0" applyProtection="0"/>
    <xf numFmtId="0" fontId="21" fillId="3" borderId="0" applyNumberFormat="0" applyBorder="0" applyAlignment="0" applyProtection="0"/>
    <xf numFmtId="0" fontId="21" fillId="6" borderId="0" applyNumberFormat="0" applyBorder="0" applyAlignment="0" applyProtection="0"/>
    <xf numFmtId="0" fontId="21" fillId="11"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192" fontId="21" fillId="73"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192" fontId="21" fillId="73"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192" fontId="21" fillId="73"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192" fontId="21" fillId="73"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192" fontId="21" fillId="73"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192" fontId="21" fillId="73"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192" fontId="21" fillId="73" borderId="0" applyNumberFormat="0" applyBorder="0" applyAlignment="0" applyProtection="0"/>
    <xf numFmtId="0" fontId="21" fillId="25" borderId="0" applyNumberFormat="0" applyBorder="0" applyAlignment="0" applyProtection="0"/>
    <xf numFmtId="192" fontId="21" fillId="73"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192" fontId="21" fillId="74"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192" fontId="21" fillId="74"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192" fontId="21" fillId="74"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192" fontId="21" fillId="74"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192" fontId="21" fillId="74"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192" fontId="21" fillId="74"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192" fontId="21" fillId="74" borderId="0" applyNumberFormat="0" applyBorder="0" applyAlignment="0" applyProtection="0"/>
    <xf numFmtId="0" fontId="21" fillId="20" borderId="0" applyNumberFormat="0" applyBorder="0" applyAlignment="0" applyProtection="0"/>
    <xf numFmtId="192" fontId="21" fillId="7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192" fontId="21" fillId="29"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192" fontId="21" fillId="29"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192" fontId="21" fillId="29"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192" fontId="21" fillId="29"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192" fontId="21" fillId="29"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192" fontId="21" fillId="29"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192" fontId="21" fillId="29" borderId="0" applyNumberFormat="0" applyBorder="0" applyAlignment="0" applyProtection="0"/>
    <xf numFmtId="0" fontId="21" fillId="14" borderId="0" applyNumberFormat="0" applyBorder="0" applyAlignment="0" applyProtection="0"/>
    <xf numFmtId="192" fontId="21" fillId="29"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192" fontId="21" fillId="75"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192" fontId="21" fillId="75"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192" fontId="21" fillId="75"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192" fontId="21" fillId="75"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192" fontId="21" fillId="75"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192" fontId="21" fillId="75"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192" fontId="21" fillId="75" borderId="0" applyNumberFormat="0" applyBorder="0" applyAlignment="0" applyProtection="0"/>
    <xf numFmtId="0" fontId="21" fillId="34" borderId="0" applyNumberFormat="0" applyBorder="0" applyAlignment="0" applyProtection="0"/>
    <xf numFmtId="192" fontId="21" fillId="75"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192" fontId="21" fillId="76"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192" fontId="21" fillId="76"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192" fontId="21" fillId="76"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192" fontId="21" fillId="76"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192" fontId="21" fillId="76"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192" fontId="21" fillId="76"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192" fontId="21" fillId="76" borderId="0" applyNumberFormat="0" applyBorder="0" applyAlignment="0" applyProtection="0"/>
    <xf numFmtId="0" fontId="21" fillId="18" borderId="0" applyNumberFormat="0" applyBorder="0" applyAlignment="0" applyProtection="0"/>
    <xf numFmtId="192" fontId="21" fillId="7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192" fontId="21" fillId="77"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192" fontId="21" fillId="77"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192" fontId="21" fillId="77"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192" fontId="21" fillId="77"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192" fontId="21" fillId="77"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192" fontId="21" fillId="77"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192" fontId="21" fillId="77" borderId="0" applyNumberFormat="0" applyBorder="0" applyAlignment="0" applyProtection="0"/>
    <xf numFmtId="0" fontId="21" fillId="26" borderId="0" applyNumberFormat="0" applyBorder="0" applyAlignment="0" applyProtection="0"/>
    <xf numFmtId="192" fontId="21" fillId="77" borderId="0" applyNumberFormat="0" applyBorder="0" applyAlignment="0" applyProtection="0"/>
    <xf numFmtId="0" fontId="21" fillId="25" borderId="0" applyNumberFormat="0" applyBorder="0" applyAlignment="0" applyProtection="0"/>
    <xf numFmtId="0" fontId="21" fillId="20" borderId="0" applyNumberFormat="0" applyBorder="0" applyAlignment="0" applyProtection="0"/>
    <xf numFmtId="0" fontId="21" fillId="14" borderId="0" applyNumberFormat="0" applyBorder="0" applyAlignment="0" applyProtection="0"/>
    <xf numFmtId="0" fontId="21" fillId="34" borderId="0" applyNumberFormat="0" applyBorder="0" applyAlignment="0" applyProtection="0"/>
    <xf numFmtId="0" fontId="21" fillId="18" borderId="0" applyNumberFormat="0" applyBorder="0" applyAlignment="0" applyProtection="0"/>
    <xf numFmtId="0" fontId="21" fillId="26" borderId="0" applyNumberFormat="0" applyBorder="0" applyAlignment="0" applyProtection="0"/>
    <xf numFmtId="0" fontId="35" fillId="37" borderId="19" applyNumberFormat="0" applyAlignment="0" applyProtection="0"/>
    <xf numFmtId="192" fontId="36" fillId="0" borderId="0" applyNumberFormat="0" applyFill="0" applyBorder="0" applyAlignment="0" applyProtection="0"/>
    <xf numFmtId="192" fontId="121" fillId="28" borderId="0" applyNumberFormat="0" applyBorder="0" applyAlignment="0" applyProtection="0"/>
    <xf numFmtId="0" fontId="8" fillId="0" borderId="39"/>
    <xf numFmtId="0" fontId="8" fillId="0" borderId="39"/>
    <xf numFmtId="192" fontId="8" fillId="0" borderId="39"/>
    <xf numFmtId="0" fontId="41" fillId="37" borderId="3" applyNumberFormat="0" applyAlignment="0" applyProtection="0"/>
    <xf numFmtId="192" fontId="8" fillId="0" borderId="37"/>
    <xf numFmtId="0" fontId="23" fillId="6" borderId="0" applyNumberFormat="0" applyBorder="0" applyAlignment="0" applyProtection="0"/>
    <xf numFmtId="193" fontId="15" fillId="0" borderId="0" applyFill="0" applyBorder="0" applyAlignment="0"/>
    <xf numFmtId="192" fontId="22" fillId="21" borderId="3" applyNumberFormat="0" applyAlignment="0" applyProtection="0"/>
    <xf numFmtId="192" fontId="122" fillId="78" borderId="3" applyNumberFormat="0" applyAlignment="0" applyProtection="0"/>
    <xf numFmtId="0" fontId="41" fillId="37" borderId="3" applyNumberFormat="0" applyAlignment="0" applyProtection="0"/>
    <xf numFmtId="0" fontId="27" fillId="38" borderId="5" applyNumberFormat="0" applyAlignment="0" applyProtection="0"/>
    <xf numFmtId="0" fontId="36" fillId="0" borderId="18" applyNumberFormat="0" applyFill="0" applyAlignment="0" applyProtection="0"/>
    <xf numFmtId="192" fontId="28" fillId="0" borderId="4" applyNumberFormat="0" applyFill="0" applyAlignment="0" applyProtection="0"/>
    <xf numFmtId="192" fontId="27" fillId="29" borderId="5" applyNumberFormat="0" applyAlignment="0" applyProtection="0"/>
    <xf numFmtId="164" fontId="8" fillId="0" borderId="0" applyFont="0" applyFill="0" applyBorder="0" applyAlignment="0" applyProtection="0"/>
    <xf numFmtId="165" fontId="6"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76" fontId="8" fillId="0" borderId="0" applyFont="0" applyFill="0" applyBorder="0" applyAlignment="0" applyProtection="0">
      <alignment vertical="center"/>
    </xf>
    <xf numFmtId="180" fontId="8" fillId="0" borderId="0" applyFont="0" applyFill="0" applyBorder="0" applyProtection="0"/>
    <xf numFmtId="180" fontId="8" fillId="0" borderId="0" applyFont="0" applyFill="0" applyBorder="0" applyProtection="0"/>
    <xf numFmtId="180" fontId="8" fillId="0" borderId="0" applyFont="0" applyFill="0" applyBorder="0" applyProtection="0"/>
    <xf numFmtId="194" fontId="8" fillId="0" borderId="0" applyFont="0" applyFill="0" applyBorder="0" applyAlignment="0" applyProtection="0"/>
    <xf numFmtId="165" fontId="10" fillId="0" borderId="0" applyFont="0" applyFill="0" applyBorder="0" applyAlignment="0" applyProtection="0"/>
    <xf numFmtId="176" fontId="8" fillId="0" borderId="0" applyFont="0" applyFill="0" applyBorder="0" applyAlignment="0" applyProtection="0">
      <alignment vertical="center"/>
    </xf>
    <xf numFmtId="194" fontId="8" fillId="0" borderId="0" applyFont="0" applyFill="0" applyBorder="0" applyAlignment="0" applyProtection="0"/>
    <xf numFmtId="194" fontId="8" fillId="0" borderId="0" applyFont="0" applyFill="0" applyBorder="0" applyAlignment="0" applyProtection="0"/>
    <xf numFmtId="165" fontId="10" fillId="0" borderId="0" applyFont="0" applyFill="0" applyBorder="0" applyAlignment="0" applyProtection="0"/>
    <xf numFmtId="165" fontId="8" fillId="0" borderId="0" applyFont="0" applyFill="0" applyBorder="0" applyAlignment="0" applyProtection="0"/>
    <xf numFmtId="194" fontId="8" fillId="0" borderId="0" applyFont="0" applyFill="0" applyBorder="0" applyAlignment="0" applyProtection="0"/>
    <xf numFmtId="176" fontId="8" fillId="0" borderId="0" applyFont="0" applyFill="0" applyBorder="0" applyAlignment="0" applyProtection="0">
      <alignment vertical="center"/>
    </xf>
    <xf numFmtId="165" fontId="8" fillId="0" borderId="0" applyFont="0" applyFill="0" applyBorder="0" applyAlignment="0" applyProtection="0"/>
    <xf numFmtId="176" fontId="8" fillId="0" borderId="0" applyFont="0" applyFill="0" applyBorder="0" applyAlignment="0" applyProtection="0">
      <alignment vertical="center"/>
    </xf>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76" fontId="123" fillId="0" borderId="0" applyFont="0" applyFill="0" applyBorder="0" applyAlignment="0" applyProtection="0">
      <alignment vertical="center"/>
    </xf>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76" fontId="123" fillId="0" borderId="0" applyFont="0" applyFill="0" applyBorder="0" applyAlignment="0" applyProtection="0">
      <alignment vertical="center"/>
    </xf>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76" fontId="124" fillId="0" borderId="0" applyFont="0" applyFill="0" applyBorder="0" applyAlignment="0" applyProtection="0"/>
    <xf numFmtId="165" fontId="8" fillId="0" borderId="0" applyFont="0" applyFill="0" applyBorder="0" applyAlignment="0" applyProtection="0"/>
    <xf numFmtId="176" fontId="8" fillId="0" borderId="0" applyFont="0" applyFill="0" applyBorder="0" applyAlignment="0" applyProtection="0"/>
    <xf numFmtId="165" fontId="4" fillId="0" borderId="0" applyFont="0" applyFill="0" applyBorder="0" applyAlignment="0" applyProtection="0"/>
    <xf numFmtId="165" fontId="6" fillId="0" borderId="0" applyFont="0" applyFill="0" applyBorder="0" applyAlignment="0" applyProtection="0"/>
    <xf numFmtId="165" fontId="8" fillId="0" borderId="0" applyFont="0" applyFill="0" applyBorder="0" applyAlignment="0" applyProtection="0"/>
    <xf numFmtId="165" fontId="6" fillId="0" borderId="0" applyFont="0" applyFill="0" applyBorder="0" applyAlignment="0" applyProtection="0"/>
    <xf numFmtId="165" fontId="8" fillId="0" borderId="0" applyFont="0" applyFill="0" applyBorder="0" applyAlignment="0" applyProtection="0"/>
    <xf numFmtId="165" fontId="6"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3" fontId="125" fillId="0" borderId="0" applyFont="0" applyFill="0" applyBorder="0" applyAlignment="0" applyProtection="0"/>
    <xf numFmtId="192" fontId="8" fillId="12" borderId="7" applyNumberFormat="0" applyFont="0" applyAlignment="0" applyProtection="0"/>
    <xf numFmtId="192" fontId="8" fillId="12" borderId="7" applyNumberFormat="0" applyFont="0" applyAlignment="0" applyProtection="0"/>
    <xf numFmtId="192" fontId="8" fillId="12" borderId="7" applyNumberFormat="0" applyFont="0" applyAlignment="0" applyProtection="0"/>
    <xf numFmtId="192" fontId="8" fillId="12" borderId="7" applyNumberFormat="0" applyFont="0" applyAlignment="0" applyProtection="0"/>
    <xf numFmtId="44" fontId="8" fillId="0" borderId="0" applyFont="0" applyFill="0" applyBorder="0" applyAlignment="0" applyProtection="0"/>
    <xf numFmtId="179" fontId="8" fillId="0" borderId="0" applyFont="0" applyFill="0" applyBorder="0" applyAlignment="0" applyProtection="0"/>
    <xf numFmtId="195" fontId="125" fillId="0" borderId="0" applyFont="0" applyFill="0" applyBorder="0" applyAlignment="0" applyProtection="0"/>
    <xf numFmtId="0" fontId="125" fillId="0" borderId="0" applyFont="0" applyFill="0" applyBorder="0" applyAlignment="0" applyProtection="0"/>
    <xf numFmtId="14" fontId="9" fillId="0" borderId="0" applyFill="0" applyBorder="0">
      <alignment horizontal="left"/>
    </xf>
    <xf numFmtId="0" fontId="26" fillId="15" borderId="3" applyNumberFormat="0" applyAlignment="0" applyProtection="0"/>
    <xf numFmtId="192" fontId="34" fillId="39" borderId="0" applyNumberFormat="0" applyBorder="0" applyAlignment="0" applyProtection="0"/>
    <xf numFmtId="192" fontId="34" fillId="40" borderId="0" applyNumberFormat="0" applyBorder="0" applyAlignment="0" applyProtection="0"/>
    <xf numFmtId="192" fontId="34" fillId="41" borderId="0" applyNumberFormat="0" applyBorder="0" applyAlignment="0" applyProtection="0"/>
    <xf numFmtId="0" fontId="33" fillId="0" borderId="0" applyNumberFormat="0" applyFill="0" applyBorder="0" applyAlignment="0" applyProtection="0"/>
    <xf numFmtId="0" fontId="21" fillId="25" borderId="0" applyNumberFormat="0" applyBorder="0" applyAlignment="0" applyProtection="0"/>
    <xf numFmtId="0" fontId="21" fillId="20" borderId="0" applyNumberFormat="0" applyBorder="0" applyAlignment="0" applyProtection="0"/>
    <xf numFmtId="0" fontId="21" fillId="14" borderId="0" applyNumberFormat="0" applyBorder="0" applyAlignment="0" applyProtection="0"/>
    <xf numFmtId="0" fontId="21" fillId="34" borderId="0" applyNumberFormat="0" applyBorder="0" applyAlignment="0" applyProtection="0"/>
    <xf numFmtId="0" fontId="21" fillId="18" borderId="0" applyNumberFormat="0" applyBorder="0" applyAlignment="0" applyProtection="0"/>
    <xf numFmtId="0" fontId="21" fillId="26" borderId="0" applyNumberFormat="0" applyBorder="0" applyAlignment="0" applyProtection="0"/>
    <xf numFmtId="0" fontId="26" fillId="15" borderId="3" applyNumberFormat="0" applyAlignment="0" applyProtection="0"/>
    <xf numFmtId="192" fontId="26" fillId="7" borderId="3" applyNumberFormat="0" applyAlignment="0" applyProtection="0"/>
    <xf numFmtId="0" fontId="34" fillId="0" borderId="29" applyNumberFormat="0" applyFill="0" applyAlignment="0" applyProtection="0"/>
    <xf numFmtId="0" fontId="25" fillId="0" borderId="0" applyNumberFormat="0" applyFill="0" applyBorder="0" applyAlignment="0" applyProtection="0"/>
    <xf numFmtId="196" fontId="6" fillId="0" borderId="0" applyFont="0" applyFill="0" applyBorder="0" applyAlignment="0" applyProtection="0"/>
    <xf numFmtId="192" fontId="25" fillId="0" borderId="0" applyNumberFormat="0" applyFill="0" applyBorder="0" applyAlignment="0" applyProtection="0"/>
    <xf numFmtId="2" fontId="125" fillId="0" borderId="0" applyFont="0" applyFill="0" applyBorder="0" applyAlignment="0" applyProtection="0"/>
    <xf numFmtId="3" fontId="126" fillId="0" borderId="0" applyFont="0" applyFill="0" applyBorder="0" applyAlignment="0" applyProtection="0"/>
    <xf numFmtId="192" fontId="23" fillId="79" borderId="0" applyNumberFormat="0" applyBorder="0" applyAlignment="0" applyProtection="0"/>
    <xf numFmtId="38" fontId="9" fillId="42" borderId="0" applyNumberFormat="0" applyBorder="0" applyAlignment="0" applyProtection="0"/>
    <xf numFmtId="38" fontId="9" fillId="42" borderId="0" applyNumberFormat="0" applyBorder="0" applyAlignment="0" applyProtection="0"/>
    <xf numFmtId="0" fontId="23" fillId="6" borderId="0" applyNumberFormat="0" applyBorder="0" applyAlignment="0" applyProtection="0"/>
    <xf numFmtId="192" fontId="31" fillId="0" borderId="40" applyNumberFormat="0" applyFill="0" applyAlignment="0" applyProtection="0"/>
    <xf numFmtId="192" fontId="32" fillId="0" borderId="12" applyNumberFormat="0" applyFill="0" applyAlignment="0" applyProtection="0"/>
    <xf numFmtId="0" fontId="33" fillId="0" borderId="41" applyNumberFormat="0" applyFill="0" applyAlignment="0" applyProtection="0"/>
    <xf numFmtId="192" fontId="33" fillId="0" borderId="42" applyNumberFormat="0" applyFill="0" applyAlignment="0" applyProtection="0"/>
    <xf numFmtId="0" fontId="33" fillId="0" borderId="41" applyNumberFormat="0" applyFill="0" applyAlignment="0" applyProtection="0"/>
    <xf numFmtId="0" fontId="33" fillId="0" borderId="41" applyNumberFormat="0" applyFill="0" applyAlignment="0" applyProtection="0"/>
    <xf numFmtId="0" fontId="33" fillId="0" borderId="41" applyNumberFormat="0" applyFill="0" applyAlignment="0" applyProtection="0"/>
    <xf numFmtId="192" fontId="33" fillId="0" borderId="0" applyNumberFormat="0" applyFill="0" applyBorder="0" applyAlignment="0" applyProtection="0"/>
    <xf numFmtId="192" fontId="127" fillId="0" borderId="0" applyNumberFormat="0" applyFill="0" applyBorder="0" applyAlignment="0" applyProtection="0">
      <alignment vertical="top"/>
      <protection locked="0"/>
    </xf>
    <xf numFmtId="0" fontId="24" fillId="5" borderId="0" applyNumberFormat="0" applyBorder="0" applyAlignment="0" applyProtection="0"/>
    <xf numFmtId="10" fontId="9" fillId="44" borderId="6" applyNumberFormat="0" applyBorder="0" applyAlignment="0" applyProtection="0"/>
    <xf numFmtId="10" fontId="9" fillId="44" borderId="6" applyNumberFormat="0" applyBorder="0" applyAlignment="0" applyProtection="0"/>
    <xf numFmtId="0" fontId="26" fillId="15" borderId="3" applyNumberFormat="0" applyAlignment="0" applyProtection="0"/>
    <xf numFmtId="0" fontId="26" fillId="15" borderId="3" applyNumberFormat="0" applyAlignment="0" applyProtection="0"/>
    <xf numFmtId="0" fontId="26" fillId="15" borderId="3" applyNumberFormat="0" applyAlignment="0" applyProtection="0"/>
    <xf numFmtId="0" fontId="26" fillId="15" borderId="3" applyNumberFormat="0" applyAlignment="0" applyProtection="0"/>
    <xf numFmtId="0" fontId="26" fillId="15" borderId="3" applyNumberFormat="0" applyAlignment="0" applyProtection="0"/>
    <xf numFmtId="0" fontId="26" fillId="15" borderId="3" applyNumberFormat="0" applyAlignment="0" applyProtection="0"/>
    <xf numFmtId="0" fontId="26" fillId="15" borderId="3" applyNumberFormat="0" applyAlignment="0" applyProtection="0"/>
    <xf numFmtId="0" fontId="26" fillId="15" borderId="3" applyNumberFormat="0" applyAlignment="0" applyProtection="0"/>
    <xf numFmtId="0" fontId="26" fillId="15" borderId="3" applyNumberFormat="0" applyAlignment="0" applyProtection="0"/>
    <xf numFmtId="0" fontId="26" fillId="15" borderId="3" applyNumberFormat="0" applyAlignment="0" applyProtection="0"/>
    <xf numFmtId="192" fontId="128" fillId="36" borderId="3" applyNumberFormat="0" applyAlignment="0" applyProtection="0"/>
    <xf numFmtId="0" fontId="26" fillId="15" borderId="3" applyNumberFormat="0" applyAlignment="0" applyProtection="0"/>
    <xf numFmtId="0" fontId="26" fillId="15" borderId="3" applyNumberFormat="0" applyAlignment="0" applyProtection="0"/>
    <xf numFmtId="0" fontId="26" fillId="15" borderId="3" applyNumberFormat="0" applyAlignment="0" applyProtection="0"/>
    <xf numFmtId="0" fontId="26" fillId="15" borderId="3" applyNumberFormat="0" applyAlignment="0" applyProtection="0"/>
    <xf numFmtId="0" fontId="26" fillId="15" borderId="3" applyNumberFormat="0" applyAlignment="0" applyProtection="0"/>
    <xf numFmtId="0" fontId="26" fillId="15" borderId="3" applyNumberFormat="0" applyAlignment="0" applyProtection="0"/>
    <xf numFmtId="0" fontId="26" fillId="15" borderId="3" applyNumberFormat="0" applyAlignment="0" applyProtection="0"/>
    <xf numFmtId="0" fontId="26" fillId="15" borderId="3" applyNumberFormat="0" applyAlignment="0" applyProtection="0"/>
    <xf numFmtId="0" fontId="26" fillId="15" borderId="3" applyNumberFormat="0" applyAlignment="0" applyProtection="0"/>
    <xf numFmtId="0" fontId="26" fillId="15" borderId="3" applyNumberFormat="0" applyAlignment="0" applyProtection="0"/>
    <xf numFmtId="0" fontId="26" fillId="15" borderId="3" applyNumberFormat="0" applyAlignment="0" applyProtection="0"/>
    <xf numFmtId="0" fontId="26" fillId="15" borderId="3" applyNumberFormat="0" applyAlignment="0" applyProtection="0"/>
    <xf numFmtId="0" fontId="26" fillId="15" borderId="3" applyNumberFormat="0" applyAlignment="0" applyProtection="0"/>
    <xf numFmtId="0" fontId="26" fillId="15" borderId="3" applyNumberFormat="0" applyAlignment="0" applyProtection="0"/>
    <xf numFmtId="0" fontId="26" fillId="15" borderId="3" applyNumberFormat="0" applyAlignment="0" applyProtection="0"/>
    <xf numFmtId="0" fontId="26" fillId="15" borderId="3" applyNumberFormat="0" applyAlignment="0" applyProtection="0"/>
    <xf numFmtId="0" fontId="26" fillId="15" borderId="3" applyNumberFormat="0" applyAlignment="0" applyProtection="0"/>
    <xf numFmtId="0" fontId="26" fillId="15" borderId="3" applyNumberFormat="0" applyAlignment="0" applyProtection="0"/>
    <xf numFmtId="0" fontId="26" fillId="15" borderId="3" applyNumberFormat="0" applyAlignment="0" applyProtection="0"/>
    <xf numFmtId="0" fontId="26" fillId="15" borderId="3" applyNumberFormat="0" applyAlignment="0" applyProtection="0"/>
    <xf numFmtId="0" fontId="26" fillId="15" borderId="3" applyNumberFormat="0" applyAlignment="0" applyProtection="0"/>
    <xf numFmtId="0" fontId="26" fillId="15" borderId="3" applyNumberFormat="0" applyAlignment="0" applyProtection="0"/>
    <xf numFmtId="0" fontId="26" fillId="15" borderId="3" applyNumberFormat="0" applyAlignment="0" applyProtection="0"/>
    <xf numFmtId="0" fontId="26" fillId="15" borderId="3" applyNumberFormat="0" applyAlignment="0" applyProtection="0"/>
    <xf numFmtId="0" fontId="26" fillId="15" borderId="3" applyNumberFormat="0" applyAlignment="0" applyProtection="0"/>
    <xf numFmtId="0" fontId="26" fillId="15" borderId="3" applyNumberFormat="0" applyAlignment="0" applyProtection="0"/>
    <xf numFmtId="0" fontId="26" fillId="15" borderId="3" applyNumberFormat="0" applyAlignment="0" applyProtection="0"/>
    <xf numFmtId="0" fontId="26" fillId="15" borderId="3" applyNumberFormat="0" applyAlignment="0" applyProtection="0"/>
    <xf numFmtId="0" fontId="26" fillId="15" borderId="3" applyNumberFormat="0" applyAlignment="0" applyProtection="0"/>
    <xf numFmtId="0" fontId="26" fillId="15" borderId="3" applyNumberFormat="0" applyAlignment="0" applyProtection="0"/>
    <xf numFmtId="0" fontId="26" fillId="15" borderId="3" applyNumberFormat="0" applyAlignment="0" applyProtection="0"/>
    <xf numFmtId="0" fontId="26" fillId="15" borderId="3" applyNumberFormat="0" applyAlignment="0" applyProtection="0"/>
    <xf numFmtId="0" fontId="26" fillId="15" borderId="3" applyNumberFormat="0" applyAlignment="0" applyProtection="0"/>
    <xf numFmtId="0" fontId="26" fillId="15" borderId="3" applyNumberFormat="0" applyAlignment="0" applyProtection="0"/>
    <xf numFmtId="0" fontId="26" fillId="15" borderId="3" applyNumberFormat="0" applyAlignment="0" applyProtection="0"/>
    <xf numFmtId="0" fontId="26" fillId="15" borderId="3" applyNumberFormat="0" applyAlignment="0" applyProtection="0"/>
    <xf numFmtId="0" fontId="26" fillId="15" borderId="3" applyNumberFormat="0" applyAlignment="0" applyProtection="0"/>
    <xf numFmtId="0" fontId="26" fillId="15" borderId="3" applyNumberFormat="0" applyAlignment="0" applyProtection="0"/>
    <xf numFmtId="0" fontId="26" fillId="15" borderId="3" applyNumberFormat="0" applyAlignment="0" applyProtection="0"/>
    <xf numFmtId="0" fontId="26" fillId="15" borderId="3" applyNumberFormat="0" applyAlignment="0" applyProtection="0"/>
    <xf numFmtId="0" fontId="26" fillId="15" borderId="3" applyNumberFormat="0" applyAlignment="0" applyProtection="0"/>
    <xf numFmtId="0" fontId="26" fillId="15" borderId="3" applyNumberFormat="0" applyAlignment="0" applyProtection="0"/>
    <xf numFmtId="0" fontId="26" fillId="15" borderId="3" applyNumberFormat="0" applyAlignment="0" applyProtection="0"/>
    <xf numFmtId="0" fontId="26" fillId="15" borderId="3" applyNumberFormat="0" applyAlignment="0" applyProtection="0"/>
    <xf numFmtId="0" fontId="26" fillId="15" borderId="3" applyNumberFormat="0" applyAlignment="0" applyProtection="0"/>
    <xf numFmtId="0" fontId="26" fillId="15" borderId="3" applyNumberFormat="0" applyAlignment="0" applyProtection="0"/>
    <xf numFmtId="0" fontId="26" fillId="15" borderId="3" applyNumberFormat="0" applyAlignment="0" applyProtection="0"/>
    <xf numFmtId="0" fontId="26" fillId="15" borderId="3" applyNumberFormat="0" applyAlignment="0" applyProtection="0"/>
    <xf numFmtId="0" fontId="26" fillId="15" borderId="3" applyNumberFormat="0" applyAlignment="0" applyProtection="0"/>
    <xf numFmtId="0" fontId="26" fillId="15" borderId="3" applyNumberFormat="0" applyAlignment="0" applyProtection="0"/>
    <xf numFmtId="0" fontId="26" fillId="15" borderId="3" applyNumberFormat="0" applyAlignment="0" applyProtection="0"/>
    <xf numFmtId="0" fontId="26" fillId="15" borderId="3" applyNumberFormat="0" applyAlignment="0" applyProtection="0"/>
    <xf numFmtId="0" fontId="26" fillId="15" borderId="3" applyNumberFormat="0" applyAlignment="0" applyProtection="0"/>
    <xf numFmtId="0" fontId="26" fillId="15" borderId="3" applyNumberFormat="0" applyAlignment="0" applyProtection="0"/>
    <xf numFmtId="0" fontId="26" fillId="15" borderId="3" applyNumberFormat="0" applyAlignment="0" applyProtection="0"/>
    <xf numFmtId="0" fontId="26" fillId="15" borderId="3" applyNumberFormat="0" applyAlignment="0" applyProtection="0"/>
    <xf numFmtId="192" fontId="24" fillId="3" borderId="0" applyNumberFormat="0" applyBorder="0" applyAlignment="0" applyProtection="0"/>
    <xf numFmtId="0" fontId="9" fillId="0" borderId="0" applyNumberFormat="0" applyFill="0" applyBorder="0">
      <alignment horizontal="left"/>
    </xf>
    <xf numFmtId="192" fontId="129" fillId="0" borderId="43" applyNumberFormat="0" applyFill="0" applyAlignment="0" applyProtection="0"/>
    <xf numFmtId="192" fontId="29" fillId="36" borderId="0" applyNumberFormat="0" applyBorder="0" applyAlignment="0" applyProtection="0"/>
    <xf numFmtId="192" fontId="29" fillId="15" borderId="0" applyNumberFormat="0" applyBorder="0" applyAlignment="0" applyProtection="0"/>
    <xf numFmtId="197" fontId="8" fillId="0" borderId="0" applyFont="0" applyFill="0" applyBorder="0" applyAlignment="0" applyProtection="0"/>
    <xf numFmtId="197" fontId="8" fillId="0" borderId="0" applyFont="0" applyFill="0" applyBorder="0" applyAlignment="0" applyProtection="0"/>
    <xf numFmtId="198"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2" fontId="8" fillId="0" borderId="0"/>
    <xf numFmtId="0" fontId="4" fillId="0" borderId="0"/>
    <xf numFmtId="0" fontId="4" fillId="0" borderId="0"/>
    <xf numFmtId="0" fontId="4" fillId="0" borderId="0"/>
    <xf numFmtId="0" fontId="4" fillId="0" borderId="0"/>
    <xf numFmtId="192" fontId="8" fillId="0" borderId="0"/>
    <xf numFmtId="0" fontId="4" fillId="0" borderId="0"/>
    <xf numFmtId="0" fontId="4" fillId="0" borderId="0"/>
    <xf numFmtId="192" fontId="8" fillId="0" borderId="0"/>
    <xf numFmtId="0" fontId="4" fillId="0" borderId="0"/>
    <xf numFmtId="192" fontId="8" fillId="0" borderId="0"/>
    <xf numFmtId="192" fontId="8" fillId="0" borderId="0"/>
    <xf numFmtId="192" fontId="8" fillId="0" borderId="0"/>
    <xf numFmtId="192" fontId="8" fillId="0" borderId="0"/>
    <xf numFmtId="192" fontId="8" fillId="0" borderId="0"/>
    <xf numFmtId="192" fontId="8" fillId="0" borderId="0"/>
    <xf numFmtId="192"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182" fontId="44" fillId="0" borderId="0"/>
    <xf numFmtId="0" fontId="8" fillId="0" borderId="0"/>
    <xf numFmtId="182" fontId="44" fillId="0" borderId="0"/>
    <xf numFmtId="0" fontId="8" fillId="0" borderId="0"/>
    <xf numFmtId="0" fontId="8" fillId="0" borderId="0"/>
    <xf numFmtId="0" fontId="8" fillId="0" borderId="0"/>
    <xf numFmtId="182" fontId="44" fillId="0" borderId="0"/>
    <xf numFmtId="0" fontId="8" fillId="0" borderId="0"/>
    <xf numFmtId="0" fontId="8" fillId="0" borderId="0"/>
    <xf numFmtId="0" fontId="8" fillId="0" borderId="0"/>
    <xf numFmtId="0" fontId="8" fillId="0" borderId="0"/>
    <xf numFmtId="0" fontId="8" fillId="0" borderId="0"/>
    <xf numFmtId="192" fontId="6"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192" fontId="8" fillId="0" borderId="0"/>
    <xf numFmtId="0" fontId="8" fillId="0" borderId="0"/>
    <xf numFmtId="0" fontId="8" fillId="0" borderId="0"/>
    <xf numFmtId="0" fontId="8" fillId="0" borderId="0"/>
    <xf numFmtId="0" fontId="8" fillId="0" borderId="0"/>
    <xf numFmtId="0" fontId="8" fillId="0" borderId="0"/>
    <xf numFmtId="0" fontId="8" fillId="0" borderId="0"/>
    <xf numFmtId="182" fontId="44" fillId="0" borderId="0"/>
    <xf numFmtId="182" fontId="44" fillId="0" borderId="0"/>
    <xf numFmtId="182" fontId="44" fillId="0" borderId="0"/>
    <xf numFmtId="182" fontId="44" fillId="0" borderId="0"/>
    <xf numFmtId="182" fontId="4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92" fontId="8" fillId="0" borderId="0"/>
    <xf numFmtId="192" fontId="8" fillId="0" borderId="0"/>
    <xf numFmtId="192" fontId="8" fillId="0" borderId="0"/>
    <xf numFmtId="192" fontId="8" fillId="0" borderId="0"/>
    <xf numFmtId="192" fontId="8" fillId="0" borderId="0"/>
    <xf numFmtId="192" fontId="8" fillId="0" borderId="0"/>
    <xf numFmtId="192" fontId="8" fillId="0" borderId="0"/>
    <xf numFmtId="192" fontId="8" fillId="0" borderId="0"/>
    <xf numFmtId="192" fontId="8" fillId="0" borderId="0"/>
    <xf numFmtId="192" fontId="8" fillId="0" borderId="0"/>
    <xf numFmtId="0" fontId="4" fillId="0" borderId="0"/>
    <xf numFmtId="0" fontId="4" fillId="0" borderId="0"/>
    <xf numFmtId="0" fontId="4" fillId="0" borderId="0"/>
    <xf numFmtId="192" fontId="124" fillId="0" borderId="0"/>
    <xf numFmtId="0" fontId="4" fillId="0" borderId="0"/>
    <xf numFmtId="182" fontId="44" fillId="0" borderId="0"/>
    <xf numFmtId="192" fontId="6" fillId="0" borderId="0"/>
    <xf numFmtId="0" fontId="4" fillId="0" borderId="0"/>
    <xf numFmtId="0" fontId="130" fillId="0" borderId="0"/>
    <xf numFmtId="0" fontId="6" fillId="0" borderId="0"/>
    <xf numFmtId="192" fontId="8" fillId="0" borderId="0"/>
    <xf numFmtId="0" fontId="4" fillId="0" borderId="0"/>
    <xf numFmtId="192" fontId="8" fillId="0" borderId="0"/>
    <xf numFmtId="192" fontId="8" fillId="0" borderId="0"/>
    <xf numFmtId="192" fontId="8" fillId="0" borderId="0"/>
    <xf numFmtId="0" fontId="8" fillId="0" borderId="0"/>
    <xf numFmtId="192" fontId="8" fillId="0" borderId="0"/>
    <xf numFmtId="0" fontId="8" fillId="0" borderId="0"/>
    <xf numFmtId="192" fontId="8" fillId="0" borderId="0"/>
    <xf numFmtId="0" fontId="8" fillId="0" borderId="0"/>
    <xf numFmtId="192" fontId="8" fillId="0" borderId="0"/>
    <xf numFmtId="192" fontId="8" fillId="0" borderId="0"/>
    <xf numFmtId="192" fontId="8" fillId="0" borderId="0"/>
    <xf numFmtId="192" fontId="8" fillId="0" borderId="0"/>
    <xf numFmtId="182" fontId="44" fillId="0" borderId="0"/>
    <xf numFmtId="0" fontId="8" fillId="0" borderId="0"/>
    <xf numFmtId="0" fontId="8" fillId="0" borderId="0"/>
    <xf numFmtId="192" fontId="8" fillId="0" borderId="0"/>
    <xf numFmtId="0" fontId="8" fillId="0" borderId="0"/>
    <xf numFmtId="192" fontId="8" fillId="0" borderId="0"/>
    <xf numFmtId="0" fontId="8" fillId="0" borderId="0"/>
    <xf numFmtId="192" fontId="8" fillId="0" borderId="0"/>
    <xf numFmtId="0" fontId="8" fillId="0" borderId="0"/>
    <xf numFmtId="192" fontId="6" fillId="0" borderId="0"/>
    <xf numFmtId="0" fontId="8" fillId="0" borderId="0"/>
    <xf numFmtId="192" fontId="6" fillId="0" borderId="0"/>
    <xf numFmtId="0" fontId="8" fillId="0" borderId="0"/>
    <xf numFmtId="192" fontId="8" fillId="0" borderId="0"/>
    <xf numFmtId="0" fontId="8" fillId="0" borderId="0"/>
    <xf numFmtId="192" fontId="8" fillId="0" borderId="0"/>
    <xf numFmtId="0" fontId="8" fillId="0" borderId="0"/>
    <xf numFmtId="192" fontId="8" fillId="0" borderId="0"/>
    <xf numFmtId="0" fontId="8" fillId="0" borderId="0"/>
    <xf numFmtId="192" fontId="8" fillId="0" borderId="0"/>
    <xf numFmtId="0" fontId="8" fillId="0" borderId="0"/>
    <xf numFmtId="192" fontId="8" fillId="0" borderId="0"/>
    <xf numFmtId="0" fontId="10" fillId="0" borderId="0"/>
    <xf numFmtId="0" fontId="10" fillId="0" borderId="0"/>
    <xf numFmtId="0" fontId="8" fillId="0" borderId="0"/>
    <xf numFmtId="0" fontId="8" fillId="0" borderId="0"/>
    <xf numFmtId="192" fontId="8" fillId="0" borderId="0"/>
    <xf numFmtId="0" fontId="8" fillId="0" borderId="0"/>
    <xf numFmtId="192" fontId="8" fillId="0" borderId="0"/>
    <xf numFmtId="0" fontId="8" fillId="0" borderId="0"/>
    <xf numFmtId="192" fontId="8" fillId="0" borderId="0"/>
    <xf numFmtId="0" fontId="8" fillId="0" borderId="0"/>
    <xf numFmtId="192" fontId="8" fillId="0" borderId="0"/>
    <xf numFmtId="0" fontId="8" fillId="0" borderId="0"/>
    <xf numFmtId="192" fontId="8" fillId="0" borderId="0"/>
    <xf numFmtId="0" fontId="8" fillId="0" borderId="0"/>
    <xf numFmtId="0" fontId="8" fillId="0" borderId="0"/>
    <xf numFmtId="192" fontId="8" fillId="0" borderId="0"/>
    <xf numFmtId="0" fontId="8" fillId="0" borderId="0"/>
    <xf numFmtId="192" fontId="131" fillId="0" borderId="0"/>
    <xf numFmtId="0" fontId="8" fillId="0" borderId="0"/>
    <xf numFmtId="192" fontId="124" fillId="0" borderId="0"/>
    <xf numFmtId="0" fontId="8" fillId="0" borderId="0"/>
    <xf numFmtId="192" fontId="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92" fontId="12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92" fontId="6" fillId="0" borderId="0"/>
    <xf numFmtId="0" fontId="8" fillId="0" borderId="0"/>
    <xf numFmtId="0" fontId="8" fillId="0" borderId="0"/>
    <xf numFmtId="0" fontId="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2"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92" fontId="8" fillId="0" borderId="0"/>
    <xf numFmtId="0" fontId="8" fillId="0" borderId="0"/>
    <xf numFmtId="0" fontId="8" fillId="0" borderId="0"/>
    <xf numFmtId="0" fontId="8" fillId="0" borderId="0"/>
    <xf numFmtId="0" fontId="8" fillId="0" borderId="0"/>
    <xf numFmtId="0" fontId="8" fillId="12" borderId="7" applyNumberFormat="0" applyFont="0" applyAlignment="0" applyProtection="0"/>
    <xf numFmtId="0" fontId="8" fillId="12" borderId="7" applyNumberFormat="0" applyFont="0" applyAlignment="0" applyProtection="0"/>
    <xf numFmtId="0" fontId="8" fillId="12" borderId="7" applyNumberFormat="0" applyFont="0" applyAlignment="0" applyProtection="0"/>
    <xf numFmtId="0" fontId="8" fillId="12" borderId="7" applyNumberFormat="0" applyFont="0" applyAlignment="0" applyProtection="0"/>
    <xf numFmtId="0" fontId="4" fillId="60" borderId="38" applyNumberFormat="0" applyFont="0" applyAlignment="0" applyProtection="0"/>
    <xf numFmtId="0" fontId="4" fillId="60" borderId="38" applyNumberFormat="0" applyFont="0" applyAlignment="0" applyProtection="0"/>
    <xf numFmtId="0" fontId="4" fillId="60" borderId="38" applyNumberFormat="0" applyFont="0" applyAlignment="0" applyProtection="0"/>
    <xf numFmtId="0" fontId="4" fillId="60" borderId="38" applyNumberFormat="0" applyFont="0" applyAlignment="0" applyProtection="0"/>
    <xf numFmtId="0" fontId="4" fillId="60" borderId="38" applyNumberFormat="0" applyFont="0" applyAlignment="0" applyProtection="0"/>
    <xf numFmtId="0" fontId="4" fillId="60" borderId="38" applyNumberFormat="0" applyFont="0" applyAlignment="0" applyProtection="0"/>
    <xf numFmtId="0" fontId="4" fillId="60" borderId="38" applyNumberFormat="0" applyFont="0" applyAlignment="0" applyProtection="0"/>
    <xf numFmtId="0" fontId="4" fillId="60" borderId="38" applyNumberFormat="0" applyFont="0" applyAlignment="0" applyProtection="0"/>
    <xf numFmtId="0" fontId="8" fillId="12" borderId="7" applyNumberFormat="0" applyFont="0" applyAlignment="0" applyProtection="0"/>
    <xf numFmtId="0" fontId="8" fillId="12" borderId="7" applyNumberFormat="0" applyFont="0" applyAlignment="0" applyProtection="0"/>
    <xf numFmtId="0" fontId="8" fillId="12" borderId="7" applyNumberFormat="0" applyFont="0" applyAlignment="0" applyProtection="0"/>
    <xf numFmtId="0" fontId="8" fillId="12" borderId="7" applyNumberFormat="0" applyFont="0" applyAlignment="0" applyProtection="0"/>
    <xf numFmtId="0" fontId="8" fillId="12" borderId="7" applyNumberFormat="0" applyFont="0" applyAlignment="0" applyProtection="0"/>
    <xf numFmtId="0" fontId="8" fillId="12" borderId="7" applyNumberFormat="0" applyFont="0" applyAlignment="0" applyProtection="0"/>
    <xf numFmtId="0" fontId="8" fillId="12" borderId="7" applyNumberFormat="0" applyFont="0" applyAlignment="0" applyProtection="0"/>
    <xf numFmtId="192" fontId="35" fillId="78" borderId="19" applyNumberFormat="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4" fillId="0" borderId="0" applyFont="0" applyFill="0" applyBorder="0" applyAlignment="0" applyProtection="0"/>
    <xf numFmtId="9" fontId="8"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8" fillId="0" borderId="0" applyFont="0" applyFill="0" applyBorder="0" applyAlignment="0" applyProtection="0"/>
    <xf numFmtId="9" fontId="12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8" fillId="0" borderId="0" applyFont="0" applyFill="0" applyBorder="0" applyAlignment="0" applyProtection="0"/>
    <xf numFmtId="0" fontId="35" fillId="37" borderId="19" applyNumberFormat="0" applyAlignment="0" applyProtection="0"/>
    <xf numFmtId="0" fontId="8" fillId="34" borderId="20" applyNumberFormat="0" applyProtection="0">
      <alignment horizontal="left" vertical="center" indent="1"/>
    </xf>
    <xf numFmtId="192" fontId="8" fillId="34" borderId="20" applyNumberFormat="0" applyProtection="0">
      <alignment horizontal="left" vertical="center" indent="1"/>
    </xf>
    <xf numFmtId="192" fontId="8" fillId="34" borderId="20" applyNumberFormat="0" applyProtection="0">
      <alignment horizontal="left" vertical="center" indent="1"/>
    </xf>
    <xf numFmtId="192" fontId="8" fillId="34" borderId="20" applyNumberFormat="0" applyProtection="0">
      <alignment horizontal="left" vertical="center" indent="1"/>
    </xf>
    <xf numFmtId="0" fontId="8" fillId="34" borderId="20" applyNumberFormat="0" applyProtection="0">
      <alignment horizontal="left" vertical="top" indent="1"/>
    </xf>
    <xf numFmtId="192" fontId="8" fillId="34" borderId="20" applyNumberFormat="0" applyProtection="0">
      <alignment horizontal="left" vertical="top" indent="1"/>
    </xf>
    <xf numFmtId="192" fontId="8" fillId="34" borderId="20" applyNumberFormat="0" applyProtection="0">
      <alignment horizontal="left" vertical="top" indent="1"/>
    </xf>
    <xf numFmtId="192" fontId="8" fillId="34" borderId="20" applyNumberFormat="0" applyProtection="0">
      <alignment horizontal="left" vertical="top" indent="1"/>
    </xf>
    <xf numFmtId="0" fontId="8" fillId="45" borderId="20" applyNumberFormat="0" applyProtection="0">
      <alignment horizontal="left" vertical="center" indent="1"/>
    </xf>
    <xf numFmtId="192" fontId="8" fillId="45" borderId="20" applyNumberFormat="0" applyProtection="0">
      <alignment horizontal="left" vertical="center" indent="1"/>
    </xf>
    <xf numFmtId="192" fontId="8" fillId="45" borderId="20" applyNumberFormat="0" applyProtection="0">
      <alignment horizontal="left" vertical="center" indent="1"/>
    </xf>
    <xf numFmtId="192" fontId="8" fillId="45" borderId="20" applyNumberFormat="0" applyProtection="0">
      <alignment horizontal="left" vertical="center" indent="1"/>
    </xf>
    <xf numFmtId="0" fontId="8" fillId="45" borderId="20" applyNumberFormat="0" applyProtection="0">
      <alignment horizontal="left" vertical="top" indent="1"/>
    </xf>
    <xf numFmtId="192" fontId="8" fillId="45" borderId="20" applyNumberFormat="0" applyProtection="0">
      <alignment horizontal="left" vertical="top" indent="1"/>
    </xf>
    <xf numFmtId="192" fontId="8" fillId="45" borderId="20" applyNumberFormat="0" applyProtection="0">
      <alignment horizontal="left" vertical="top" indent="1"/>
    </xf>
    <xf numFmtId="192" fontId="8" fillId="45" borderId="20" applyNumberFormat="0" applyProtection="0">
      <alignment horizontal="left" vertical="top" indent="1"/>
    </xf>
    <xf numFmtId="0" fontId="8" fillId="9" borderId="20" applyNumberFormat="0" applyProtection="0">
      <alignment horizontal="left" vertical="center" indent="1"/>
    </xf>
    <xf numFmtId="192" fontId="8" fillId="9" borderId="20" applyNumberFormat="0" applyProtection="0">
      <alignment horizontal="left" vertical="center" indent="1"/>
    </xf>
    <xf numFmtId="192" fontId="8" fillId="9" borderId="20" applyNumberFormat="0" applyProtection="0">
      <alignment horizontal="left" vertical="center" indent="1"/>
    </xf>
    <xf numFmtId="192" fontId="8" fillId="9" borderId="20" applyNumberFormat="0" applyProtection="0">
      <alignment horizontal="left" vertical="center" indent="1"/>
    </xf>
    <xf numFmtId="0" fontId="8" fillId="9" borderId="20" applyNumberFormat="0" applyProtection="0">
      <alignment horizontal="left" vertical="top" indent="1"/>
    </xf>
    <xf numFmtId="192" fontId="8" fillId="9" borderId="20" applyNumberFormat="0" applyProtection="0">
      <alignment horizontal="left" vertical="top" indent="1"/>
    </xf>
    <xf numFmtId="192" fontId="8" fillId="9" borderId="20" applyNumberFormat="0" applyProtection="0">
      <alignment horizontal="left" vertical="top" indent="1"/>
    </xf>
    <xf numFmtId="192" fontId="8" fillId="9" borderId="20" applyNumberFormat="0" applyProtection="0">
      <alignment horizontal="left" vertical="top" indent="1"/>
    </xf>
    <xf numFmtId="0" fontId="8" fillId="48" borderId="20" applyNumberFormat="0" applyProtection="0">
      <alignment horizontal="left" vertical="center" indent="1"/>
    </xf>
    <xf numFmtId="192" fontId="8" fillId="48" borderId="20" applyNumberFormat="0" applyProtection="0">
      <alignment horizontal="left" vertical="center" indent="1"/>
    </xf>
    <xf numFmtId="192" fontId="8" fillId="48" borderId="20" applyNumberFormat="0" applyProtection="0">
      <alignment horizontal="left" vertical="center" indent="1"/>
    </xf>
    <xf numFmtId="192" fontId="8" fillId="48" borderId="20" applyNumberFormat="0" applyProtection="0">
      <alignment horizontal="left" vertical="center" indent="1"/>
    </xf>
    <xf numFmtId="0" fontId="8" fillId="48" borderId="20" applyNumberFormat="0" applyProtection="0">
      <alignment horizontal="left" vertical="top" indent="1"/>
    </xf>
    <xf numFmtId="192" fontId="8" fillId="48" borderId="20" applyNumberFormat="0" applyProtection="0">
      <alignment horizontal="left" vertical="top" indent="1"/>
    </xf>
    <xf numFmtId="192" fontId="8" fillId="48" borderId="20" applyNumberFormat="0" applyProtection="0">
      <alignment horizontal="left" vertical="top" indent="1"/>
    </xf>
    <xf numFmtId="192" fontId="8" fillId="48" borderId="20" applyNumberFormat="0" applyProtection="0">
      <alignment horizontal="left" vertical="top" indent="1"/>
    </xf>
    <xf numFmtId="0" fontId="8" fillId="37" borderId="6" applyNumberFormat="0">
      <protection locked="0"/>
    </xf>
    <xf numFmtId="192" fontId="8" fillId="37" borderId="6" applyNumberFormat="0">
      <protection locked="0"/>
    </xf>
    <xf numFmtId="192" fontId="8" fillId="37" borderId="6" applyNumberFormat="0">
      <protection locked="0"/>
    </xf>
    <xf numFmtId="192" fontId="8" fillId="37" borderId="6" applyNumberFormat="0">
      <protection locked="0"/>
    </xf>
    <xf numFmtId="4" fontId="37" fillId="48" borderId="20" applyNumberFormat="0" applyProtection="0">
      <alignment horizontal="right" vertical="center"/>
    </xf>
    <xf numFmtId="192" fontId="23" fillId="4" borderId="0" applyNumberFormat="0" applyBorder="0" applyAlignment="0" applyProtection="0"/>
    <xf numFmtId="0" fontId="24" fillId="5" borderId="0" applyNumberFormat="0" applyBorder="0" applyAlignment="0" applyProtection="0"/>
    <xf numFmtId="0" fontId="132" fillId="0" borderId="0" applyNumberFormat="0" applyFill="0" applyBorder="0" applyAlignment="0" applyProtection="0"/>
    <xf numFmtId="192" fontId="132" fillId="0" borderId="0" applyNumberFormat="0" applyFill="0" applyBorder="0" applyAlignment="0" applyProtection="0"/>
    <xf numFmtId="0" fontId="133" fillId="42" borderId="0" applyBorder="0" applyProtection="0"/>
    <xf numFmtId="192" fontId="35" fillId="21" borderId="19" applyNumberFormat="0" applyAlignment="0" applyProtection="0"/>
    <xf numFmtId="0" fontId="8" fillId="0" borderId="0"/>
    <xf numFmtId="0" fontId="8" fillId="0" borderId="0" applyNumberFormat="0" applyFill="0" applyBorder="0">
      <alignment horizontal="left"/>
    </xf>
    <xf numFmtId="0" fontId="8" fillId="0" borderId="0" applyNumberFormat="0" applyFill="0" applyBorder="0">
      <alignment horizontal="left"/>
    </xf>
    <xf numFmtId="0" fontId="8" fillId="0" borderId="0" applyNumberFormat="0" applyFill="0" applyBorder="0">
      <alignment horizontal="left"/>
    </xf>
    <xf numFmtId="192" fontId="25" fillId="0" borderId="0" applyNumberFormat="0" applyFill="0" applyBorder="0" applyAlignment="0" applyProtection="0"/>
    <xf numFmtId="0" fontId="36" fillId="0" borderId="0" applyNumberFormat="0" applyFill="0" applyBorder="0" applyAlignment="0" applyProtection="0"/>
    <xf numFmtId="0" fontId="25" fillId="0" borderId="0" applyNumberFormat="0" applyFill="0" applyBorder="0" applyAlignment="0" applyProtection="0"/>
    <xf numFmtId="192" fontId="30" fillId="0" borderId="0" applyNumberFormat="0" applyFill="0" applyBorder="0" applyAlignment="0" applyProtection="0"/>
    <xf numFmtId="192" fontId="81" fillId="0" borderId="0" applyNumberFormat="0" applyFill="0" applyBorder="0" applyAlignment="0" applyProtection="0"/>
    <xf numFmtId="192" fontId="82" fillId="0" borderId="26" applyNumberFormat="0" applyFill="0" applyAlignment="0" applyProtection="0"/>
    <xf numFmtId="192" fontId="83" fillId="0" borderId="12" applyNumberFormat="0" applyFill="0" applyAlignment="0" applyProtection="0"/>
    <xf numFmtId="192" fontId="84" fillId="0" borderId="44" applyNumberFormat="0" applyFill="0" applyAlignment="0" applyProtection="0"/>
    <xf numFmtId="192" fontId="84" fillId="0" borderId="0" applyNumberFormat="0" applyFill="0" applyBorder="0" applyAlignment="0" applyProtection="0"/>
    <xf numFmtId="192" fontId="81" fillId="0" borderId="0" applyNumberFormat="0" applyFill="0" applyBorder="0" applyAlignment="0" applyProtection="0"/>
    <xf numFmtId="0" fontId="30" fillId="0" borderId="0" applyNumberFormat="0" applyFill="0" applyBorder="0" applyAlignment="0" applyProtection="0"/>
    <xf numFmtId="0" fontId="31" fillId="0" borderId="11" applyNumberFormat="0" applyFill="0" applyAlignment="0" applyProtection="0"/>
    <xf numFmtId="0" fontId="32" fillId="0" borderId="13" applyNumberFormat="0" applyFill="0" applyAlignment="0" applyProtection="0"/>
    <xf numFmtId="0" fontId="33" fillId="0" borderId="41" applyNumberFormat="0" applyFill="0" applyAlignment="0" applyProtection="0"/>
    <xf numFmtId="0" fontId="8" fillId="0" borderId="45" applyFill="0" applyProtection="0"/>
    <xf numFmtId="0" fontId="8" fillId="0" borderId="45" applyFill="0" applyProtection="0"/>
    <xf numFmtId="192" fontId="34" fillId="0" borderId="46" applyNumberFormat="0" applyFill="0" applyAlignment="0" applyProtection="0"/>
    <xf numFmtId="0" fontId="4" fillId="0" borderId="0"/>
    <xf numFmtId="192" fontId="126" fillId="0" borderId="0"/>
    <xf numFmtId="0" fontId="30" fillId="0" borderId="0" applyNumberFormat="0" applyFill="0" applyBorder="0" applyAlignment="0" applyProtection="0"/>
    <xf numFmtId="0" fontId="31" fillId="0" borderId="11" applyNumberFormat="0" applyFill="0" applyAlignment="0" applyProtection="0"/>
    <xf numFmtId="0" fontId="32" fillId="0" borderId="13" applyNumberFormat="0" applyFill="0" applyAlignment="0" applyProtection="0"/>
    <xf numFmtId="0" fontId="33" fillId="0" borderId="41" applyNumberFormat="0" applyFill="0" applyAlignment="0" applyProtection="0"/>
    <xf numFmtId="0" fontId="33" fillId="0" borderId="0" applyNumberFormat="0" applyFill="0" applyBorder="0" applyAlignment="0" applyProtection="0"/>
    <xf numFmtId="192" fontId="27" fillId="38" borderId="5" applyNumberFormat="0" applyAlignment="0" applyProtection="0"/>
    <xf numFmtId="0" fontId="36" fillId="0" borderId="18" applyNumberFormat="0" applyFill="0" applyAlignment="0" applyProtection="0"/>
    <xf numFmtId="0" fontId="36" fillId="0" borderId="0" applyNumberFormat="0" applyFill="0" applyBorder="0" applyAlignment="0" applyProtection="0"/>
    <xf numFmtId="192" fontId="36" fillId="0" borderId="0" applyNumberFormat="0" applyFill="0" applyBorder="0" applyAlignment="0" applyProtection="0"/>
    <xf numFmtId="0" fontId="27" fillId="38" borderId="5" applyNumberFormat="0" applyAlignment="0" applyProtection="0"/>
    <xf numFmtId="176" fontId="134" fillId="0" borderId="0" applyFont="0" applyFill="0" applyBorder="0" applyAlignment="0" applyProtection="0"/>
    <xf numFmtId="0" fontId="8" fillId="12" borderId="7" applyNumberFormat="0" applyFont="0" applyAlignment="0" applyProtection="0"/>
    <xf numFmtId="165" fontId="4" fillId="0" borderId="0" applyFont="0" applyFill="0" applyBorder="0" applyAlignment="0" applyProtection="0"/>
    <xf numFmtId="0" fontId="135" fillId="80" borderId="47">
      <alignment vertical="center"/>
    </xf>
    <xf numFmtId="0" fontId="135" fillId="80" borderId="47">
      <alignment vertical="center"/>
    </xf>
    <xf numFmtId="0" fontId="135" fillId="80" borderId="47">
      <alignment vertical="center"/>
    </xf>
    <xf numFmtId="0" fontId="135" fillId="80" borderId="47">
      <alignment vertical="center"/>
    </xf>
    <xf numFmtId="0" fontId="135" fillId="80" borderId="47">
      <alignment vertical="center"/>
    </xf>
    <xf numFmtId="0" fontId="135" fillId="80" borderId="47">
      <alignment vertical="center"/>
    </xf>
    <xf numFmtId="0" fontId="135" fillId="80" borderId="48">
      <alignment vertical="center"/>
    </xf>
    <xf numFmtId="199" fontId="136" fillId="81" borderId="49"/>
    <xf numFmtId="0" fontId="136" fillId="0" borderId="9"/>
    <xf numFmtId="0" fontId="136" fillId="82" borderId="50"/>
    <xf numFmtId="0" fontId="136" fillId="82" borderId="50"/>
    <xf numFmtId="0" fontId="136" fillId="82" borderId="50"/>
    <xf numFmtId="0" fontId="136" fillId="82" borderId="50"/>
    <xf numFmtId="0" fontId="136" fillId="82" borderId="50"/>
    <xf numFmtId="0" fontId="136" fillId="82" borderId="50"/>
    <xf numFmtId="0" fontId="136" fillId="82" borderId="50"/>
    <xf numFmtId="0" fontId="136" fillId="82" borderId="50"/>
    <xf numFmtId="0" fontId="136" fillId="82" borderId="50"/>
    <xf numFmtId="0" fontId="6" fillId="7"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137" fillId="2" borderId="0" applyNumberFormat="0" applyBorder="0" applyAlignment="0" applyProtection="0">
      <alignment vertical="center"/>
    </xf>
    <xf numFmtId="0" fontId="137" fillId="3" borderId="0" applyNumberFormat="0" applyBorder="0" applyAlignment="0" applyProtection="0">
      <alignment vertical="center"/>
    </xf>
    <xf numFmtId="0" fontId="137" fillId="4" borderId="0" applyNumberFormat="0" applyBorder="0" applyAlignment="0" applyProtection="0">
      <alignment vertical="center"/>
    </xf>
    <xf numFmtId="0" fontId="137" fillId="5" borderId="0" applyNumberFormat="0" applyBorder="0" applyAlignment="0" applyProtection="0">
      <alignment vertical="center"/>
    </xf>
    <xf numFmtId="0" fontId="137" fillId="6" borderId="0" applyNumberFormat="0" applyBorder="0" applyAlignment="0" applyProtection="0">
      <alignment vertical="center"/>
    </xf>
    <xf numFmtId="0" fontId="137" fillId="7" borderId="0" applyNumberFormat="0" applyBorder="0" applyAlignment="0" applyProtection="0">
      <alignment vertical="center"/>
    </xf>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2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21"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137" fillId="9" borderId="0" applyNumberFormat="0" applyBorder="0" applyAlignment="0" applyProtection="0">
      <alignment vertical="center"/>
    </xf>
    <xf numFmtId="0" fontId="137" fillId="11" borderId="0" applyNumberFormat="0" applyBorder="0" applyAlignment="0" applyProtection="0">
      <alignment vertical="center"/>
    </xf>
    <xf numFmtId="0" fontId="137" fillId="13" borderId="0" applyNumberFormat="0" applyBorder="0" applyAlignment="0" applyProtection="0">
      <alignment vertical="center"/>
    </xf>
    <xf numFmtId="0" fontId="137" fillId="5" borderId="0" applyNumberFormat="0" applyBorder="0" applyAlignment="0" applyProtection="0">
      <alignment vertical="center"/>
    </xf>
    <xf numFmtId="0" fontId="137" fillId="9" borderId="0" applyNumberFormat="0" applyBorder="0" applyAlignment="0" applyProtection="0">
      <alignment vertical="center"/>
    </xf>
    <xf numFmtId="0" fontId="137" fillId="14" borderId="0" applyNumberFormat="0" applyBorder="0" applyAlignment="0" applyProtection="0">
      <alignment vertical="center"/>
    </xf>
    <xf numFmtId="0" fontId="6" fillId="9"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5" borderId="0" applyNumberFormat="0" applyBorder="0" applyAlignment="0" applyProtection="0"/>
    <xf numFmtId="0" fontId="6" fillId="9" borderId="0" applyNumberFormat="0" applyBorder="0" applyAlignment="0" applyProtection="0"/>
    <xf numFmtId="0" fontId="6" fillId="14" borderId="0" applyNumberFormat="0" applyBorder="0" applyAlignment="0" applyProtection="0"/>
    <xf numFmtId="0" fontId="21" fillId="18" borderId="0" applyNumberFormat="0" applyBorder="0" applyAlignment="0" applyProtection="0"/>
    <xf numFmtId="0" fontId="21" fillId="11" borderId="0" applyNumberFormat="0" applyBorder="0" applyAlignment="0" applyProtection="0"/>
    <xf numFmtId="0" fontId="21" fillId="15" borderId="0" applyNumberFormat="0" applyBorder="0" applyAlignment="0" applyProtection="0"/>
    <xf numFmtId="0" fontId="21" fillId="21" borderId="0" applyNumberFormat="0" applyBorder="0" applyAlignment="0" applyProtection="0"/>
    <xf numFmtId="0" fontId="21" fillId="18" borderId="0" applyNumberFormat="0" applyBorder="0" applyAlignment="0" applyProtection="0"/>
    <xf numFmtId="0" fontId="21" fillId="11" borderId="0" applyNumberFormat="0" applyBorder="0" applyAlignment="0" applyProtection="0"/>
    <xf numFmtId="0" fontId="138" fillId="16" borderId="0" applyNumberFormat="0" applyBorder="0" applyAlignment="0" applyProtection="0">
      <alignment vertical="center"/>
    </xf>
    <xf numFmtId="0" fontId="138" fillId="11" borderId="0" applyNumberFormat="0" applyBorder="0" applyAlignment="0" applyProtection="0">
      <alignment vertical="center"/>
    </xf>
    <xf numFmtId="0" fontId="138" fillId="13" borderId="0" applyNumberFormat="0" applyBorder="0" applyAlignment="0" applyProtection="0">
      <alignment vertical="center"/>
    </xf>
    <xf numFmtId="0" fontId="138" fillId="17" borderId="0" applyNumberFormat="0" applyBorder="0" applyAlignment="0" applyProtection="0">
      <alignment vertical="center"/>
    </xf>
    <xf numFmtId="0" fontId="138" fillId="18" borderId="0" applyNumberFormat="0" applyBorder="0" applyAlignment="0" applyProtection="0">
      <alignment vertical="center"/>
    </xf>
    <xf numFmtId="0" fontId="138" fillId="19" borderId="0" applyNumberFormat="0" applyBorder="0" applyAlignment="0" applyProtection="0">
      <alignment vertical="center"/>
    </xf>
    <xf numFmtId="0" fontId="21" fillId="16" borderId="0" applyNumberFormat="0" applyBorder="0" applyAlignment="0" applyProtection="0"/>
    <xf numFmtId="0" fontId="21" fillId="11" borderId="0" applyNumberFormat="0" applyBorder="0" applyAlignment="0" applyProtection="0"/>
    <xf numFmtId="0" fontId="21" fillId="13"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5" borderId="0" applyNumberFormat="0" applyBorder="0" applyAlignment="0" applyProtection="0"/>
    <xf numFmtId="0" fontId="21" fillId="20" borderId="0" applyNumberFormat="0" applyBorder="0" applyAlignment="0" applyProtection="0"/>
    <xf numFmtId="0" fontId="21" fillId="14" borderId="0" applyNumberFormat="0" applyBorder="0" applyAlignment="0" applyProtection="0"/>
    <xf numFmtId="0" fontId="21" fillId="34" borderId="0" applyNumberFormat="0" applyBorder="0" applyAlignment="0" applyProtection="0"/>
    <xf numFmtId="0" fontId="21" fillId="18" borderId="0" applyNumberFormat="0" applyBorder="0" applyAlignment="0" applyProtection="0"/>
    <xf numFmtId="0" fontId="21" fillId="26" borderId="0" applyNumberFormat="0" applyBorder="0" applyAlignment="0" applyProtection="0"/>
    <xf numFmtId="0" fontId="21" fillId="18" borderId="0" applyNumberFormat="0" applyBorder="0" applyAlignment="0" applyProtection="0"/>
    <xf numFmtId="0" fontId="21" fillId="26" borderId="0" applyNumberFormat="0" applyBorder="0" applyAlignment="0" applyProtection="0"/>
    <xf numFmtId="0" fontId="21" fillId="30" borderId="0" applyNumberFormat="0" applyBorder="0" applyAlignment="0" applyProtection="0"/>
    <xf numFmtId="0" fontId="21" fillId="34" borderId="0" applyNumberFormat="0" applyBorder="0" applyAlignment="0" applyProtection="0"/>
    <xf numFmtId="0" fontId="21" fillId="18" borderId="0" applyNumberFormat="0" applyBorder="0" applyAlignment="0" applyProtection="0"/>
    <xf numFmtId="0" fontId="21" fillId="20" borderId="0" applyNumberFormat="0" applyBorder="0" applyAlignment="0" applyProtection="0"/>
    <xf numFmtId="0" fontId="35" fillId="37" borderId="19" applyNumberFormat="0" applyAlignment="0" applyProtection="0"/>
    <xf numFmtId="0" fontId="22" fillId="37" borderId="3" applyNumberFormat="0" applyAlignment="0" applyProtection="0"/>
    <xf numFmtId="0" fontId="23" fillId="4" borderId="0" applyNumberFormat="0" applyBorder="0" applyAlignment="0" applyProtection="0"/>
    <xf numFmtId="0" fontId="27" fillId="38" borderId="5" applyNumberFormat="0" applyAlignment="0" applyProtection="0"/>
    <xf numFmtId="0" fontId="28" fillId="0" borderId="4" applyNumberFormat="0" applyFill="0" applyAlignment="0" applyProtection="0"/>
    <xf numFmtId="200" fontId="8" fillId="50" borderId="0" applyBorder="0" applyProtection="0"/>
    <xf numFmtId="164" fontId="8" fillId="0" borderId="0" applyFont="0" applyFill="0" applyBorder="0" applyAlignment="0" applyProtection="0"/>
    <xf numFmtId="0" fontId="26" fillId="15" borderId="3" applyNumberFormat="0" applyAlignment="0" applyProtection="0"/>
    <xf numFmtId="0" fontId="21" fillId="83" borderId="0" applyNumberFormat="0" applyBorder="0" applyAlignment="0" applyProtection="0"/>
    <xf numFmtId="0" fontId="21" fillId="26" borderId="0" applyNumberFormat="0" applyBorder="0" applyAlignment="0" applyProtection="0"/>
    <xf numFmtId="0" fontId="21" fillId="30"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20" borderId="0" applyNumberFormat="0" applyBorder="0" applyAlignment="0" applyProtection="0"/>
    <xf numFmtId="0" fontId="34" fillId="0" borderId="51" applyNumberFormat="0" applyFill="0" applyAlignment="0" applyProtection="0"/>
    <xf numFmtId="0" fontId="25" fillId="0" borderId="0" applyNumberFormat="0" applyFill="0" applyBorder="0" applyAlignment="0" applyProtection="0"/>
    <xf numFmtId="0" fontId="23" fillId="4" borderId="0" applyNumberFormat="0" applyBorder="0" applyAlignment="0" applyProtection="0"/>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24" fillId="3" borderId="0" applyNumberFormat="0" applyBorder="0" applyAlignment="0" applyProtection="0"/>
    <xf numFmtId="0" fontId="26" fillId="15" borderId="3" applyNumberFormat="0" applyAlignment="0" applyProtection="0"/>
    <xf numFmtId="165" fontId="8" fillId="0" borderId="0" applyFont="0" applyFill="0" applyBorder="0" applyAlignment="0" applyProtection="0"/>
    <xf numFmtId="165" fontId="8" fillId="0" borderId="0" applyFont="0" applyFill="0" applyBorder="0" applyAlignment="0" applyProtection="0"/>
    <xf numFmtId="201" fontId="8" fillId="0" borderId="0" applyFont="0" applyFill="0" applyBorder="0" applyAlignment="0" applyProtection="0"/>
    <xf numFmtId="165" fontId="8" fillId="0" borderId="0" applyFont="0" applyFill="0" applyBorder="0" applyAlignment="0" applyProtection="0"/>
    <xf numFmtId="167" fontId="8" fillId="0" borderId="0" applyFont="0" applyFill="0" applyBorder="0" applyAlignment="0" applyProtection="0"/>
    <xf numFmtId="196" fontId="8" fillId="0" borderId="0" applyFont="0" applyFill="0" applyBorder="0" applyAlignment="0" applyProtection="0"/>
    <xf numFmtId="0" fontId="29" fillId="15" borderId="0" applyNumberFormat="0" applyBorder="0" applyAlignment="0" applyProtection="0"/>
    <xf numFmtId="0" fontId="44" fillId="0" borderId="0"/>
    <xf numFmtId="0" fontId="8" fillId="0" borderId="0"/>
    <xf numFmtId="0" fontId="6" fillId="12" borderId="7"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03" fillId="0" borderId="0" applyFont="0" applyFill="0" applyBorder="0" applyAlignment="0" applyProtection="0"/>
    <xf numFmtId="9" fontId="8" fillId="0" borderId="0" applyFont="0" applyFill="0" applyBorder="0" applyAlignment="0" applyProtection="0"/>
    <xf numFmtId="0" fontId="35" fillId="21" borderId="19" applyNumberFormat="0" applyAlignment="0" applyProtection="0"/>
    <xf numFmtId="0" fontId="24" fillId="3" borderId="0" applyNumberFormat="0" applyBorder="0" applyAlignment="0" applyProtection="0"/>
    <xf numFmtId="202" fontId="8" fillId="0" borderId="0" applyFont="0" applyFill="0" applyBorder="0" applyAlignment="0" applyProtection="0"/>
    <xf numFmtId="165" fontId="8" fillId="0" borderId="0" applyFont="0" applyFill="0" applyBorder="0" applyAlignment="0" applyProtection="0"/>
    <xf numFmtId="0" fontId="8" fillId="0" borderId="0"/>
    <xf numFmtId="0" fontId="103" fillId="0" borderId="0"/>
    <xf numFmtId="0" fontId="36" fillId="0" borderId="0" applyNumberFormat="0" applyFill="0" applyBorder="0" applyAlignment="0" applyProtection="0"/>
    <xf numFmtId="0" fontId="84" fillId="0" borderId="0" applyNumberFormat="0" applyFill="0" applyBorder="0" applyAlignment="0" applyProtection="0"/>
    <xf numFmtId="0" fontId="31" fillId="0" borderId="52" applyNumberFormat="0" applyFill="0" applyAlignment="0" applyProtection="0"/>
    <xf numFmtId="0" fontId="32" fillId="0" borderId="12" applyNumberFormat="0" applyFill="0" applyAlignment="0" applyProtection="0"/>
    <xf numFmtId="0" fontId="33" fillId="0" borderId="53" applyNumberFormat="0" applyFill="0" applyAlignment="0" applyProtection="0"/>
    <xf numFmtId="0" fontId="33" fillId="0" borderId="0" applyNumberFormat="0" applyFill="0" applyBorder="0" applyAlignment="0" applyProtection="0"/>
    <xf numFmtId="0" fontId="30" fillId="0" borderId="0" applyNumberFormat="0" applyFill="0" applyBorder="0" applyAlignment="0" applyProtection="0"/>
    <xf numFmtId="0" fontId="28" fillId="0" borderId="4" applyNumberFormat="0" applyFill="0" applyAlignment="0" applyProtection="0"/>
    <xf numFmtId="165" fontId="8" fillId="0" borderId="0" applyFont="0" applyFill="0" applyBorder="0" applyAlignment="0" applyProtection="0"/>
    <xf numFmtId="165" fontId="8" fillId="0" borderId="0" applyFont="0" applyFill="0" applyBorder="0" applyAlignment="0" applyProtection="0"/>
    <xf numFmtId="0" fontId="36" fillId="0" borderId="0" applyNumberFormat="0" applyFill="0" applyBorder="0" applyAlignment="0" applyProtection="0"/>
    <xf numFmtId="0" fontId="27" fillId="38" borderId="5" applyNumberFormat="0" applyAlignment="0" applyProtection="0"/>
    <xf numFmtId="41" fontId="50" fillId="0" borderId="0" applyFont="0" applyFill="0" applyBorder="0" applyAlignment="0" applyProtection="0"/>
    <xf numFmtId="165" fontId="50" fillId="0" borderId="0" applyFont="0" applyFill="0" applyBorder="0" applyAlignment="0" applyProtection="0"/>
    <xf numFmtId="199" fontId="140" fillId="0" borderId="54">
      <alignment vertical="center"/>
    </xf>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13" borderId="0" applyNumberFormat="0" applyBorder="0" applyAlignment="0" applyProtection="0"/>
    <xf numFmtId="0" fontId="6" fillId="5" borderId="0" applyNumberFormat="0" applyBorder="0" applyAlignment="0" applyProtection="0"/>
    <xf numFmtId="0" fontId="6" fillId="14" borderId="0" applyNumberFormat="0" applyBorder="0" applyAlignment="0" applyProtection="0"/>
    <xf numFmtId="0" fontId="21" fillId="11" borderId="0" applyNumberFormat="0" applyBorder="0" applyAlignment="0" applyProtection="0"/>
    <xf numFmtId="0" fontId="21" fillId="13" borderId="0" applyNumberFormat="0" applyBorder="0" applyAlignment="0" applyProtection="0"/>
    <xf numFmtId="0" fontId="21" fillId="17" borderId="0" applyNumberFormat="0" applyBorder="0" applyAlignment="0" applyProtection="0"/>
    <xf numFmtId="0" fontId="21" fillId="19" borderId="0" applyNumberFormat="0" applyBorder="0" applyAlignment="0" applyProtection="0"/>
    <xf numFmtId="0" fontId="21" fillId="25" borderId="0" applyNumberFormat="0" applyBorder="0" applyAlignment="0" applyProtection="0"/>
    <xf numFmtId="0" fontId="21" fillId="20" borderId="0" applyNumberFormat="0" applyBorder="0" applyAlignment="0" applyProtection="0"/>
    <xf numFmtId="0" fontId="21" fillId="14" borderId="0" applyNumberFormat="0" applyBorder="0" applyAlignment="0" applyProtection="0"/>
    <xf numFmtId="0" fontId="21" fillId="34" borderId="0" applyNumberFormat="0" applyBorder="0" applyAlignment="0" applyProtection="0"/>
    <xf numFmtId="0" fontId="21" fillId="18" borderId="0" applyNumberFormat="0" applyBorder="0" applyAlignment="0" applyProtection="0"/>
    <xf numFmtId="0" fontId="21" fillId="26" borderId="0" applyNumberFormat="0" applyBorder="0" applyAlignment="0" applyProtection="0"/>
    <xf numFmtId="0" fontId="22" fillId="21" borderId="3" applyNumberFormat="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0" fontId="82" fillId="0" borderId="26" applyNumberFormat="0" applyFill="0" applyAlignment="0" applyProtection="0"/>
    <xf numFmtId="0" fontId="26" fillId="15" borderId="3" applyNumberFormat="0" applyAlignment="0" applyProtection="0"/>
    <xf numFmtId="0" fontId="8" fillId="0" borderId="0"/>
    <xf numFmtId="0" fontId="103" fillId="0" borderId="0"/>
    <xf numFmtId="0" fontId="8" fillId="0" borderId="0"/>
    <xf numFmtId="0" fontId="6" fillId="12" borderId="7" applyNumberFormat="0" applyFont="0" applyAlignment="0" applyProtection="0"/>
    <xf numFmtId="0" fontId="8" fillId="12" borderId="7"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0" fontId="34" fillId="0" borderId="55" applyNumberFormat="0" applyFill="0" applyAlignment="0" applyProtection="0"/>
    <xf numFmtId="0" fontId="8" fillId="0" borderId="0"/>
    <xf numFmtId="192" fontId="21" fillId="73" borderId="0" applyNumberFormat="0" applyBorder="0" applyAlignment="0" applyProtection="0"/>
    <xf numFmtId="192" fontId="21" fillId="73" borderId="0" applyNumberFormat="0" applyBorder="0" applyAlignment="0" applyProtection="0"/>
    <xf numFmtId="192" fontId="21" fillId="73" borderId="0" applyNumberFormat="0" applyBorder="0" applyAlignment="0" applyProtection="0"/>
    <xf numFmtId="192" fontId="21" fillId="73" borderId="0" applyNumberFormat="0" applyBorder="0" applyAlignment="0" applyProtection="0"/>
    <xf numFmtId="192" fontId="21" fillId="73" borderId="0" applyNumberFormat="0" applyBorder="0" applyAlignment="0" applyProtection="0"/>
    <xf numFmtId="192" fontId="21" fillId="73" borderId="0" applyNumberFormat="0" applyBorder="0" applyAlignment="0" applyProtection="0"/>
    <xf numFmtId="192" fontId="21" fillId="73" borderId="0" applyNumberFormat="0" applyBorder="0" applyAlignment="0" applyProtection="0"/>
    <xf numFmtId="192" fontId="21" fillId="74" borderId="0" applyNumberFormat="0" applyBorder="0" applyAlignment="0" applyProtection="0"/>
    <xf numFmtId="192" fontId="21" fillId="74" borderId="0" applyNumberFormat="0" applyBorder="0" applyAlignment="0" applyProtection="0"/>
    <xf numFmtId="192" fontId="21" fillId="74" borderId="0" applyNumberFormat="0" applyBorder="0" applyAlignment="0" applyProtection="0"/>
    <xf numFmtId="192" fontId="21" fillId="74" borderId="0" applyNumberFormat="0" applyBorder="0" applyAlignment="0" applyProtection="0"/>
    <xf numFmtId="192" fontId="21" fillId="74" borderId="0" applyNumberFormat="0" applyBorder="0" applyAlignment="0" applyProtection="0"/>
    <xf numFmtId="192" fontId="21" fillId="74" borderId="0" applyNumberFormat="0" applyBorder="0" applyAlignment="0" applyProtection="0"/>
    <xf numFmtId="192" fontId="21" fillId="74" borderId="0" applyNumberFormat="0" applyBorder="0" applyAlignment="0" applyProtection="0"/>
    <xf numFmtId="192" fontId="21" fillId="29" borderId="0" applyNumberFormat="0" applyBorder="0" applyAlignment="0" applyProtection="0"/>
    <xf numFmtId="192" fontId="21" fillId="29" borderId="0" applyNumberFormat="0" applyBorder="0" applyAlignment="0" applyProtection="0"/>
    <xf numFmtId="192" fontId="21" fillId="29" borderId="0" applyNumberFormat="0" applyBorder="0" applyAlignment="0" applyProtection="0"/>
    <xf numFmtId="192" fontId="21" fillId="29" borderId="0" applyNumberFormat="0" applyBorder="0" applyAlignment="0" applyProtection="0"/>
    <xf numFmtId="192" fontId="21" fillId="29" borderId="0" applyNumberFormat="0" applyBorder="0" applyAlignment="0" applyProtection="0"/>
    <xf numFmtId="192" fontId="21" fillId="29" borderId="0" applyNumberFormat="0" applyBorder="0" applyAlignment="0" applyProtection="0"/>
    <xf numFmtId="192" fontId="21" fillId="29" borderId="0" applyNumberFormat="0" applyBorder="0" applyAlignment="0" applyProtection="0"/>
    <xf numFmtId="192" fontId="21" fillId="75" borderId="0" applyNumberFormat="0" applyBorder="0" applyAlignment="0" applyProtection="0"/>
    <xf numFmtId="192" fontId="21" fillId="75" borderId="0" applyNumberFormat="0" applyBorder="0" applyAlignment="0" applyProtection="0"/>
    <xf numFmtId="192" fontId="21" fillId="75" borderId="0" applyNumberFormat="0" applyBorder="0" applyAlignment="0" applyProtection="0"/>
    <xf numFmtId="192" fontId="21" fillId="75" borderId="0" applyNumberFormat="0" applyBorder="0" applyAlignment="0" applyProtection="0"/>
    <xf numFmtId="192" fontId="21" fillId="75" borderId="0" applyNumberFormat="0" applyBorder="0" applyAlignment="0" applyProtection="0"/>
    <xf numFmtId="192" fontId="21" fillId="75" borderId="0" applyNumberFormat="0" applyBorder="0" applyAlignment="0" applyProtection="0"/>
    <xf numFmtId="192" fontId="21" fillId="75" borderId="0" applyNumberFormat="0" applyBorder="0" applyAlignment="0" applyProtection="0"/>
    <xf numFmtId="192" fontId="21" fillId="76" borderId="0" applyNumberFormat="0" applyBorder="0" applyAlignment="0" applyProtection="0"/>
    <xf numFmtId="192" fontId="21" fillId="76" borderId="0" applyNumberFormat="0" applyBorder="0" applyAlignment="0" applyProtection="0"/>
    <xf numFmtId="192" fontId="21" fillId="76" borderId="0" applyNumberFormat="0" applyBorder="0" applyAlignment="0" applyProtection="0"/>
    <xf numFmtId="192" fontId="21" fillId="76" borderId="0" applyNumberFormat="0" applyBorder="0" applyAlignment="0" applyProtection="0"/>
    <xf numFmtId="192" fontId="21" fillId="76" borderId="0" applyNumberFormat="0" applyBorder="0" applyAlignment="0" applyProtection="0"/>
    <xf numFmtId="192" fontId="21" fillId="76" borderId="0" applyNumberFormat="0" applyBorder="0" applyAlignment="0" applyProtection="0"/>
    <xf numFmtId="192" fontId="21" fillId="76" borderId="0" applyNumberFormat="0" applyBorder="0" applyAlignment="0" applyProtection="0"/>
    <xf numFmtId="192" fontId="21" fillId="77" borderId="0" applyNumberFormat="0" applyBorder="0" applyAlignment="0" applyProtection="0"/>
    <xf numFmtId="192" fontId="21" fillId="77" borderId="0" applyNumberFormat="0" applyBorder="0" applyAlignment="0" applyProtection="0"/>
    <xf numFmtId="192" fontId="21" fillId="77" borderId="0" applyNumberFormat="0" applyBorder="0" applyAlignment="0" applyProtection="0"/>
    <xf numFmtId="192" fontId="21" fillId="77" borderId="0" applyNumberFormat="0" applyBorder="0" applyAlignment="0" applyProtection="0"/>
    <xf numFmtId="192" fontId="21" fillId="77" borderId="0" applyNumberFormat="0" applyBorder="0" applyAlignment="0" applyProtection="0"/>
    <xf numFmtId="192" fontId="21" fillId="77" borderId="0" applyNumberFormat="0" applyBorder="0" applyAlignment="0" applyProtection="0"/>
    <xf numFmtId="192" fontId="21" fillId="77" borderId="0" applyNumberFormat="0" applyBorder="0" applyAlignment="0" applyProtection="0"/>
    <xf numFmtId="193" fontId="15" fillId="0" borderId="0" applyFill="0" applyBorder="0" applyAlignment="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76" fontId="8" fillId="0" borderId="0" applyFont="0" applyFill="0" applyBorder="0" applyAlignment="0" applyProtection="0">
      <alignment vertical="center"/>
    </xf>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92" fontId="6" fillId="0" borderId="0"/>
    <xf numFmtId="176" fontId="8" fillId="0" borderId="0" applyFont="0" applyFill="0" applyBorder="0" applyAlignment="0" applyProtection="0"/>
    <xf numFmtId="203" fontId="141" fillId="0" borderId="56" applyNumberFormat="0" applyProtection="0">
      <alignment horizontal="right" vertical="center"/>
    </xf>
    <xf numFmtId="203" fontId="142" fillId="0" borderId="57" applyNumberFormat="0" applyProtection="0">
      <alignment horizontal="right" vertical="center"/>
    </xf>
    <xf numFmtId="0" fontId="142" fillId="84" borderId="58" applyNumberFormat="0" applyAlignment="0" applyProtection="0">
      <alignment horizontal="left" vertical="center" indent="1"/>
    </xf>
    <xf numFmtId="0" fontId="143" fillId="85" borderId="58" applyNumberFormat="0" applyAlignment="0" applyProtection="0">
      <alignment horizontal="left" vertical="center" indent="1"/>
    </xf>
    <xf numFmtId="203" fontId="141" fillId="86" borderId="58" applyNumberFormat="0" applyAlignment="0" applyProtection="0">
      <alignment horizontal="left" vertical="center" indent="1"/>
    </xf>
    <xf numFmtId="0" fontId="142" fillId="84" borderId="57" applyNumberFormat="0" applyAlignment="0" applyProtection="0">
      <alignment horizontal="left" vertical="center" indent="1"/>
    </xf>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144" fillId="37"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176" fontId="6"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40" fontId="47" fillId="0" borderId="0" applyFont="0" applyFill="0" applyBorder="0" applyAlignment="0" applyProtection="0"/>
    <xf numFmtId="40" fontId="47" fillId="0" borderId="0" applyFont="0" applyFill="0" applyBorder="0" applyAlignment="0" applyProtection="0"/>
    <xf numFmtId="40" fontId="47" fillId="0" borderId="0" applyFont="0" applyFill="0" applyBorder="0" applyAlignment="0" applyProtection="0"/>
    <xf numFmtId="40" fontId="47" fillId="0" borderId="0" applyFont="0" applyFill="0" applyBorder="0" applyAlignment="0" applyProtection="0"/>
    <xf numFmtId="40" fontId="47" fillId="0" borderId="0" applyFont="0" applyFill="0" applyBorder="0" applyAlignment="0" applyProtection="0"/>
    <xf numFmtId="40" fontId="47" fillId="0" borderId="0" applyFont="0" applyFill="0" applyBorder="0" applyAlignment="0" applyProtection="0"/>
    <xf numFmtId="40" fontId="47" fillId="0" borderId="0" applyFont="0" applyFill="0" applyBorder="0" applyAlignment="0" applyProtection="0"/>
    <xf numFmtId="40" fontId="47" fillId="0" borderId="0" applyFont="0" applyFill="0" applyBorder="0" applyAlignment="0" applyProtection="0"/>
    <xf numFmtId="40" fontId="47" fillId="0" borderId="0" applyFont="0" applyFill="0" applyBorder="0" applyAlignment="0" applyProtection="0"/>
    <xf numFmtId="40" fontId="47" fillId="0" borderId="0" applyFont="0" applyFill="0" applyBorder="0" applyAlignment="0" applyProtection="0"/>
    <xf numFmtId="204" fontId="6" fillId="0" borderId="0" applyFont="0" applyFill="0" applyBorder="0" applyAlignment="0" applyProtection="0"/>
    <xf numFmtId="40" fontId="47" fillId="0" borderId="0" applyFont="0" applyFill="0" applyBorder="0" applyAlignment="0" applyProtection="0"/>
    <xf numFmtId="40" fontId="47" fillId="0" borderId="0" applyFont="0" applyFill="0" applyBorder="0" applyAlignment="0" applyProtection="0"/>
    <xf numFmtId="40" fontId="47" fillId="0" borderId="0" applyFont="0" applyFill="0" applyBorder="0" applyAlignment="0" applyProtection="0"/>
    <xf numFmtId="40" fontId="47" fillId="0" borderId="0" applyFont="0" applyFill="0" applyBorder="0" applyAlignment="0" applyProtection="0"/>
    <xf numFmtId="40" fontId="47" fillId="0" borderId="0" applyFont="0" applyFill="0" applyBorder="0" applyAlignment="0" applyProtection="0"/>
    <xf numFmtId="40" fontId="47" fillId="0" borderId="0" applyFont="0" applyFill="0" applyBorder="0" applyAlignment="0" applyProtection="0"/>
    <xf numFmtId="40" fontId="47" fillId="0" borderId="0" applyFont="0" applyFill="0" applyBorder="0" applyAlignment="0" applyProtection="0"/>
    <xf numFmtId="40" fontId="47" fillId="0" borderId="0" applyFont="0" applyFill="0" applyBorder="0" applyAlignment="0" applyProtection="0"/>
    <xf numFmtId="40" fontId="47" fillId="0" borderId="0" applyFont="0" applyFill="0" applyBorder="0" applyAlignment="0" applyProtection="0"/>
    <xf numFmtId="40" fontId="47" fillId="0" borderId="0" applyFont="0" applyFill="0" applyBorder="0" applyAlignment="0" applyProtection="0"/>
    <xf numFmtId="204" fontId="6" fillId="0" borderId="0" applyFont="0" applyFill="0" applyBorder="0" applyAlignment="0" applyProtection="0"/>
    <xf numFmtId="40" fontId="47" fillId="0" borderId="0" applyFont="0" applyFill="0" applyBorder="0" applyAlignment="0" applyProtection="0"/>
    <xf numFmtId="40" fontId="47" fillId="0" borderId="0" applyFont="0" applyFill="0" applyBorder="0" applyAlignment="0" applyProtection="0"/>
    <xf numFmtId="40" fontId="47" fillId="0" borderId="0" applyFont="0" applyFill="0" applyBorder="0" applyAlignment="0" applyProtection="0"/>
    <xf numFmtId="40" fontId="47" fillId="0" borderId="0" applyFont="0" applyFill="0" applyBorder="0" applyAlignment="0" applyProtection="0"/>
    <xf numFmtId="40" fontId="47" fillId="0" borderId="0" applyFont="0" applyFill="0" applyBorder="0" applyAlignment="0" applyProtection="0"/>
    <xf numFmtId="40" fontId="47" fillId="0" borderId="0" applyFont="0" applyFill="0" applyBorder="0" applyAlignment="0" applyProtection="0"/>
    <xf numFmtId="40" fontId="47" fillId="0" borderId="0" applyFont="0" applyFill="0" applyBorder="0" applyAlignment="0" applyProtection="0"/>
    <xf numFmtId="40" fontId="47" fillId="0" borderId="0" applyFont="0" applyFill="0" applyBorder="0" applyAlignment="0" applyProtection="0"/>
    <xf numFmtId="40" fontId="47" fillId="0" borderId="0" applyFont="0" applyFill="0" applyBorder="0" applyAlignment="0" applyProtection="0"/>
    <xf numFmtId="40" fontId="47" fillId="0" borderId="0" applyFont="0" applyFill="0" applyBorder="0" applyAlignment="0" applyProtection="0"/>
    <xf numFmtId="204" fontId="6" fillId="0" borderId="0" applyFont="0" applyFill="0" applyBorder="0" applyAlignment="0" applyProtection="0"/>
    <xf numFmtId="40" fontId="47" fillId="0" borderId="0" applyFont="0" applyFill="0" applyBorder="0" applyAlignment="0" applyProtection="0"/>
    <xf numFmtId="40" fontId="47" fillId="0" borderId="0" applyFont="0" applyFill="0" applyBorder="0" applyAlignment="0" applyProtection="0"/>
    <xf numFmtId="40" fontId="47" fillId="0" borderId="0" applyFont="0" applyFill="0" applyBorder="0" applyAlignment="0" applyProtection="0"/>
    <xf numFmtId="40" fontId="47" fillId="0" borderId="0" applyFont="0" applyFill="0" applyBorder="0" applyAlignment="0" applyProtection="0"/>
    <xf numFmtId="40" fontId="47" fillId="0" borderId="0" applyFont="0" applyFill="0" applyBorder="0" applyAlignment="0" applyProtection="0"/>
    <xf numFmtId="40" fontId="47" fillId="0" borderId="0" applyFont="0" applyFill="0" applyBorder="0" applyAlignment="0" applyProtection="0"/>
    <xf numFmtId="40" fontId="47" fillId="0" borderId="0" applyFont="0" applyFill="0" applyBorder="0" applyAlignment="0" applyProtection="0"/>
    <xf numFmtId="40" fontId="47" fillId="0" borderId="0" applyFont="0" applyFill="0" applyBorder="0" applyAlignment="0" applyProtection="0"/>
    <xf numFmtId="40" fontId="47" fillId="0" borderId="0" applyFont="0" applyFill="0" applyBorder="0" applyAlignment="0" applyProtection="0"/>
    <xf numFmtId="40" fontId="47" fillId="0" borderId="0" applyFont="0" applyFill="0" applyBorder="0" applyAlignment="0" applyProtection="0"/>
    <xf numFmtId="204" fontId="6" fillId="0" borderId="0" applyFont="0" applyFill="0" applyBorder="0" applyAlignment="0" applyProtection="0"/>
    <xf numFmtId="40" fontId="47" fillId="0" borderId="0" applyFont="0" applyFill="0" applyBorder="0" applyAlignment="0" applyProtection="0"/>
    <xf numFmtId="40" fontId="47" fillId="0" borderId="0" applyFont="0" applyFill="0" applyBorder="0" applyAlignment="0" applyProtection="0"/>
    <xf numFmtId="40" fontId="47" fillId="0" borderId="0" applyFont="0" applyFill="0" applyBorder="0" applyAlignment="0" applyProtection="0"/>
    <xf numFmtId="40" fontId="47" fillId="0" borderId="0" applyFont="0" applyFill="0" applyBorder="0" applyAlignment="0" applyProtection="0"/>
    <xf numFmtId="40" fontId="47" fillId="0" borderId="0" applyFont="0" applyFill="0" applyBorder="0" applyAlignment="0" applyProtection="0"/>
    <xf numFmtId="40" fontId="47" fillId="0" borderId="0" applyFont="0" applyFill="0" applyBorder="0" applyAlignment="0" applyProtection="0"/>
    <xf numFmtId="40" fontId="47"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204" fontId="6" fillId="0" borderId="0" applyFont="0" applyFill="0" applyBorder="0" applyAlignment="0" applyProtection="0"/>
    <xf numFmtId="40" fontId="47" fillId="0" borderId="0" applyFont="0" applyFill="0" applyBorder="0" applyAlignment="0" applyProtection="0"/>
    <xf numFmtId="40" fontId="47" fillId="0" borderId="0" applyFont="0" applyFill="0" applyBorder="0" applyAlignment="0" applyProtection="0"/>
    <xf numFmtId="40" fontId="47" fillId="0" borderId="0" applyFont="0" applyFill="0" applyBorder="0" applyAlignment="0" applyProtection="0"/>
    <xf numFmtId="40" fontId="47" fillId="0" borderId="0" applyFont="0" applyFill="0" applyBorder="0" applyAlignment="0" applyProtection="0"/>
    <xf numFmtId="40" fontId="47" fillId="0" borderId="0" applyFont="0" applyFill="0" applyBorder="0" applyAlignment="0" applyProtection="0"/>
    <xf numFmtId="40" fontId="47" fillId="0" borderId="0" applyFont="0" applyFill="0" applyBorder="0" applyAlignment="0" applyProtection="0"/>
    <xf numFmtId="40" fontId="47" fillId="0" borderId="0" applyFont="0" applyFill="0" applyBorder="0" applyAlignment="0" applyProtection="0"/>
    <xf numFmtId="40" fontId="47" fillId="0" borderId="0" applyFont="0" applyFill="0" applyBorder="0" applyAlignment="0" applyProtection="0"/>
    <xf numFmtId="40" fontId="47" fillId="0" borderId="0" applyFont="0" applyFill="0" applyBorder="0" applyAlignment="0" applyProtection="0"/>
    <xf numFmtId="40" fontId="47" fillId="0" borderId="0" applyFont="0" applyFill="0" applyBorder="0" applyAlignment="0" applyProtection="0"/>
    <xf numFmtId="204" fontId="6" fillId="0" borderId="0" applyFont="0" applyFill="0" applyBorder="0" applyAlignment="0" applyProtection="0"/>
    <xf numFmtId="40" fontId="47" fillId="0" borderId="0" applyFont="0" applyFill="0" applyBorder="0" applyAlignment="0" applyProtection="0"/>
    <xf numFmtId="40" fontId="47" fillId="0" borderId="0" applyFont="0" applyFill="0" applyBorder="0" applyAlignment="0" applyProtection="0"/>
    <xf numFmtId="40" fontId="47" fillId="0" borderId="0" applyFont="0" applyFill="0" applyBorder="0" applyAlignment="0" applyProtection="0"/>
    <xf numFmtId="40" fontId="47" fillId="0" borderId="0" applyFont="0" applyFill="0" applyBorder="0" applyAlignment="0" applyProtection="0"/>
    <xf numFmtId="40" fontId="47" fillId="0" borderId="0" applyFont="0" applyFill="0" applyBorder="0" applyAlignment="0" applyProtection="0"/>
    <xf numFmtId="40" fontId="47" fillId="0" borderId="0" applyFont="0" applyFill="0" applyBorder="0" applyAlignment="0" applyProtection="0"/>
    <xf numFmtId="40" fontId="47" fillId="0" borderId="0" applyFont="0" applyFill="0" applyBorder="0" applyAlignment="0" applyProtection="0"/>
    <xf numFmtId="40" fontId="47" fillId="0" borderId="0" applyFont="0" applyFill="0" applyBorder="0" applyAlignment="0" applyProtection="0"/>
    <xf numFmtId="40" fontId="47" fillId="0" borderId="0" applyFont="0" applyFill="0" applyBorder="0" applyAlignment="0" applyProtection="0"/>
    <xf numFmtId="40" fontId="47" fillId="0" borderId="0" applyFont="0" applyFill="0" applyBorder="0" applyAlignment="0" applyProtection="0"/>
    <xf numFmtId="204" fontId="6" fillId="0" borderId="0" applyFont="0" applyFill="0" applyBorder="0" applyAlignment="0" applyProtection="0"/>
    <xf numFmtId="40" fontId="47" fillId="0" borderId="0" applyFont="0" applyFill="0" applyBorder="0" applyAlignment="0" applyProtection="0"/>
    <xf numFmtId="40" fontId="47" fillId="0" borderId="0" applyFont="0" applyFill="0" applyBorder="0" applyAlignment="0" applyProtection="0"/>
    <xf numFmtId="204"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40" fontId="47" fillId="0" borderId="0" applyFont="0" applyFill="0" applyBorder="0" applyAlignment="0" applyProtection="0"/>
    <xf numFmtId="40" fontId="47" fillId="0" borderId="0" applyFont="0" applyFill="0" applyBorder="0" applyAlignment="0" applyProtection="0"/>
    <xf numFmtId="40" fontId="47" fillId="0" borderId="0" applyFont="0" applyFill="0" applyBorder="0" applyAlignment="0" applyProtection="0"/>
    <xf numFmtId="40" fontId="47" fillId="0" borderId="0" applyFont="0" applyFill="0" applyBorder="0" applyAlignment="0" applyProtection="0"/>
    <xf numFmtId="40" fontId="47" fillId="0" borderId="0" applyFont="0" applyFill="0" applyBorder="0" applyAlignment="0" applyProtection="0"/>
    <xf numFmtId="40" fontId="47" fillId="0" borderId="0" applyFont="0" applyFill="0" applyBorder="0" applyAlignment="0" applyProtection="0"/>
    <xf numFmtId="40" fontId="47" fillId="0" borderId="0" applyFont="0" applyFill="0" applyBorder="0" applyAlignment="0" applyProtection="0"/>
    <xf numFmtId="40" fontId="47" fillId="0" borderId="0" applyFont="0" applyFill="0" applyBorder="0" applyAlignment="0" applyProtection="0"/>
    <xf numFmtId="40" fontId="47" fillId="0" borderId="0" applyFont="0" applyFill="0" applyBorder="0" applyAlignment="0" applyProtection="0"/>
    <xf numFmtId="40" fontId="47" fillId="0" borderId="0" applyFont="0" applyFill="0" applyBorder="0" applyAlignment="0" applyProtection="0"/>
    <xf numFmtId="40" fontId="47" fillId="0" borderId="0" applyFont="0" applyFill="0" applyBorder="0" applyAlignment="0" applyProtection="0"/>
    <xf numFmtId="40" fontId="47" fillId="0" borderId="0" applyFont="0" applyFill="0" applyBorder="0" applyAlignment="0" applyProtection="0"/>
    <xf numFmtId="40" fontId="47" fillId="0" borderId="0" applyFont="0" applyFill="0" applyBorder="0" applyAlignment="0" applyProtection="0"/>
    <xf numFmtId="40" fontId="47" fillId="0" borderId="0" applyFont="0" applyFill="0" applyBorder="0" applyAlignment="0" applyProtection="0"/>
    <xf numFmtId="40" fontId="47" fillId="0" borderId="0" applyFont="0" applyFill="0" applyBorder="0" applyAlignment="0" applyProtection="0"/>
    <xf numFmtId="40" fontId="47" fillId="0" borderId="0" applyFont="0" applyFill="0" applyBorder="0" applyAlignment="0" applyProtection="0"/>
    <xf numFmtId="40" fontId="47" fillId="0" borderId="0" applyFont="0" applyFill="0" applyBorder="0" applyAlignment="0" applyProtection="0"/>
    <xf numFmtId="40" fontId="47" fillId="0" borderId="0" applyFont="0" applyFill="0" applyBorder="0" applyAlignment="0" applyProtection="0"/>
    <xf numFmtId="40" fontId="47" fillId="0" borderId="0" applyFont="0" applyFill="0" applyBorder="0" applyAlignment="0" applyProtection="0"/>
    <xf numFmtId="40" fontId="47" fillId="0" borderId="0" applyFont="0" applyFill="0" applyBorder="0" applyAlignment="0" applyProtection="0"/>
    <xf numFmtId="40" fontId="47" fillId="0" borderId="0" applyFont="0" applyFill="0" applyBorder="0" applyAlignment="0" applyProtection="0"/>
    <xf numFmtId="40" fontId="47" fillId="0" borderId="0" applyFont="0" applyFill="0" applyBorder="0" applyAlignment="0" applyProtection="0"/>
    <xf numFmtId="40" fontId="47" fillId="0" borderId="0" applyFont="0" applyFill="0" applyBorder="0" applyAlignment="0" applyProtection="0"/>
    <xf numFmtId="40" fontId="47" fillId="0" borderId="0" applyFont="0" applyFill="0" applyBorder="0" applyAlignment="0" applyProtection="0"/>
    <xf numFmtId="40" fontId="47" fillId="0" borderId="0" applyFont="0" applyFill="0" applyBorder="0" applyAlignment="0" applyProtection="0"/>
    <xf numFmtId="40" fontId="47" fillId="0" borderId="0" applyFont="0" applyFill="0" applyBorder="0" applyAlignment="0" applyProtection="0"/>
    <xf numFmtId="40" fontId="47" fillId="0" borderId="0" applyFont="0" applyFill="0" applyBorder="0" applyAlignment="0" applyProtection="0"/>
    <xf numFmtId="40" fontId="47" fillId="0" borderId="0" applyFont="0" applyFill="0" applyBorder="0" applyAlignment="0" applyProtection="0"/>
    <xf numFmtId="40" fontId="47"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40" fontId="47"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8" fillId="0" borderId="0"/>
    <xf numFmtId="0" fontId="8" fillId="0" borderId="0"/>
    <xf numFmtId="0" fontId="8" fillId="0" borderId="0"/>
    <xf numFmtId="0" fontId="8" fillId="0" borderId="0"/>
    <xf numFmtId="0" fontId="8" fillId="0" borderId="0"/>
    <xf numFmtId="0" fontId="8"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8" fillId="0" borderId="0"/>
    <xf numFmtId="0" fontId="8" fillId="0" borderId="0"/>
    <xf numFmtId="0" fontId="8" fillId="0" borderId="0"/>
    <xf numFmtId="0" fontId="8" fillId="0" borderId="0"/>
    <xf numFmtId="0" fontId="8"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8" fillId="0" borderId="0"/>
    <xf numFmtId="0" fontId="8" fillId="0" borderId="0"/>
    <xf numFmtId="0" fontId="8" fillId="0" borderId="0"/>
    <xf numFmtId="0" fontId="8"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8" fillId="0" borderId="0"/>
    <xf numFmtId="0" fontId="8" fillId="0" borderId="0"/>
    <xf numFmtId="0" fontId="8" fillId="0" borderId="0"/>
    <xf numFmtId="0" fontId="8" fillId="0" borderId="0"/>
    <xf numFmtId="0" fontId="8" fillId="0" borderId="0"/>
    <xf numFmtId="0" fontId="8"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4" fillId="0" borderId="0"/>
    <xf numFmtId="0" fontId="6" fillId="0" borderId="0"/>
    <xf numFmtId="0" fontId="14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4" fillId="0" borderId="0"/>
    <xf numFmtId="0" fontId="14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5" fontId="6" fillId="0" borderId="0" applyFont="0" applyFill="0" applyBorder="0" applyAlignment="0" applyProtection="0"/>
    <xf numFmtId="0" fontId="8" fillId="0" borderId="59"/>
    <xf numFmtId="0" fontId="8" fillId="0" borderId="59"/>
    <xf numFmtId="165" fontId="6"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92" fontId="127" fillId="0" borderId="0" applyNumberFormat="0" applyFill="0" applyBorder="0" applyAlignment="0" applyProtection="0">
      <alignment vertical="top"/>
      <protection locked="0"/>
    </xf>
    <xf numFmtId="0" fontId="6" fillId="0" borderId="0"/>
    <xf numFmtId="165" fontId="4" fillId="0" borderId="0" applyFont="0" applyFill="0" applyBorder="0" applyAlignment="0" applyProtection="0"/>
    <xf numFmtId="0" fontId="3" fillId="0" borderId="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71" borderId="0" applyNumberFormat="0" applyBorder="0" applyAlignment="0" applyProtection="0"/>
    <xf numFmtId="0" fontId="3" fillId="71" borderId="0" applyNumberFormat="0" applyBorder="0" applyAlignment="0" applyProtection="0"/>
    <xf numFmtId="0" fontId="3" fillId="71" borderId="0" applyNumberFormat="0" applyBorder="0" applyAlignment="0" applyProtection="0"/>
    <xf numFmtId="0" fontId="3" fillId="71" borderId="0" applyNumberFormat="0" applyBorder="0" applyAlignment="0" applyProtection="0"/>
    <xf numFmtId="0" fontId="3" fillId="71" borderId="0" applyNumberFormat="0" applyBorder="0" applyAlignment="0" applyProtection="0"/>
    <xf numFmtId="0" fontId="3" fillId="71" borderId="0" applyNumberFormat="0" applyBorder="0" applyAlignment="0" applyProtection="0"/>
    <xf numFmtId="0" fontId="3" fillId="71" borderId="0" applyNumberFormat="0" applyBorder="0" applyAlignment="0" applyProtection="0"/>
    <xf numFmtId="0" fontId="3" fillId="62" borderId="0" applyNumberFormat="0" applyBorder="0" applyAlignment="0" applyProtection="0"/>
    <xf numFmtId="0" fontId="3" fillId="62" borderId="0" applyNumberFormat="0" applyBorder="0" applyAlignment="0" applyProtection="0"/>
    <xf numFmtId="0" fontId="3" fillId="62" borderId="0" applyNumberFormat="0" applyBorder="0" applyAlignment="0" applyProtection="0"/>
    <xf numFmtId="0" fontId="3" fillId="62" borderId="0" applyNumberFormat="0" applyBorder="0" applyAlignment="0" applyProtection="0"/>
    <xf numFmtId="0" fontId="3" fillId="62" borderId="0" applyNumberFormat="0" applyBorder="0" applyAlignment="0" applyProtection="0"/>
    <xf numFmtId="0" fontId="3" fillId="62" borderId="0" applyNumberFormat="0" applyBorder="0" applyAlignment="0" applyProtection="0"/>
    <xf numFmtId="0" fontId="3" fillId="62"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165" fontId="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44" fontId="8" fillId="0" borderId="0" applyFont="0" applyFill="0" applyBorder="0" applyAlignment="0" applyProtection="0"/>
    <xf numFmtId="192" fontId="33" fillId="0" borderId="64" applyNumberFormat="0" applyFill="0" applyAlignment="0" applyProtection="0"/>
    <xf numFmtId="192" fontId="127" fillId="0" borderId="0" applyNumberFormat="0" applyFill="0" applyBorder="0" applyAlignment="0" applyProtection="0">
      <alignment vertical="top"/>
      <protection locked="0"/>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19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60" borderId="38" applyNumberFormat="0" applyFont="0" applyAlignment="0" applyProtection="0"/>
    <xf numFmtId="0" fontId="3" fillId="60" borderId="38" applyNumberFormat="0" applyFont="0" applyAlignment="0" applyProtection="0"/>
    <xf numFmtId="0" fontId="3" fillId="60" borderId="38" applyNumberFormat="0" applyFont="0" applyAlignment="0" applyProtection="0"/>
    <xf numFmtId="0" fontId="3" fillId="60" borderId="38" applyNumberFormat="0" applyFont="0" applyAlignment="0" applyProtection="0"/>
    <xf numFmtId="0" fontId="3" fillId="60" borderId="38" applyNumberFormat="0" applyFont="0" applyAlignment="0" applyProtection="0"/>
    <xf numFmtId="0" fontId="3" fillId="60" borderId="38" applyNumberFormat="0" applyFont="0" applyAlignment="0" applyProtection="0"/>
    <xf numFmtId="0" fontId="3" fillId="60" borderId="38" applyNumberFormat="0" applyFont="0" applyAlignment="0" applyProtection="0"/>
    <xf numFmtId="0" fontId="3" fillId="60" borderId="38"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92" fontId="84" fillId="0" borderId="27" applyNumberFormat="0" applyFill="0" applyAlignment="0" applyProtection="0"/>
    <xf numFmtId="0" fontId="33" fillId="0" borderId="14" applyNumberFormat="0" applyFill="0" applyAlignment="0" applyProtection="0"/>
    <xf numFmtId="0" fontId="33" fillId="0" borderId="14" applyNumberFormat="0" applyFill="0" applyAlignment="0" applyProtection="0"/>
    <xf numFmtId="43" fontId="3" fillId="0" borderId="0" applyFont="0" applyFill="0" applyBorder="0" applyAlignment="0" applyProtection="0"/>
    <xf numFmtId="41"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49" fillId="91" borderId="0" applyNumberFormat="0" applyBorder="0" applyAlignment="0" applyProtection="0"/>
    <xf numFmtId="0" fontId="149" fillId="88" borderId="0" applyNumberFormat="0" applyBorder="0" applyAlignment="0" applyProtection="0"/>
    <xf numFmtId="0" fontId="149" fillId="90" borderId="0" applyNumberFormat="0" applyBorder="0" applyAlignment="0" applyProtection="0"/>
    <xf numFmtId="0" fontId="149" fillId="87" borderId="0" applyNumberFormat="0" applyBorder="0" applyAlignment="0" applyProtection="0"/>
    <xf numFmtId="5" fontId="6" fillId="0" borderId="0" applyFont="0" applyFill="0" applyBorder="0" applyAlignment="0" applyProtection="0"/>
    <xf numFmtId="5" fontId="6" fillId="0" borderId="0" applyFont="0" applyFill="0" applyBorder="0" applyAlignment="0" applyProtection="0"/>
    <xf numFmtId="0" fontId="149" fillId="89" borderId="0" applyNumberFormat="0" applyBorder="0" applyAlignment="0" applyProtection="0"/>
    <xf numFmtId="9" fontId="3" fillId="0" borderId="0" applyFont="0" applyFill="0" applyBorder="0" applyAlignment="0" applyProtection="0"/>
    <xf numFmtId="205" fontId="19" fillId="0" borderId="0">
      <alignment horizontal="right" vertical="top" shrinkToFit="1"/>
    </xf>
    <xf numFmtId="206" fontId="19" fillId="0" borderId="0">
      <alignment horizontal="right" vertical="top" shrinkToFit="1"/>
    </xf>
    <xf numFmtId="207" fontId="19" fillId="0" borderId="0">
      <alignment horizontal="right" vertical="top" shrinkToFit="1"/>
    </xf>
    <xf numFmtId="208" fontId="19" fillId="0" borderId="0">
      <alignment horizontal="right" vertical="top" shrinkToFit="1"/>
    </xf>
    <xf numFmtId="176"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34" borderId="20" applyNumberFormat="0" applyProtection="0">
      <alignment horizontal="left" vertical="center" indent="1"/>
    </xf>
    <xf numFmtId="0" fontId="8" fillId="34" borderId="20" applyNumberFormat="0" applyProtection="0">
      <alignment horizontal="left" vertical="top" indent="1"/>
    </xf>
    <xf numFmtId="0" fontId="8" fillId="45" borderId="20" applyNumberFormat="0" applyProtection="0">
      <alignment horizontal="left" vertical="center" indent="1"/>
    </xf>
    <xf numFmtId="0" fontId="8" fillId="45" borderId="20" applyNumberFormat="0" applyProtection="0">
      <alignment horizontal="left" vertical="top" indent="1"/>
    </xf>
    <xf numFmtId="0" fontId="8" fillId="9" borderId="20" applyNumberFormat="0" applyProtection="0">
      <alignment horizontal="left" vertical="center" indent="1"/>
    </xf>
    <xf numFmtId="0" fontId="8" fillId="9" borderId="20" applyNumberFormat="0" applyProtection="0">
      <alignment horizontal="left" vertical="top" indent="1"/>
    </xf>
    <xf numFmtId="0" fontId="8" fillId="48" borderId="20" applyNumberFormat="0" applyProtection="0">
      <alignment horizontal="left" vertical="center" indent="1"/>
    </xf>
    <xf numFmtId="0" fontId="8" fillId="48" borderId="20" applyNumberFormat="0" applyProtection="0">
      <alignment horizontal="left" vertical="top" indent="1"/>
    </xf>
    <xf numFmtId="0" fontId="8" fillId="37" borderId="6" applyNumberFormat="0">
      <protection locked="0"/>
    </xf>
    <xf numFmtId="0" fontId="30" fillId="0" borderId="0" applyNumberFormat="0" applyFill="0" applyBorder="0" applyAlignment="0" applyProtection="0"/>
    <xf numFmtId="0" fontId="21" fillId="18" borderId="0" applyNumberFormat="0" applyBorder="0" applyAlignment="0" applyProtection="0"/>
    <xf numFmtId="0" fontId="21" fillId="7" borderId="0" applyNumberFormat="0" applyBorder="0" applyAlignment="0" applyProtection="0"/>
    <xf numFmtId="0" fontId="21" fillId="15" borderId="0" applyNumberFormat="0" applyBorder="0" applyAlignment="0" applyProtection="0"/>
    <xf numFmtId="0" fontId="21" fillId="9" borderId="0" applyNumberFormat="0" applyBorder="0" applyAlignment="0" applyProtection="0"/>
    <xf numFmtId="0" fontId="21" fillId="30" borderId="0" applyNumberFormat="0" applyBorder="0" applyAlignment="0" applyProtection="0"/>
    <xf numFmtId="0" fontId="21" fillId="18" borderId="0" applyNumberFormat="0" applyBorder="0" applyAlignment="0" applyProtection="0"/>
    <xf numFmtId="0" fontId="21" fillId="7" borderId="0" applyNumberFormat="0" applyBorder="0" applyAlignment="0" applyProtection="0"/>
    <xf numFmtId="0" fontId="21" fillId="15" borderId="0" applyNumberFormat="0" applyBorder="0" applyAlignment="0" applyProtection="0"/>
    <xf numFmtId="0" fontId="21" fillId="9" borderId="0" applyNumberFormat="0" applyBorder="0" applyAlignment="0" applyProtection="0"/>
    <xf numFmtId="0" fontId="21" fillId="30" borderId="0" applyNumberFormat="0" applyBorder="0" applyAlignment="0" applyProtection="0"/>
    <xf numFmtId="0" fontId="8" fillId="0" borderId="0"/>
    <xf numFmtId="0" fontId="8" fillId="0" borderId="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0"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0" borderId="0" applyNumberFormat="0" applyBorder="0" applyAlignment="0" applyProtection="0"/>
    <xf numFmtId="0" fontId="6" fillId="15" borderId="0" applyNumberFormat="0" applyBorder="0" applyAlignment="0" applyProtection="0"/>
    <xf numFmtId="0" fontId="6" fillId="3"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176" fontId="8" fillId="0" borderId="0" applyFont="0" applyFill="0" applyBorder="0" applyAlignment="0" applyProtection="0">
      <alignment vertical="center"/>
    </xf>
    <xf numFmtId="165" fontId="6" fillId="0" borderId="0" applyFont="0" applyFill="0" applyBorder="0" applyAlignment="0" applyProtection="0"/>
    <xf numFmtId="177" fontId="4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 fillId="0" borderId="0"/>
    <xf numFmtId="9" fontId="3" fillId="0" borderId="0" applyFont="0" applyFill="0" applyBorder="0" applyAlignment="0" applyProtection="0"/>
    <xf numFmtId="0" fontId="8" fillId="34" borderId="20" applyNumberFormat="0" applyProtection="0">
      <alignment horizontal="left" vertical="center" indent="1"/>
    </xf>
    <xf numFmtId="0" fontId="8" fillId="34" borderId="20" applyNumberFormat="0" applyProtection="0">
      <alignment horizontal="left" vertical="top" indent="1"/>
    </xf>
    <xf numFmtId="0" fontId="8" fillId="45" borderId="20" applyNumberFormat="0" applyProtection="0">
      <alignment horizontal="left" vertical="center" indent="1"/>
    </xf>
    <xf numFmtId="0" fontId="8" fillId="45" borderId="20" applyNumberFormat="0" applyProtection="0">
      <alignment horizontal="left" vertical="top" indent="1"/>
    </xf>
    <xf numFmtId="0" fontId="8" fillId="9" borderId="20" applyNumberFormat="0" applyProtection="0">
      <alignment horizontal="left" vertical="center" indent="1"/>
    </xf>
    <xf numFmtId="0" fontId="8" fillId="9" borderId="20" applyNumberFormat="0" applyProtection="0">
      <alignment horizontal="left" vertical="top" indent="1"/>
    </xf>
    <xf numFmtId="0" fontId="8" fillId="48" borderId="20" applyNumberFormat="0" applyProtection="0">
      <alignment horizontal="left" vertical="center" indent="1"/>
    </xf>
    <xf numFmtId="0" fontId="8" fillId="48" borderId="20" applyNumberFormat="0" applyProtection="0">
      <alignment horizontal="left" vertical="top" indent="1"/>
    </xf>
    <xf numFmtId="0" fontId="8" fillId="37" borderId="6" applyNumberFormat="0">
      <protection locked="0"/>
    </xf>
    <xf numFmtId="43"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0" fontId="2" fillId="0" borderId="0"/>
    <xf numFmtId="0" fontId="119" fillId="59" borderId="0" applyNumberFormat="0" applyBorder="0" applyAlignment="0" applyProtection="0"/>
    <xf numFmtId="43" fontId="6" fillId="0" borderId="0" applyFont="0" applyFill="0" applyBorder="0" applyAlignment="0" applyProtection="0"/>
    <xf numFmtId="0" fontId="118" fillId="56" borderId="0" applyNumberFormat="0" applyBorder="0" applyAlignment="0" applyProtection="0"/>
    <xf numFmtId="9" fontId="6" fillId="0" borderId="0" applyFont="0" applyFill="0" applyBorder="0" applyAlignment="0" applyProtection="0"/>
    <xf numFmtId="9" fontId="2"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0" fontId="2" fillId="0" borderId="0"/>
    <xf numFmtId="0" fontId="2" fillId="0" borderId="0"/>
    <xf numFmtId="0" fontId="2"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0" fontId="120" fillId="55" borderId="0" applyNumberFormat="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0" fontId="8" fillId="0" borderId="65"/>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8" fillId="0" borderId="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0" fontId="2" fillId="0" borderId="0"/>
    <xf numFmtId="9" fontId="8" fillId="0" borderId="0" applyFont="0" applyFill="0" applyBorder="0" applyAlignment="0" applyProtection="0"/>
    <xf numFmtId="0" fontId="84" fillId="0" borderId="44" applyNumberFormat="0" applyFill="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8" fillId="0" borderId="0" applyFont="0" applyFill="0" applyBorder="0" applyAlignment="0" applyProtection="0"/>
    <xf numFmtId="165" fontId="6"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8" fillId="0" borderId="0" applyFont="0" applyFill="0" applyBorder="0" applyAlignment="0" applyProtection="0"/>
    <xf numFmtId="165" fontId="6"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8" fillId="0" borderId="0" applyFont="0" applyFill="0" applyBorder="0" applyAlignment="0" applyProtection="0"/>
    <xf numFmtId="165" fontId="6"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8" fillId="0" borderId="0" applyFont="0" applyFill="0" applyBorder="0" applyAlignment="0" applyProtection="0"/>
    <xf numFmtId="165" fontId="6"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0" fontId="2" fillId="0" borderId="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71" borderId="0" applyNumberFormat="0" applyBorder="0" applyAlignment="0" applyProtection="0"/>
    <xf numFmtId="0" fontId="2" fillId="71" borderId="0" applyNumberFormat="0" applyBorder="0" applyAlignment="0" applyProtection="0"/>
    <xf numFmtId="0" fontId="2" fillId="71" borderId="0" applyNumberFormat="0" applyBorder="0" applyAlignment="0" applyProtection="0"/>
    <xf numFmtId="0" fontId="2" fillId="71" borderId="0" applyNumberFormat="0" applyBorder="0" applyAlignment="0" applyProtection="0"/>
    <xf numFmtId="0" fontId="2" fillId="71" borderId="0" applyNumberFormat="0" applyBorder="0" applyAlignment="0" applyProtection="0"/>
    <xf numFmtId="0" fontId="2" fillId="71" borderId="0" applyNumberFormat="0" applyBorder="0" applyAlignment="0" applyProtection="0"/>
    <xf numFmtId="0" fontId="2" fillId="71"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70" borderId="0" applyNumberFormat="0" applyBorder="0" applyAlignment="0" applyProtection="0"/>
    <xf numFmtId="0" fontId="2" fillId="70" borderId="0" applyNumberFormat="0" applyBorder="0" applyAlignment="0" applyProtection="0"/>
    <xf numFmtId="0" fontId="2" fillId="70" borderId="0" applyNumberFormat="0" applyBorder="0" applyAlignment="0" applyProtection="0"/>
    <xf numFmtId="0" fontId="2" fillId="70" borderId="0" applyNumberFormat="0" applyBorder="0" applyAlignment="0" applyProtection="0"/>
    <xf numFmtId="0" fontId="2" fillId="70" borderId="0" applyNumberFormat="0" applyBorder="0" applyAlignment="0" applyProtection="0"/>
    <xf numFmtId="0" fontId="2" fillId="70" borderId="0" applyNumberFormat="0" applyBorder="0" applyAlignment="0" applyProtection="0"/>
    <xf numFmtId="0" fontId="2" fillId="70"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44" fontId="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92"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60" borderId="38" applyNumberFormat="0" applyFont="0" applyAlignment="0" applyProtection="0"/>
    <xf numFmtId="0" fontId="2" fillId="60" borderId="38" applyNumberFormat="0" applyFont="0" applyAlignment="0" applyProtection="0"/>
    <xf numFmtId="0" fontId="2" fillId="60" borderId="38" applyNumberFormat="0" applyFont="0" applyAlignment="0" applyProtection="0"/>
    <xf numFmtId="0" fontId="2" fillId="60" borderId="38" applyNumberFormat="0" applyFont="0" applyAlignment="0" applyProtection="0"/>
    <xf numFmtId="0" fontId="2" fillId="60" borderId="38" applyNumberFormat="0" applyFont="0" applyAlignment="0" applyProtection="0"/>
    <xf numFmtId="0" fontId="2" fillId="60" borderId="38" applyNumberFormat="0" applyFont="0" applyAlignment="0" applyProtection="0"/>
    <xf numFmtId="0" fontId="2" fillId="60" borderId="38" applyNumberFormat="0" applyFont="0" applyAlignment="0" applyProtection="0"/>
    <xf numFmtId="0" fontId="2" fillId="60" borderId="38"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165" fontId="2"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165" fontId="2" fillId="0" borderId="0" applyFont="0" applyFill="0" applyBorder="0" applyAlignment="0" applyProtection="0"/>
    <xf numFmtId="0" fontId="8" fillId="0" borderId="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0" fontId="99" fillId="0" borderId="0" applyNumberFormat="0" applyFill="0" applyBorder="0" applyAlignment="0" applyProtection="0">
      <alignment vertical="top"/>
      <protection locked="0"/>
    </xf>
    <xf numFmtId="9" fontId="8" fillId="0" borderId="0" applyFont="0" applyFill="0" applyBorder="0" applyAlignment="0" applyProtection="0"/>
    <xf numFmtId="9"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8" fillId="0" borderId="0" applyFont="0" applyFill="0" applyBorder="0" applyAlignment="0" applyProtection="0"/>
    <xf numFmtId="165" fontId="6"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8" fillId="0" borderId="0" applyFont="0" applyFill="0" applyBorder="0" applyAlignment="0" applyProtection="0"/>
    <xf numFmtId="165" fontId="6"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8" fillId="0" borderId="0" applyFont="0" applyFill="0" applyBorder="0" applyAlignment="0" applyProtection="0"/>
    <xf numFmtId="165" fontId="6"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8" fillId="0" borderId="0" applyFont="0" applyFill="0" applyBorder="0" applyAlignment="0" applyProtection="0"/>
    <xf numFmtId="165" fontId="6"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4" fontId="8" fillId="0" borderId="0" applyFont="0" applyFill="0" applyBorder="0" applyAlignment="0" applyProtection="0"/>
    <xf numFmtId="165" fontId="6"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8" fillId="0" borderId="0" applyFont="0" applyFill="0" applyBorder="0" applyAlignment="0" applyProtection="0"/>
    <xf numFmtId="165" fontId="6" fillId="0" borderId="0" applyFont="0" applyFill="0" applyBorder="0" applyAlignment="0" applyProtection="0"/>
    <xf numFmtId="165" fontId="8" fillId="0" borderId="0" applyFont="0" applyFill="0" applyBorder="0" applyAlignment="0" applyProtection="0"/>
    <xf numFmtId="165" fontId="6"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44" fontId="8" fillId="0" borderId="0" applyFont="0" applyFill="0" applyBorder="0" applyAlignment="0" applyProtection="0"/>
    <xf numFmtId="9"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6"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165" fontId="6"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9" fontId="6"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8" fillId="0" borderId="0" applyFont="0" applyFill="0" applyBorder="0" applyAlignment="0" applyProtection="0"/>
    <xf numFmtId="165" fontId="6"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8" fillId="0" borderId="0" applyFont="0" applyFill="0" applyBorder="0" applyAlignment="0" applyProtection="0"/>
    <xf numFmtId="165" fontId="6"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8" fillId="0" borderId="0" applyFont="0" applyFill="0" applyBorder="0" applyAlignment="0" applyProtection="0"/>
    <xf numFmtId="165" fontId="6"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8" fillId="0" borderId="0" applyFont="0" applyFill="0" applyBorder="0" applyAlignment="0" applyProtection="0"/>
    <xf numFmtId="165" fontId="6"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0" fontId="71" fillId="0" borderId="1" applyNumberFormat="0" applyFill="0" applyProtection="0">
      <alignment horizontal="center"/>
    </xf>
    <xf numFmtId="0" fontId="6" fillId="37" borderId="0" applyNumberFormat="0" applyBorder="0" applyAlignment="0" applyProtection="0"/>
    <xf numFmtId="0" fontId="15" fillId="2"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6" fillId="6"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144" fillId="37" borderId="0" applyNumberFormat="0" applyBorder="0" applyAlignment="0" applyProtection="0"/>
    <xf numFmtId="0" fontId="6" fillId="2"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6" fillId="6"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6" fillId="6"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6" fillId="6"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6" fillId="7" borderId="0" applyNumberFormat="0" applyBorder="0" applyAlignment="0" applyProtection="0"/>
    <xf numFmtId="0" fontId="15" fillId="3" borderId="0" applyNumberFormat="0" applyBorder="0" applyAlignment="0" applyProtection="0"/>
    <xf numFmtId="0" fontId="144" fillId="7" borderId="0" applyNumberFormat="0" applyBorder="0" applyAlignment="0" applyProtection="0"/>
    <xf numFmtId="0" fontId="144" fillId="7" borderId="0" applyNumberFormat="0" applyBorder="0" applyAlignment="0" applyProtection="0"/>
    <xf numFmtId="0" fontId="144" fillId="7" borderId="0" applyNumberFormat="0" applyBorder="0" applyAlignment="0" applyProtection="0"/>
    <xf numFmtId="0" fontId="144" fillId="7" borderId="0" applyNumberFormat="0" applyBorder="0" applyAlignment="0" applyProtection="0"/>
    <xf numFmtId="0" fontId="144" fillId="7" borderId="0" applyNumberFormat="0" applyBorder="0" applyAlignment="0" applyProtection="0"/>
    <xf numFmtId="0" fontId="144" fillId="7" borderId="0" applyNumberFormat="0" applyBorder="0" applyAlignment="0" applyProtection="0"/>
    <xf numFmtId="0" fontId="144" fillId="7" borderId="0" applyNumberFormat="0" applyBorder="0" applyAlignment="0" applyProtection="0"/>
    <xf numFmtId="0" fontId="144" fillId="7" borderId="0" applyNumberFormat="0" applyBorder="0" applyAlignment="0" applyProtection="0"/>
    <xf numFmtId="0" fontId="144" fillId="7" borderId="0" applyNumberFormat="0" applyBorder="0" applyAlignment="0" applyProtection="0"/>
    <xf numFmtId="0" fontId="144" fillId="7" borderId="0" applyNumberFormat="0" applyBorder="0" applyAlignment="0" applyProtection="0"/>
    <xf numFmtId="0" fontId="144" fillId="7" borderId="0" applyNumberFormat="0" applyBorder="0" applyAlignment="0" applyProtection="0"/>
    <xf numFmtId="0" fontId="144" fillId="7" borderId="0" applyNumberFormat="0" applyBorder="0" applyAlignment="0" applyProtection="0"/>
    <xf numFmtId="0" fontId="144" fillId="7" borderId="0" applyNumberFormat="0" applyBorder="0" applyAlignment="0" applyProtection="0"/>
    <xf numFmtId="0" fontId="144" fillId="7" borderId="0" applyNumberFormat="0" applyBorder="0" applyAlignment="0" applyProtection="0"/>
    <xf numFmtId="0" fontId="144" fillId="7" borderId="0" applyNumberFormat="0" applyBorder="0" applyAlignment="0" applyProtection="0"/>
    <xf numFmtId="0" fontId="144" fillId="7"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144" fillId="7" borderId="0" applyNumberFormat="0" applyBorder="0" applyAlignment="0" applyProtection="0"/>
    <xf numFmtId="0" fontId="144" fillId="7" borderId="0" applyNumberFormat="0" applyBorder="0" applyAlignment="0" applyProtection="0"/>
    <xf numFmtId="0" fontId="144" fillId="7"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144" fillId="7" borderId="0" applyNumberFormat="0" applyBorder="0" applyAlignment="0" applyProtection="0"/>
    <xf numFmtId="0" fontId="144" fillId="7" borderId="0" applyNumberFormat="0" applyBorder="0" applyAlignment="0" applyProtection="0"/>
    <xf numFmtId="0" fontId="144" fillId="7" borderId="0" applyNumberFormat="0" applyBorder="0" applyAlignment="0" applyProtection="0"/>
    <xf numFmtId="0" fontId="6" fillId="10"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144" fillId="7" borderId="0" applyNumberFormat="0" applyBorder="0" applyAlignment="0" applyProtection="0"/>
    <xf numFmtId="0" fontId="6" fillId="3" borderId="0" applyNumberFormat="0" applyBorder="0" applyAlignment="0" applyProtection="0"/>
    <xf numFmtId="0" fontId="144" fillId="7" borderId="0" applyNumberFormat="0" applyBorder="0" applyAlignment="0" applyProtection="0"/>
    <xf numFmtId="0" fontId="144" fillId="7" borderId="0" applyNumberFormat="0" applyBorder="0" applyAlignment="0" applyProtection="0"/>
    <xf numFmtId="0" fontId="144" fillId="7" borderId="0" applyNumberFormat="0" applyBorder="0" applyAlignment="0" applyProtection="0"/>
    <xf numFmtId="0" fontId="144" fillId="7" borderId="0" applyNumberFormat="0" applyBorder="0" applyAlignment="0" applyProtection="0"/>
    <xf numFmtId="0" fontId="144" fillId="7" borderId="0" applyNumberFormat="0" applyBorder="0" applyAlignment="0" applyProtection="0"/>
    <xf numFmtId="0" fontId="144" fillId="7" borderId="0" applyNumberFormat="0" applyBorder="0" applyAlignment="0" applyProtection="0"/>
    <xf numFmtId="0" fontId="144" fillId="7" borderId="0" applyNumberFormat="0" applyBorder="0" applyAlignment="0" applyProtection="0"/>
    <xf numFmtId="0" fontId="144" fillId="7" borderId="0" applyNumberFormat="0" applyBorder="0" applyAlignment="0" applyProtection="0"/>
    <xf numFmtId="0" fontId="144" fillId="7" borderId="0" applyNumberFormat="0" applyBorder="0" applyAlignment="0" applyProtection="0"/>
    <xf numFmtId="0" fontId="144" fillId="7" borderId="0" applyNumberFormat="0" applyBorder="0" applyAlignment="0" applyProtection="0"/>
    <xf numFmtId="0" fontId="144" fillId="7" borderId="0" applyNumberFormat="0" applyBorder="0" applyAlignment="0" applyProtection="0"/>
    <xf numFmtId="0" fontId="144" fillId="7" borderId="0" applyNumberFormat="0" applyBorder="0" applyAlignment="0" applyProtection="0"/>
    <xf numFmtId="0" fontId="144" fillId="7" borderId="0" applyNumberFormat="0" applyBorder="0" applyAlignment="0" applyProtection="0"/>
    <xf numFmtId="0" fontId="144" fillId="7" borderId="0" applyNumberFormat="0" applyBorder="0" applyAlignment="0" applyProtection="0"/>
    <xf numFmtId="0" fontId="144" fillId="7" borderId="0" applyNumberFormat="0" applyBorder="0" applyAlignment="0" applyProtection="0"/>
    <xf numFmtId="0" fontId="144" fillId="7" borderId="0" applyNumberFormat="0" applyBorder="0" applyAlignment="0" applyProtection="0"/>
    <xf numFmtId="0" fontId="144" fillId="7" borderId="0" applyNumberFormat="0" applyBorder="0" applyAlignment="0" applyProtection="0"/>
    <xf numFmtId="0" fontId="144" fillId="7" borderId="0" applyNumberFormat="0" applyBorder="0" applyAlignment="0" applyProtection="0"/>
    <xf numFmtId="0" fontId="144" fillId="7" borderId="0" applyNumberFormat="0" applyBorder="0" applyAlignment="0" applyProtection="0"/>
    <xf numFmtId="0" fontId="144" fillId="7" borderId="0" applyNumberFormat="0" applyBorder="0" applyAlignment="0" applyProtection="0"/>
    <xf numFmtId="0" fontId="144" fillId="7" borderId="0" applyNumberFormat="0" applyBorder="0" applyAlignment="0" applyProtection="0"/>
    <xf numFmtId="0" fontId="144" fillId="7" borderId="0" applyNumberFormat="0" applyBorder="0" applyAlignment="0" applyProtection="0"/>
    <xf numFmtId="0" fontId="144" fillId="7" borderId="0" applyNumberFormat="0" applyBorder="0" applyAlignment="0" applyProtection="0"/>
    <xf numFmtId="0" fontId="144" fillId="7" borderId="0" applyNumberFormat="0" applyBorder="0" applyAlignment="0" applyProtection="0"/>
    <xf numFmtId="0" fontId="6" fillId="10" borderId="0" applyNumberFormat="0" applyBorder="0" applyAlignment="0" applyProtection="0"/>
    <xf numFmtId="0" fontId="144" fillId="7" borderId="0" applyNumberFormat="0" applyBorder="0" applyAlignment="0" applyProtection="0"/>
    <xf numFmtId="0" fontId="144" fillId="7" borderId="0" applyNumberFormat="0" applyBorder="0" applyAlignment="0" applyProtection="0"/>
    <xf numFmtId="0" fontId="144" fillId="7" borderId="0" applyNumberFormat="0" applyBorder="0" applyAlignment="0" applyProtection="0"/>
    <xf numFmtId="0" fontId="144" fillId="7" borderId="0" applyNumberFormat="0" applyBorder="0" applyAlignment="0" applyProtection="0"/>
    <xf numFmtId="0" fontId="6" fillId="10" borderId="0" applyNumberFormat="0" applyBorder="0" applyAlignment="0" applyProtection="0"/>
    <xf numFmtId="0" fontId="144" fillId="7" borderId="0" applyNumberFormat="0" applyBorder="0" applyAlignment="0" applyProtection="0"/>
    <xf numFmtId="0" fontId="144" fillId="7" borderId="0" applyNumberFormat="0" applyBorder="0" applyAlignment="0" applyProtection="0"/>
    <xf numFmtId="0" fontId="144" fillId="7" borderId="0" applyNumberFormat="0" applyBorder="0" applyAlignment="0" applyProtection="0"/>
    <xf numFmtId="0" fontId="144" fillId="7" borderId="0" applyNumberFormat="0" applyBorder="0" applyAlignment="0" applyProtection="0"/>
    <xf numFmtId="0" fontId="144" fillId="7"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144" fillId="7" borderId="0" applyNumberFormat="0" applyBorder="0" applyAlignment="0" applyProtection="0"/>
    <xf numFmtId="0" fontId="144" fillId="7" borderId="0" applyNumberFormat="0" applyBorder="0" applyAlignment="0" applyProtection="0"/>
    <xf numFmtId="0" fontId="6" fillId="10" borderId="0" applyNumberFormat="0" applyBorder="0" applyAlignment="0" applyProtection="0"/>
    <xf numFmtId="0" fontId="144" fillId="7" borderId="0" applyNumberFormat="0" applyBorder="0" applyAlignment="0" applyProtection="0"/>
    <xf numFmtId="0" fontId="144" fillId="7" borderId="0" applyNumberFormat="0" applyBorder="0" applyAlignment="0" applyProtection="0"/>
    <xf numFmtId="0" fontId="144" fillId="7" borderId="0" applyNumberFormat="0" applyBorder="0" applyAlignment="0" applyProtection="0"/>
    <xf numFmtId="0" fontId="144" fillId="7" borderId="0" applyNumberFormat="0" applyBorder="0" applyAlignment="0" applyProtection="0"/>
    <xf numFmtId="0" fontId="144" fillId="7" borderId="0" applyNumberFormat="0" applyBorder="0" applyAlignment="0" applyProtection="0"/>
    <xf numFmtId="0" fontId="144" fillId="7" borderId="0" applyNumberFormat="0" applyBorder="0" applyAlignment="0" applyProtection="0"/>
    <xf numFmtId="0" fontId="144" fillId="7" borderId="0" applyNumberFormat="0" applyBorder="0" applyAlignment="0" applyProtection="0"/>
    <xf numFmtId="0" fontId="144" fillId="7" borderId="0" applyNumberFormat="0" applyBorder="0" applyAlignment="0" applyProtection="0"/>
    <xf numFmtId="0" fontId="144" fillId="7" borderId="0" applyNumberFormat="0" applyBorder="0" applyAlignment="0" applyProtection="0"/>
    <xf numFmtId="0" fontId="144" fillId="7" borderId="0" applyNumberFormat="0" applyBorder="0" applyAlignment="0" applyProtection="0"/>
    <xf numFmtId="0" fontId="144" fillId="7" borderId="0" applyNumberFormat="0" applyBorder="0" applyAlignment="0" applyProtection="0"/>
    <xf numFmtId="0" fontId="144" fillId="7" borderId="0" applyNumberFormat="0" applyBorder="0" applyAlignment="0" applyProtection="0"/>
    <xf numFmtId="0" fontId="144" fillId="7" borderId="0" applyNumberFormat="0" applyBorder="0" applyAlignment="0" applyProtection="0"/>
    <xf numFmtId="0" fontId="6" fillId="12" borderId="0" applyNumberFormat="0" applyBorder="0" applyAlignment="0" applyProtection="0"/>
    <xf numFmtId="0" fontId="15" fillId="4" borderId="0" applyNumberFormat="0" applyBorder="0" applyAlignment="0" applyProtection="0"/>
    <xf numFmtId="0" fontId="144" fillId="12" borderId="0" applyNumberFormat="0" applyBorder="0" applyAlignment="0" applyProtection="0"/>
    <xf numFmtId="0" fontId="144" fillId="12" borderId="0" applyNumberFormat="0" applyBorder="0" applyAlignment="0" applyProtection="0"/>
    <xf numFmtId="0" fontId="144" fillId="12" borderId="0" applyNumberFormat="0" applyBorder="0" applyAlignment="0" applyProtection="0"/>
    <xf numFmtId="0" fontId="144" fillId="12" borderId="0" applyNumberFormat="0" applyBorder="0" applyAlignment="0" applyProtection="0"/>
    <xf numFmtId="0" fontId="144" fillId="12" borderId="0" applyNumberFormat="0" applyBorder="0" applyAlignment="0" applyProtection="0"/>
    <xf numFmtId="0" fontId="144" fillId="12" borderId="0" applyNumberFormat="0" applyBorder="0" applyAlignment="0" applyProtection="0"/>
    <xf numFmtId="0" fontId="144" fillId="12" borderId="0" applyNumberFormat="0" applyBorder="0" applyAlignment="0" applyProtection="0"/>
    <xf numFmtId="0" fontId="144" fillId="12" borderId="0" applyNumberFormat="0" applyBorder="0" applyAlignment="0" applyProtection="0"/>
    <xf numFmtId="0" fontId="144" fillId="12" borderId="0" applyNumberFormat="0" applyBorder="0" applyAlignment="0" applyProtection="0"/>
    <xf numFmtId="0" fontId="144" fillId="12" borderId="0" applyNumberFormat="0" applyBorder="0" applyAlignment="0" applyProtection="0"/>
    <xf numFmtId="0" fontId="144" fillId="12" borderId="0" applyNumberFormat="0" applyBorder="0" applyAlignment="0" applyProtection="0"/>
    <xf numFmtId="0" fontId="144" fillId="12" borderId="0" applyNumberFormat="0" applyBorder="0" applyAlignment="0" applyProtection="0"/>
    <xf numFmtId="0" fontId="144" fillId="12" borderId="0" applyNumberFormat="0" applyBorder="0" applyAlignment="0" applyProtection="0"/>
    <xf numFmtId="0" fontId="144" fillId="12" borderId="0" applyNumberFormat="0" applyBorder="0" applyAlignment="0" applyProtection="0"/>
    <xf numFmtId="0" fontId="144" fillId="12" borderId="0" applyNumberFormat="0" applyBorder="0" applyAlignment="0" applyProtection="0"/>
    <xf numFmtId="0" fontId="144" fillId="12"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144" fillId="12" borderId="0" applyNumberFormat="0" applyBorder="0" applyAlignment="0" applyProtection="0"/>
    <xf numFmtId="0" fontId="144" fillId="12" borderId="0" applyNumberFormat="0" applyBorder="0" applyAlignment="0" applyProtection="0"/>
    <xf numFmtId="0" fontId="144" fillId="12"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144" fillId="12" borderId="0" applyNumberFormat="0" applyBorder="0" applyAlignment="0" applyProtection="0"/>
    <xf numFmtId="0" fontId="144" fillId="12" borderId="0" applyNumberFormat="0" applyBorder="0" applyAlignment="0" applyProtection="0"/>
    <xf numFmtId="0" fontId="144" fillId="12" borderId="0" applyNumberFormat="0" applyBorder="0" applyAlignment="0" applyProtection="0"/>
    <xf numFmtId="0" fontId="6" fillId="10"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144" fillId="12" borderId="0" applyNumberFormat="0" applyBorder="0" applyAlignment="0" applyProtection="0"/>
    <xf numFmtId="0" fontId="6" fillId="4" borderId="0" applyNumberFormat="0" applyBorder="0" applyAlignment="0" applyProtection="0"/>
    <xf numFmtId="0" fontId="144" fillId="12" borderId="0" applyNumberFormat="0" applyBorder="0" applyAlignment="0" applyProtection="0"/>
    <xf numFmtId="0" fontId="144" fillId="12" borderId="0" applyNumberFormat="0" applyBorder="0" applyAlignment="0" applyProtection="0"/>
    <xf numFmtId="0" fontId="144" fillId="12" borderId="0" applyNumberFormat="0" applyBorder="0" applyAlignment="0" applyProtection="0"/>
    <xf numFmtId="0" fontId="144" fillId="12" borderId="0" applyNumberFormat="0" applyBorder="0" applyAlignment="0" applyProtection="0"/>
    <xf numFmtId="0" fontId="144" fillId="12" borderId="0" applyNumberFormat="0" applyBorder="0" applyAlignment="0" applyProtection="0"/>
    <xf numFmtId="0" fontId="144" fillId="12" borderId="0" applyNumberFormat="0" applyBorder="0" applyAlignment="0" applyProtection="0"/>
    <xf numFmtId="0" fontId="144" fillId="12" borderId="0" applyNumberFormat="0" applyBorder="0" applyAlignment="0" applyProtection="0"/>
    <xf numFmtId="0" fontId="144" fillId="12" borderId="0" applyNumberFormat="0" applyBorder="0" applyAlignment="0" applyProtection="0"/>
    <xf numFmtId="0" fontId="144" fillId="12" borderId="0" applyNumberFormat="0" applyBorder="0" applyAlignment="0" applyProtection="0"/>
    <xf numFmtId="0" fontId="144" fillId="12" borderId="0" applyNumberFormat="0" applyBorder="0" applyAlignment="0" applyProtection="0"/>
    <xf numFmtId="0" fontId="144" fillId="12" borderId="0" applyNumberFormat="0" applyBorder="0" applyAlignment="0" applyProtection="0"/>
    <xf numFmtId="0" fontId="144" fillId="12" borderId="0" applyNumberFormat="0" applyBorder="0" applyAlignment="0" applyProtection="0"/>
    <xf numFmtId="0" fontId="144" fillId="12" borderId="0" applyNumberFormat="0" applyBorder="0" applyAlignment="0" applyProtection="0"/>
    <xf numFmtId="0" fontId="144" fillId="12" borderId="0" applyNumberFormat="0" applyBorder="0" applyAlignment="0" applyProtection="0"/>
    <xf numFmtId="0" fontId="144" fillId="12" borderId="0" applyNumberFormat="0" applyBorder="0" applyAlignment="0" applyProtection="0"/>
    <xf numFmtId="0" fontId="144" fillId="12" borderId="0" applyNumberFormat="0" applyBorder="0" applyAlignment="0" applyProtection="0"/>
    <xf numFmtId="0" fontId="144" fillId="12" borderId="0" applyNumberFormat="0" applyBorder="0" applyAlignment="0" applyProtection="0"/>
    <xf numFmtId="0" fontId="144" fillId="12" borderId="0" applyNumberFormat="0" applyBorder="0" applyAlignment="0" applyProtection="0"/>
    <xf numFmtId="0" fontId="144" fillId="12" borderId="0" applyNumberFormat="0" applyBorder="0" applyAlignment="0" applyProtection="0"/>
    <xf numFmtId="0" fontId="144" fillId="12" borderId="0" applyNumberFormat="0" applyBorder="0" applyAlignment="0" applyProtection="0"/>
    <xf numFmtId="0" fontId="144" fillId="12" borderId="0" applyNumberFormat="0" applyBorder="0" applyAlignment="0" applyProtection="0"/>
    <xf numFmtId="0" fontId="144" fillId="12" borderId="0" applyNumberFormat="0" applyBorder="0" applyAlignment="0" applyProtection="0"/>
    <xf numFmtId="0" fontId="144" fillId="12" borderId="0" applyNumberFormat="0" applyBorder="0" applyAlignment="0" applyProtection="0"/>
    <xf numFmtId="0" fontId="144" fillId="12" borderId="0" applyNumberFormat="0" applyBorder="0" applyAlignment="0" applyProtection="0"/>
    <xf numFmtId="0" fontId="6" fillId="10" borderId="0" applyNumberFormat="0" applyBorder="0" applyAlignment="0" applyProtection="0"/>
    <xf numFmtId="0" fontId="144" fillId="12" borderId="0" applyNumberFormat="0" applyBorder="0" applyAlignment="0" applyProtection="0"/>
    <xf numFmtId="0" fontId="144" fillId="12" borderId="0" applyNumberFormat="0" applyBorder="0" applyAlignment="0" applyProtection="0"/>
    <xf numFmtId="0" fontId="144" fillId="12" borderId="0" applyNumberFormat="0" applyBorder="0" applyAlignment="0" applyProtection="0"/>
    <xf numFmtId="0" fontId="144" fillId="12" borderId="0" applyNumberFormat="0" applyBorder="0" applyAlignment="0" applyProtection="0"/>
    <xf numFmtId="0" fontId="6" fillId="10" borderId="0" applyNumberFormat="0" applyBorder="0" applyAlignment="0" applyProtection="0"/>
    <xf numFmtId="0" fontId="144" fillId="12" borderId="0" applyNumberFormat="0" applyBorder="0" applyAlignment="0" applyProtection="0"/>
    <xf numFmtId="0" fontId="144" fillId="12" borderId="0" applyNumberFormat="0" applyBorder="0" applyAlignment="0" applyProtection="0"/>
    <xf numFmtId="0" fontId="144" fillId="12" borderId="0" applyNumberFormat="0" applyBorder="0" applyAlignment="0" applyProtection="0"/>
    <xf numFmtId="0" fontId="144" fillId="12" borderId="0" applyNumberFormat="0" applyBorder="0" applyAlignment="0" applyProtection="0"/>
    <xf numFmtId="0" fontId="144" fillId="12"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144" fillId="12" borderId="0" applyNumberFormat="0" applyBorder="0" applyAlignment="0" applyProtection="0"/>
    <xf numFmtId="0" fontId="144" fillId="12" borderId="0" applyNumberFormat="0" applyBorder="0" applyAlignment="0" applyProtection="0"/>
    <xf numFmtId="0" fontId="6" fillId="10" borderId="0" applyNumberFormat="0" applyBorder="0" applyAlignment="0" applyProtection="0"/>
    <xf numFmtId="0" fontId="144" fillId="12" borderId="0" applyNumberFormat="0" applyBorder="0" applyAlignment="0" applyProtection="0"/>
    <xf numFmtId="0" fontId="144" fillId="12" borderId="0" applyNumberFormat="0" applyBorder="0" applyAlignment="0" applyProtection="0"/>
    <xf numFmtId="0" fontId="144" fillId="12" borderId="0" applyNumberFormat="0" applyBorder="0" applyAlignment="0" applyProtection="0"/>
    <xf numFmtId="0" fontId="144" fillId="12" borderId="0" applyNumberFormat="0" applyBorder="0" applyAlignment="0" applyProtection="0"/>
    <xf numFmtId="0" fontId="144" fillId="12" borderId="0" applyNumberFormat="0" applyBorder="0" applyAlignment="0" applyProtection="0"/>
    <xf numFmtId="0" fontId="144" fillId="12" borderId="0" applyNumberFormat="0" applyBorder="0" applyAlignment="0" applyProtection="0"/>
    <xf numFmtId="0" fontId="144" fillId="12" borderId="0" applyNumberFormat="0" applyBorder="0" applyAlignment="0" applyProtection="0"/>
    <xf numFmtId="0" fontId="144" fillId="12" borderId="0" applyNumberFormat="0" applyBorder="0" applyAlignment="0" applyProtection="0"/>
    <xf numFmtId="0" fontId="144" fillId="12" borderId="0" applyNumberFormat="0" applyBorder="0" applyAlignment="0" applyProtection="0"/>
    <xf numFmtId="0" fontId="144" fillId="12" borderId="0" applyNumberFormat="0" applyBorder="0" applyAlignment="0" applyProtection="0"/>
    <xf numFmtId="0" fontId="144" fillId="12" borderId="0" applyNumberFormat="0" applyBorder="0" applyAlignment="0" applyProtection="0"/>
    <xf numFmtId="0" fontId="144" fillId="12" borderId="0" applyNumberFormat="0" applyBorder="0" applyAlignment="0" applyProtection="0"/>
    <xf numFmtId="0" fontId="144" fillId="12" borderId="0" applyNumberFormat="0" applyBorder="0" applyAlignment="0" applyProtection="0"/>
    <xf numFmtId="0" fontId="6" fillId="37" borderId="0" applyNumberFormat="0" applyBorder="0" applyAlignment="0" applyProtection="0"/>
    <xf numFmtId="0" fontId="15" fillId="5"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144" fillId="37" borderId="0" applyNumberFormat="0" applyBorder="0" applyAlignment="0" applyProtection="0"/>
    <xf numFmtId="0" fontId="6" fillId="5"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6" fillId="8"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6" fillId="8"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6" fillId="8"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15" fillId="6" borderId="0" applyNumberFormat="0" applyBorder="0" applyAlignment="0" applyProtection="0"/>
    <xf numFmtId="0" fontId="144" fillId="6" borderId="0" applyNumberFormat="0" applyBorder="0" applyAlignment="0" applyProtection="0"/>
    <xf numFmtId="0" fontId="144" fillId="6" borderId="0" applyNumberFormat="0" applyBorder="0" applyAlignment="0" applyProtection="0"/>
    <xf numFmtId="0" fontId="144" fillId="6" borderId="0" applyNumberFormat="0" applyBorder="0" applyAlignment="0" applyProtection="0"/>
    <xf numFmtId="0" fontId="144"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144" fillId="6" borderId="0" applyNumberFormat="0" applyBorder="0" applyAlignment="0" applyProtection="0"/>
    <xf numFmtId="0" fontId="144"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144" fillId="6" borderId="0" applyNumberFormat="0" applyBorder="0" applyAlignment="0" applyProtection="0"/>
    <xf numFmtId="0" fontId="144" fillId="6" borderId="0" applyNumberFormat="0" applyBorder="0" applyAlignment="0" applyProtection="0"/>
    <xf numFmtId="0" fontId="144" fillId="6" borderId="0" applyNumberFormat="0" applyBorder="0" applyAlignment="0" applyProtection="0"/>
    <xf numFmtId="0" fontId="144" fillId="6" borderId="0" applyNumberFormat="0" applyBorder="0" applyAlignment="0" applyProtection="0"/>
    <xf numFmtId="0" fontId="144" fillId="6" borderId="0" applyNumberFormat="0" applyBorder="0" applyAlignment="0" applyProtection="0"/>
    <xf numFmtId="0" fontId="144" fillId="6" borderId="0" applyNumberFormat="0" applyBorder="0" applyAlignment="0" applyProtection="0"/>
    <xf numFmtId="0" fontId="144"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144" fillId="6"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15" fillId="7" borderId="0" applyNumberFormat="0" applyBorder="0" applyAlignment="0" applyProtection="0"/>
    <xf numFmtId="0" fontId="144" fillId="7" borderId="0" applyNumberFormat="0" applyBorder="0" applyAlignment="0" applyProtection="0"/>
    <xf numFmtId="0" fontId="144" fillId="7" borderId="0" applyNumberFormat="0" applyBorder="0" applyAlignment="0" applyProtection="0"/>
    <xf numFmtId="0" fontId="144" fillId="7" borderId="0" applyNumberFormat="0" applyBorder="0" applyAlignment="0" applyProtection="0"/>
    <xf numFmtId="0" fontId="144"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144" fillId="7" borderId="0" applyNumberFormat="0" applyBorder="0" applyAlignment="0" applyProtection="0"/>
    <xf numFmtId="0" fontId="144"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144" fillId="7" borderId="0" applyNumberFormat="0" applyBorder="0" applyAlignment="0" applyProtection="0"/>
    <xf numFmtId="0" fontId="144" fillId="7" borderId="0" applyNumberFormat="0" applyBorder="0" applyAlignment="0" applyProtection="0"/>
    <xf numFmtId="0" fontId="144" fillId="7" borderId="0" applyNumberFormat="0" applyBorder="0" applyAlignment="0" applyProtection="0"/>
    <xf numFmtId="0" fontId="144" fillId="7" borderId="0" applyNumberFormat="0" applyBorder="0" applyAlignment="0" applyProtection="0"/>
    <xf numFmtId="0" fontId="144" fillId="7" borderId="0" applyNumberFormat="0" applyBorder="0" applyAlignment="0" applyProtection="0"/>
    <xf numFmtId="0" fontId="144" fillId="7" borderId="0" applyNumberFormat="0" applyBorder="0" applyAlignment="0" applyProtection="0"/>
    <xf numFmtId="0" fontId="144"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144" fillId="7" borderId="0" applyNumberFormat="0" applyBorder="0" applyAlignment="0" applyProtection="0"/>
    <xf numFmtId="0" fontId="6" fillId="7"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15" fillId="9"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6" fillId="6"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144" fillId="21" borderId="0" applyNumberFormat="0" applyBorder="0" applyAlignment="0" applyProtection="0"/>
    <xf numFmtId="0" fontId="6" fillId="9"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6" fillId="6"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6" fillId="6"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6" fillId="6"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15" fillId="11" borderId="0" applyNumberFormat="0" applyBorder="0" applyAlignment="0" applyProtection="0"/>
    <xf numFmtId="0" fontId="144" fillId="11" borderId="0" applyNumberFormat="0" applyBorder="0" applyAlignment="0" applyProtection="0"/>
    <xf numFmtId="0" fontId="144" fillId="11" borderId="0" applyNumberFormat="0" applyBorder="0" applyAlignment="0" applyProtection="0"/>
    <xf numFmtId="0" fontId="144" fillId="11" borderId="0" applyNumberFormat="0" applyBorder="0" applyAlignment="0" applyProtection="0"/>
    <xf numFmtId="0" fontId="144" fillId="11"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144" fillId="11"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144" fillId="11" borderId="0" applyNumberFormat="0" applyBorder="0" applyAlignment="0" applyProtection="0"/>
    <xf numFmtId="0" fontId="6" fillId="11" borderId="0" applyNumberFormat="0" applyBorder="0" applyAlignment="0" applyProtection="0"/>
    <xf numFmtId="0" fontId="144" fillId="11" borderId="0" applyNumberFormat="0" applyBorder="0" applyAlignment="0" applyProtection="0"/>
    <xf numFmtId="0" fontId="144" fillId="11" borderId="0" applyNumberFormat="0" applyBorder="0" applyAlignment="0" applyProtection="0"/>
    <xf numFmtId="0" fontId="144" fillId="11" borderId="0" applyNumberFormat="0" applyBorder="0" applyAlignment="0" applyProtection="0"/>
    <xf numFmtId="0" fontId="144" fillId="11" borderId="0" applyNumberFormat="0" applyBorder="0" applyAlignment="0" applyProtection="0"/>
    <xf numFmtId="0" fontId="144" fillId="11"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144" fillId="11" borderId="0" applyNumberFormat="0" applyBorder="0" applyAlignment="0" applyProtection="0"/>
    <xf numFmtId="0" fontId="6" fillId="10" borderId="0" applyNumberFormat="0" applyBorder="0" applyAlignment="0" applyProtection="0"/>
    <xf numFmtId="0" fontId="6" fillId="15" borderId="0" applyNumberFormat="0" applyBorder="0" applyAlignment="0" applyProtection="0"/>
    <xf numFmtId="0" fontId="15" fillId="13" borderId="0" applyNumberFormat="0" applyBorder="0" applyAlignment="0" applyProtection="0"/>
    <xf numFmtId="0" fontId="144" fillId="15" borderId="0" applyNumberFormat="0" applyBorder="0" applyAlignment="0" applyProtection="0"/>
    <xf numFmtId="0" fontId="144" fillId="15" borderId="0" applyNumberFormat="0" applyBorder="0" applyAlignment="0" applyProtection="0"/>
    <xf numFmtId="0" fontId="144" fillId="15" borderId="0" applyNumberFormat="0" applyBorder="0" applyAlignment="0" applyProtection="0"/>
    <xf numFmtId="0" fontId="144" fillId="15" borderId="0" applyNumberFormat="0" applyBorder="0" applyAlignment="0" applyProtection="0"/>
    <xf numFmtId="0" fontId="144" fillId="15" borderId="0" applyNumberFormat="0" applyBorder="0" applyAlignment="0" applyProtection="0"/>
    <xf numFmtId="0" fontId="144" fillId="15" borderId="0" applyNumberFormat="0" applyBorder="0" applyAlignment="0" applyProtection="0"/>
    <xf numFmtId="0" fontId="144" fillId="15" borderId="0" applyNumberFormat="0" applyBorder="0" applyAlignment="0" applyProtection="0"/>
    <xf numFmtId="0" fontId="144" fillId="15" borderId="0" applyNumberFormat="0" applyBorder="0" applyAlignment="0" applyProtection="0"/>
    <xf numFmtId="0" fontId="144" fillId="15" borderId="0" applyNumberFormat="0" applyBorder="0" applyAlignment="0" applyProtection="0"/>
    <xf numFmtId="0" fontId="144" fillId="15" borderId="0" applyNumberFormat="0" applyBorder="0" applyAlignment="0" applyProtection="0"/>
    <xf numFmtId="0" fontId="144" fillId="15" borderId="0" applyNumberFormat="0" applyBorder="0" applyAlignment="0" applyProtection="0"/>
    <xf numFmtId="0" fontId="144" fillId="15" borderId="0" applyNumberFormat="0" applyBorder="0" applyAlignment="0" applyProtection="0"/>
    <xf numFmtId="0" fontId="144" fillId="15" borderId="0" applyNumberFormat="0" applyBorder="0" applyAlignment="0" applyProtection="0"/>
    <xf numFmtId="0" fontId="144" fillId="15" borderId="0" applyNumberFormat="0" applyBorder="0" applyAlignment="0" applyProtection="0"/>
    <xf numFmtId="0" fontId="144" fillId="15" borderId="0" applyNumberFormat="0" applyBorder="0" applyAlignment="0" applyProtection="0"/>
    <xf numFmtId="0" fontId="144" fillId="15"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144" fillId="15" borderId="0" applyNumberFormat="0" applyBorder="0" applyAlignment="0" applyProtection="0"/>
    <xf numFmtId="0" fontId="144" fillId="15" borderId="0" applyNumberFormat="0" applyBorder="0" applyAlignment="0" applyProtection="0"/>
    <xf numFmtId="0" fontId="144" fillId="15"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144" fillId="15" borderId="0" applyNumberFormat="0" applyBorder="0" applyAlignment="0" applyProtection="0"/>
    <xf numFmtId="0" fontId="144" fillId="15" borderId="0" applyNumberFormat="0" applyBorder="0" applyAlignment="0" applyProtection="0"/>
    <xf numFmtId="0" fontId="144" fillId="15" borderId="0" applyNumberFormat="0" applyBorder="0" applyAlignment="0" applyProtection="0"/>
    <xf numFmtId="0" fontId="6" fillId="10"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144" fillId="15" borderId="0" applyNumberFormat="0" applyBorder="0" applyAlignment="0" applyProtection="0"/>
    <xf numFmtId="0" fontId="6" fillId="13" borderId="0" applyNumberFormat="0" applyBorder="0" applyAlignment="0" applyProtection="0"/>
    <xf numFmtId="0" fontId="144" fillId="15" borderId="0" applyNumberFormat="0" applyBorder="0" applyAlignment="0" applyProtection="0"/>
    <xf numFmtId="0" fontId="144" fillId="15" borderId="0" applyNumberFormat="0" applyBorder="0" applyAlignment="0" applyProtection="0"/>
    <xf numFmtId="0" fontId="144" fillId="15" borderId="0" applyNumberFormat="0" applyBorder="0" applyAlignment="0" applyProtection="0"/>
    <xf numFmtId="0" fontId="144" fillId="15" borderId="0" applyNumberFormat="0" applyBorder="0" applyAlignment="0" applyProtection="0"/>
    <xf numFmtId="0" fontId="144" fillId="15" borderId="0" applyNumberFormat="0" applyBorder="0" applyAlignment="0" applyProtection="0"/>
    <xf numFmtId="0" fontId="144" fillId="15" borderId="0" applyNumberFormat="0" applyBorder="0" applyAlignment="0" applyProtection="0"/>
    <xf numFmtId="0" fontId="144" fillId="15" borderId="0" applyNumberFormat="0" applyBorder="0" applyAlignment="0" applyProtection="0"/>
    <xf numFmtId="0" fontId="144" fillId="15" borderId="0" applyNumberFormat="0" applyBorder="0" applyAlignment="0" applyProtection="0"/>
    <xf numFmtId="0" fontId="144" fillId="15" borderId="0" applyNumberFormat="0" applyBorder="0" applyAlignment="0" applyProtection="0"/>
    <xf numFmtId="0" fontId="144" fillId="15" borderId="0" applyNumberFormat="0" applyBorder="0" applyAlignment="0" applyProtection="0"/>
    <xf numFmtId="0" fontId="144" fillId="15" borderId="0" applyNumberFormat="0" applyBorder="0" applyAlignment="0" applyProtection="0"/>
    <xf numFmtId="0" fontId="144" fillId="15" borderId="0" applyNumberFormat="0" applyBorder="0" applyAlignment="0" applyProtection="0"/>
    <xf numFmtId="0" fontId="144" fillId="15" borderId="0" applyNumberFormat="0" applyBorder="0" applyAlignment="0" applyProtection="0"/>
    <xf numFmtId="0" fontId="144" fillId="15" borderId="0" applyNumberFormat="0" applyBorder="0" applyAlignment="0" applyProtection="0"/>
    <xf numFmtId="0" fontId="144" fillId="15" borderId="0" applyNumberFormat="0" applyBorder="0" applyAlignment="0" applyProtection="0"/>
    <xf numFmtId="0" fontId="144" fillId="15" borderId="0" applyNumberFormat="0" applyBorder="0" applyAlignment="0" applyProtection="0"/>
    <xf numFmtId="0" fontId="144" fillId="15" borderId="0" applyNumberFormat="0" applyBorder="0" applyAlignment="0" applyProtection="0"/>
    <xf numFmtId="0" fontId="144" fillId="15" borderId="0" applyNumberFormat="0" applyBorder="0" applyAlignment="0" applyProtection="0"/>
    <xf numFmtId="0" fontId="144" fillId="15" borderId="0" applyNumberFormat="0" applyBorder="0" applyAlignment="0" applyProtection="0"/>
    <xf numFmtId="0" fontId="144" fillId="15" borderId="0" applyNumberFormat="0" applyBorder="0" applyAlignment="0" applyProtection="0"/>
    <xf numFmtId="0" fontId="144" fillId="15" borderId="0" applyNumberFormat="0" applyBorder="0" applyAlignment="0" applyProtection="0"/>
    <xf numFmtId="0" fontId="144" fillId="15" borderId="0" applyNumberFormat="0" applyBorder="0" applyAlignment="0" applyProtection="0"/>
    <xf numFmtId="0" fontId="144" fillId="15" borderId="0" applyNumberFormat="0" applyBorder="0" applyAlignment="0" applyProtection="0"/>
    <xf numFmtId="0" fontId="144" fillId="15" borderId="0" applyNumberFormat="0" applyBorder="0" applyAlignment="0" applyProtection="0"/>
    <xf numFmtId="0" fontId="6" fillId="10" borderId="0" applyNumberFormat="0" applyBorder="0" applyAlignment="0" applyProtection="0"/>
    <xf numFmtId="0" fontId="144" fillId="15" borderId="0" applyNumberFormat="0" applyBorder="0" applyAlignment="0" applyProtection="0"/>
    <xf numFmtId="0" fontId="144" fillId="15" borderId="0" applyNumberFormat="0" applyBorder="0" applyAlignment="0" applyProtection="0"/>
    <xf numFmtId="0" fontId="144" fillId="15" borderId="0" applyNumberFormat="0" applyBorder="0" applyAlignment="0" applyProtection="0"/>
    <xf numFmtId="0" fontId="144" fillId="15" borderId="0" applyNumberFormat="0" applyBorder="0" applyAlignment="0" applyProtection="0"/>
    <xf numFmtId="0" fontId="6" fillId="10" borderId="0" applyNumberFormat="0" applyBorder="0" applyAlignment="0" applyProtection="0"/>
    <xf numFmtId="0" fontId="144" fillId="15" borderId="0" applyNumberFormat="0" applyBorder="0" applyAlignment="0" applyProtection="0"/>
    <xf numFmtId="0" fontId="144" fillId="15" borderId="0" applyNumberFormat="0" applyBorder="0" applyAlignment="0" applyProtection="0"/>
    <xf numFmtId="0" fontId="144" fillId="15" borderId="0" applyNumberFormat="0" applyBorder="0" applyAlignment="0" applyProtection="0"/>
    <xf numFmtId="0" fontId="144" fillId="15" borderId="0" applyNumberFormat="0" applyBorder="0" applyAlignment="0" applyProtection="0"/>
    <xf numFmtId="0" fontId="144" fillId="15"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144" fillId="15" borderId="0" applyNumberFormat="0" applyBorder="0" applyAlignment="0" applyProtection="0"/>
    <xf numFmtId="0" fontId="144" fillId="15" borderId="0" applyNumberFormat="0" applyBorder="0" applyAlignment="0" applyProtection="0"/>
    <xf numFmtId="0" fontId="6" fillId="10" borderId="0" applyNumberFormat="0" applyBorder="0" applyAlignment="0" applyProtection="0"/>
    <xf numFmtId="0" fontId="144" fillId="15" borderId="0" applyNumberFormat="0" applyBorder="0" applyAlignment="0" applyProtection="0"/>
    <xf numFmtId="0" fontId="144" fillId="15" borderId="0" applyNumberFormat="0" applyBorder="0" applyAlignment="0" applyProtection="0"/>
    <xf numFmtId="0" fontId="144" fillId="15" borderId="0" applyNumberFormat="0" applyBorder="0" applyAlignment="0" applyProtection="0"/>
    <xf numFmtId="0" fontId="144" fillId="15" borderId="0" applyNumberFormat="0" applyBorder="0" applyAlignment="0" applyProtection="0"/>
    <xf numFmtId="0" fontId="144" fillId="15" borderId="0" applyNumberFormat="0" applyBorder="0" applyAlignment="0" applyProtection="0"/>
    <xf numFmtId="0" fontId="144" fillId="15" borderId="0" applyNumberFormat="0" applyBorder="0" applyAlignment="0" applyProtection="0"/>
    <xf numFmtId="0" fontId="144" fillId="15" borderId="0" applyNumberFormat="0" applyBorder="0" applyAlignment="0" applyProtection="0"/>
    <xf numFmtId="0" fontId="144" fillId="15" borderId="0" applyNumberFormat="0" applyBorder="0" applyAlignment="0" applyProtection="0"/>
    <xf numFmtId="0" fontId="144" fillId="15" borderId="0" applyNumberFormat="0" applyBorder="0" applyAlignment="0" applyProtection="0"/>
    <xf numFmtId="0" fontId="144" fillId="15" borderId="0" applyNumberFormat="0" applyBorder="0" applyAlignment="0" applyProtection="0"/>
    <xf numFmtId="0" fontId="144" fillId="15" borderId="0" applyNumberFormat="0" applyBorder="0" applyAlignment="0" applyProtection="0"/>
    <xf numFmtId="0" fontId="144" fillId="15" borderId="0" applyNumberFormat="0" applyBorder="0" applyAlignment="0" applyProtection="0"/>
    <xf numFmtId="0" fontId="144" fillId="15" borderId="0" applyNumberFormat="0" applyBorder="0" applyAlignment="0" applyProtection="0"/>
    <xf numFmtId="0" fontId="6" fillId="21" borderId="0" applyNumberFormat="0" applyBorder="0" applyAlignment="0" applyProtection="0"/>
    <xf numFmtId="0" fontId="15" fillId="5"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144" fillId="21" borderId="0" applyNumberFormat="0" applyBorder="0" applyAlignment="0" applyProtection="0"/>
    <xf numFmtId="0" fontId="6" fillId="5"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6" fillId="8"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6" fillId="8"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6" fillId="8"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15" fillId="9" borderId="0" applyNumberFormat="0" applyBorder="0" applyAlignment="0" applyProtection="0"/>
    <xf numFmtId="0" fontId="144" fillId="9" borderId="0" applyNumberFormat="0" applyBorder="0" applyAlignment="0" applyProtection="0"/>
    <xf numFmtId="0" fontId="144" fillId="9" borderId="0" applyNumberFormat="0" applyBorder="0" applyAlignment="0" applyProtection="0"/>
    <xf numFmtId="0" fontId="144" fillId="9" borderId="0" applyNumberFormat="0" applyBorder="0" applyAlignment="0" applyProtection="0"/>
    <xf numFmtId="0" fontId="144" fillId="9"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144" fillId="9" borderId="0" applyNumberFormat="0" applyBorder="0" applyAlignment="0" applyProtection="0"/>
    <xf numFmtId="0" fontId="6" fillId="6"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144" fillId="9" borderId="0" applyNumberFormat="0" applyBorder="0" applyAlignment="0" applyProtection="0"/>
    <xf numFmtId="0" fontId="6" fillId="9" borderId="0" applyNumberFormat="0" applyBorder="0" applyAlignment="0" applyProtection="0"/>
    <xf numFmtId="0" fontId="144" fillId="9" borderId="0" applyNumberFormat="0" applyBorder="0" applyAlignment="0" applyProtection="0"/>
    <xf numFmtId="0" fontId="144" fillId="9" borderId="0" applyNumberFormat="0" applyBorder="0" applyAlignment="0" applyProtection="0"/>
    <xf numFmtId="0" fontId="144" fillId="9" borderId="0" applyNumberFormat="0" applyBorder="0" applyAlignment="0" applyProtection="0"/>
    <xf numFmtId="0" fontId="144" fillId="9" borderId="0" applyNumberFormat="0" applyBorder="0" applyAlignment="0" applyProtection="0"/>
    <xf numFmtId="0" fontId="144" fillId="9"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144" fillId="9"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15" fillId="14" borderId="0" applyNumberFormat="0" applyBorder="0" applyAlignment="0" applyProtection="0"/>
    <xf numFmtId="0" fontId="144" fillId="7" borderId="0" applyNumberFormat="0" applyBorder="0" applyAlignment="0" applyProtection="0"/>
    <xf numFmtId="0" fontId="144" fillId="7" borderId="0" applyNumberFormat="0" applyBorder="0" applyAlignment="0" applyProtection="0"/>
    <xf numFmtId="0" fontId="144" fillId="7" borderId="0" applyNumberFormat="0" applyBorder="0" applyAlignment="0" applyProtection="0"/>
    <xf numFmtId="0" fontId="144" fillId="7" borderId="0" applyNumberFormat="0" applyBorder="0" applyAlignment="0" applyProtection="0"/>
    <xf numFmtId="0" fontId="144" fillId="7" borderId="0" applyNumberFormat="0" applyBorder="0" applyAlignment="0" applyProtection="0"/>
    <xf numFmtId="0" fontId="144" fillId="7" borderId="0" applyNumberFormat="0" applyBorder="0" applyAlignment="0" applyProtection="0"/>
    <xf numFmtId="0" fontId="144" fillId="7" borderId="0" applyNumberFormat="0" applyBorder="0" applyAlignment="0" applyProtection="0"/>
    <xf numFmtId="0" fontId="144" fillId="7" borderId="0" applyNumberFormat="0" applyBorder="0" applyAlignment="0" applyProtection="0"/>
    <xf numFmtId="0" fontId="144" fillId="7" borderId="0" applyNumberFormat="0" applyBorder="0" applyAlignment="0" applyProtection="0"/>
    <xf numFmtId="0" fontId="144" fillId="7" borderId="0" applyNumberFormat="0" applyBorder="0" applyAlignment="0" applyProtection="0"/>
    <xf numFmtId="0" fontId="144" fillId="7" borderId="0" applyNumberFormat="0" applyBorder="0" applyAlignment="0" applyProtection="0"/>
    <xf numFmtId="0" fontId="144" fillId="7" borderId="0" applyNumberFormat="0" applyBorder="0" applyAlignment="0" applyProtection="0"/>
    <xf numFmtId="0" fontId="144" fillId="7" borderId="0" applyNumberFormat="0" applyBorder="0" applyAlignment="0" applyProtection="0"/>
    <xf numFmtId="0" fontId="144" fillId="7" borderId="0" applyNumberFormat="0" applyBorder="0" applyAlignment="0" applyProtection="0"/>
    <xf numFmtId="0" fontId="144" fillId="7" borderId="0" applyNumberFormat="0" applyBorder="0" applyAlignment="0" applyProtection="0"/>
    <xf numFmtId="0" fontId="144"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144" fillId="7" borderId="0" applyNumberFormat="0" applyBorder="0" applyAlignment="0" applyProtection="0"/>
    <xf numFmtId="0" fontId="144" fillId="7" borderId="0" applyNumberFormat="0" applyBorder="0" applyAlignment="0" applyProtection="0"/>
    <xf numFmtId="0" fontId="144" fillId="7" borderId="0" applyNumberFormat="0" applyBorder="0" applyAlignment="0" applyProtection="0"/>
    <xf numFmtId="0" fontId="144"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144" fillId="7" borderId="0" applyNumberFormat="0" applyBorder="0" applyAlignment="0" applyProtection="0"/>
    <xf numFmtId="0" fontId="144" fillId="7" borderId="0" applyNumberFormat="0" applyBorder="0" applyAlignment="0" applyProtection="0"/>
    <xf numFmtId="0" fontId="144"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144" fillId="7" borderId="0" applyNumberFormat="0" applyBorder="0" applyAlignment="0" applyProtection="0"/>
    <xf numFmtId="0" fontId="6" fillId="14" borderId="0" applyNumberFormat="0" applyBorder="0" applyAlignment="0" applyProtection="0"/>
    <xf numFmtId="0" fontId="144" fillId="7" borderId="0" applyNumberFormat="0" applyBorder="0" applyAlignment="0" applyProtection="0"/>
    <xf numFmtId="0" fontId="144" fillId="7" borderId="0" applyNumberFormat="0" applyBorder="0" applyAlignment="0" applyProtection="0"/>
    <xf numFmtId="0" fontId="144" fillId="7" borderId="0" applyNumberFormat="0" applyBorder="0" applyAlignment="0" applyProtection="0"/>
    <xf numFmtId="0" fontId="144" fillId="7" borderId="0" applyNumberFormat="0" applyBorder="0" applyAlignment="0" applyProtection="0"/>
    <xf numFmtId="0" fontId="144" fillId="7" borderId="0" applyNumberFormat="0" applyBorder="0" applyAlignment="0" applyProtection="0"/>
    <xf numFmtId="0" fontId="144" fillId="7" borderId="0" applyNumberFormat="0" applyBorder="0" applyAlignment="0" applyProtection="0"/>
    <xf numFmtId="0" fontId="144" fillId="7" borderId="0" applyNumberFormat="0" applyBorder="0" applyAlignment="0" applyProtection="0"/>
    <xf numFmtId="0" fontId="144" fillId="7" borderId="0" applyNumberFormat="0" applyBorder="0" applyAlignment="0" applyProtection="0"/>
    <xf numFmtId="0" fontId="144" fillId="7" borderId="0" applyNumberFormat="0" applyBorder="0" applyAlignment="0" applyProtection="0"/>
    <xf numFmtId="0" fontId="144" fillId="7" borderId="0" applyNumberFormat="0" applyBorder="0" applyAlignment="0" applyProtection="0"/>
    <xf numFmtId="0" fontId="144" fillId="7" borderId="0" applyNumberFormat="0" applyBorder="0" applyAlignment="0" applyProtection="0"/>
    <xf numFmtId="0" fontId="144" fillId="7" borderId="0" applyNumberFormat="0" applyBorder="0" applyAlignment="0" applyProtection="0"/>
    <xf numFmtId="0" fontId="144" fillId="7" borderId="0" applyNumberFormat="0" applyBorder="0" applyAlignment="0" applyProtection="0"/>
    <xf numFmtId="0" fontId="144" fillId="7" borderId="0" applyNumberFormat="0" applyBorder="0" applyAlignment="0" applyProtection="0"/>
    <xf numFmtId="0" fontId="144" fillId="7" borderId="0" applyNumberFormat="0" applyBorder="0" applyAlignment="0" applyProtection="0"/>
    <xf numFmtId="0" fontId="144" fillId="7" borderId="0" applyNumberFormat="0" applyBorder="0" applyAlignment="0" applyProtection="0"/>
    <xf numFmtId="0" fontId="144" fillId="7" borderId="0" applyNumberFormat="0" applyBorder="0" applyAlignment="0" applyProtection="0"/>
    <xf numFmtId="0" fontId="144" fillId="7" borderId="0" applyNumberFormat="0" applyBorder="0" applyAlignment="0" applyProtection="0"/>
    <xf numFmtId="0" fontId="144" fillId="7" borderId="0" applyNumberFormat="0" applyBorder="0" applyAlignment="0" applyProtection="0"/>
    <xf numFmtId="0" fontId="144" fillId="7" borderId="0" applyNumberFormat="0" applyBorder="0" applyAlignment="0" applyProtection="0"/>
    <xf numFmtId="0" fontId="144" fillId="7" borderId="0" applyNumberFormat="0" applyBorder="0" applyAlignment="0" applyProtection="0"/>
    <xf numFmtId="0" fontId="144" fillId="7" borderId="0" applyNumberFormat="0" applyBorder="0" applyAlignment="0" applyProtection="0"/>
    <xf numFmtId="0" fontId="144" fillId="7" borderId="0" applyNumberFormat="0" applyBorder="0" applyAlignment="0" applyProtection="0"/>
    <xf numFmtId="0" fontId="144" fillId="7" borderId="0" applyNumberFormat="0" applyBorder="0" applyAlignment="0" applyProtection="0"/>
    <xf numFmtId="0" fontId="6" fillId="7" borderId="0" applyNumberFormat="0" applyBorder="0" applyAlignment="0" applyProtection="0"/>
    <xf numFmtId="0" fontId="144" fillId="7" borderId="0" applyNumberFormat="0" applyBorder="0" applyAlignment="0" applyProtection="0"/>
    <xf numFmtId="0" fontId="144" fillId="7" borderId="0" applyNumberFormat="0" applyBorder="0" applyAlignment="0" applyProtection="0"/>
    <xf numFmtId="0" fontId="144" fillId="7" borderId="0" applyNumberFormat="0" applyBorder="0" applyAlignment="0" applyProtection="0"/>
    <xf numFmtId="0" fontId="144" fillId="7" borderId="0" applyNumberFormat="0" applyBorder="0" applyAlignment="0" applyProtection="0"/>
    <xf numFmtId="0" fontId="6" fillId="7" borderId="0" applyNumberFormat="0" applyBorder="0" applyAlignment="0" applyProtection="0"/>
    <xf numFmtId="0" fontId="144" fillId="7" borderId="0" applyNumberFormat="0" applyBorder="0" applyAlignment="0" applyProtection="0"/>
    <xf numFmtId="0" fontId="144" fillId="7" borderId="0" applyNumberFormat="0" applyBorder="0" applyAlignment="0" applyProtection="0"/>
    <xf numFmtId="0" fontId="144" fillId="7" borderId="0" applyNumberFormat="0" applyBorder="0" applyAlignment="0" applyProtection="0"/>
    <xf numFmtId="0" fontId="144" fillId="7" borderId="0" applyNumberFormat="0" applyBorder="0" applyAlignment="0" applyProtection="0"/>
    <xf numFmtId="0" fontId="144"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144" fillId="7" borderId="0" applyNumberFormat="0" applyBorder="0" applyAlignment="0" applyProtection="0"/>
    <xf numFmtId="0" fontId="144" fillId="7" borderId="0" applyNumberFormat="0" applyBorder="0" applyAlignment="0" applyProtection="0"/>
    <xf numFmtId="0" fontId="6" fillId="7" borderId="0" applyNumberFormat="0" applyBorder="0" applyAlignment="0" applyProtection="0"/>
    <xf numFmtId="0" fontId="144" fillId="7" borderId="0" applyNumberFormat="0" applyBorder="0" applyAlignment="0" applyProtection="0"/>
    <xf numFmtId="0" fontId="144" fillId="7" borderId="0" applyNumberFormat="0" applyBorder="0" applyAlignment="0" applyProtection="0"/>
    <xf numFmtId="0" fontId="144" fillId="7" borderId="0" applyNumberFormat="0" applyBorder="0" applyAlignment="0" applyProtection="0"/>
    <xf numFmtId="0" fontId="144" fillId="7" borderId="0" applyNumberFormat="0" applyBorder="0" applyAlignment="0" applyProtection="0"/>
    <xf numFmtId="0" fontId="144" fillId="7" borderId="0" applyNumberFormat="0" applyBorder="0" applyAlignment="0" applyProtection="0"/>
    <xf numFmtId="0" fontId="144" fillId="7" borderId="0" applyNumberFormat="0" applyBorder="0" applyAlignment="0" applyProtection="0"/>
    <xf numFmtId="0" fontId="144" fillId="7" borderId="0" applyNumberFormat="0" applyBorder="0" applyAlignment="0" applyProtection="0"/>
    <xf numFmtId="0" fontId="144" fillId="7" borderId="0" applyNumberFormat="0" applyBorder="0" applyAlignment="0" applyProtection="0"/>
    <xf numFmtId="0" fontId="144" fillId="7" borderId="0" applyNumberFormat="0" applyBorder="0" applyAlignment="0" applyProtection="0"/>
    <xf numFmtId="0" fontId="144" fillId="7" borderId="0" applyNumberFormat="0" applyBorder="0" applyAlignment="0" applyProtection="0"/>
    <xf numFmtId="0" fontId="144" fillId="7" borderId="0" applyNumberFormat="0" applyBorder="0" applyAlignment="0" applyProtection="0"/>
    <xf numFmtId="0" fontId="144" fillId="7" borderId="0" applyNumberFormat="0" applyBorder="0" applyAlignment="0" applyProtection="0"/>
    <xf numFmtId="0" fontId="144" fillId="7" borderId="0" applyNumberFormat="0" applyBorder="0" applyAlignment="0" applyProtection="0"/>
    <xf numFmtId="0" fontId="151" fillId="16"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151" fillId="16"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18"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18" borderId="0" applyNumberFormat="0" applyBorder="0" applyAlignment="0" applyProtection="0"/>
    <xf numFmtId="0" fontId="21" fillId="6" borderId="0" applyNumberFormat="0" applyBorder="0" applyAlignment="0" applyProtection="0"/>
    <xf numFmtId="0" fontId="21" fillId="16"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6" borderId="0" applyNumberFormat="0" applyBorder="0" applyAlignment="0" applyProtection="0"/>
    <xf numFmtId="0" fontId="21" fillId="18" borderId="0" applyNumberFormat="0" applyBorder="0" applyAlignment="0" applyProtection="0"/>
    <xf numFmtId="0" fontId="21" fillId="6" borderId="0" applyNumberFormat="0" applyBorder="0" applyAlignment="0" applyProtection="0"/>
    <xf numFmtId="0" fontId="21" fillId="18"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151" fillId="16" borderId="0" applyNumberFormat="0" applyBorder="0" applyAlignment="0" applyProtection="0"/>
    <xf numFmtId="0" fontId="151" fillId="16" borderId="0" applyNumberFormat="0" applyBorder="0" applyAlignment="0" applyProtection="0"/>
    <xf numFmtId="0" fontId="151" fillId="16" borderId="0" applyNumberFormat="0" applyBorder="0" applyAlignment="0" applyProtection="0"/>
    <xf numFmtId="0" fontId="151" fillId="16" borderId="0" applyNumberFormat="0" applyBorder="0" applyAlignment="0" applyProtection="0"/>
    <xf numFmtId="0" fontId="15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15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151" fillId="11" borderId="0" applyNumberFormat="0" applyBorder="0" applyAlignment="0" applyProtection="0"/>
    <xf numFmtId="0" fontId="151" fillId="11" borderId="0" applyNumberFormat="0" applyBorder="0" applyAlignment="0" applyProtection="0"/>
    <xf numFmtId="0" fontId="151" fillId="11" borderId="0" applyNumberFormat="0" applyBorder="0" applyAlignment="0" applyProtection="0"/>
    <xf numFmtId="0" fontId="151" fillId="13"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151" fillId="13"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5"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5" borderId="0" applyNumberFormat="0" applyBorder="0" applyAlignment="0" applyProtection="0"/>
    <xf numFmtId="0" fontId="21" fillId="10" borderId="0" applyNumberFormat="0" applyBorder="0" applyAlignment="0" applyProtection="0"/>
    <xf numFmtId="0" fontId="21" fillId="13"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0" borderId="0" applyNumberFormat="0" applyBorder="0" applyAlignment="0" applyProtection="0"/>
    <xf numFmtId="0" fontId="21" fillId="15" borderId="0" applyNumberFormat="0" applyBorder="0" applyAlignment="0" applyProtection="0"/>
    <xf numFmtId="0" fontId="21" fillId="10" borderId="0" applyNumberFormat="0" applyBorder="0" applyAlignment="0" applyProtection="0"/>
    <xf numFmtId="0" fontId="21" fillId="15"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151" fillId="13" borderId="0" applyNumberFormat="0" applyBorder="0" applyAlignment="0" applyProtection="0"/>
    <xf numFmtId="0" fontId="151" fillId="13" borderId="0" applyNumberFormat="0" applyBorder="0" applyAlignment="0" applyProtection="0"/>
    <xf numFmtId="0" fontId="151" fillId="13" borderId="0" applyNumberFormat="0" applyBorder="0" applyAlignment="0" applyProtection="0"/>
    <xf numFmtId="0" fontId="151" fillId="17"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151" fillId="17"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17"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151" fillId="17" borderId="0" applyNumberFormat="0" applyBorder="0" applyAlignment="0" applyProtection="0"/>
    <xf numFmtId="0" fontId="151" fillId="17" borderId="0" applyNumberFormat="0" applyBorder="0" applyAlignment="0" applyProtection="0"/>
    <xf numFmtId="0" fontId="151" fillId="17" borderId="0" applyNumberFormat="0" applyBorder="0" applyAlignment="0" applyProtection="0"/>
    <xf numFmtId="0" fontId="15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15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18"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18" borderId="0" applyNumberFormat="0" applyBorder="0" applyAlignment="0" applyProtection="0"/>
    <xf numFmtId="0" fontId="21" fillId="6"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151" fillId="18" borderId="0" applyNumberFormat="0" applyBorder="0" applyAlignment="0" applyProtection="0"/>
    <xf numFmtId="0" fontId="151" fillId="18" borderId="0" applyNumberFormat="0" applyBorder="0" applyAlignment="0" applyProtection="0"/>
    <xf numFmtId="0" fontId="151" fillId="18" borderId="0" applyNumberFormat="0" applyBorder="0" applyAlignment="0" applyProtection="0"/>
    <xf numFmtId="0" fontId="151" fillId="18" borderId="0" applyNumberFormat="0" applyBorder="0" applyAlignment="0" applyProtection="0"/>
    <xf numFmtId="0" fontId="151" fillId="19"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151" fillId="19"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19"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151" fillId="19" borderId="0" applyNumberFormat="0" applyBorder="0" applyAlignment="0" applyProtection="0"/>
    <xf numFmtId="0" fontId="151" fillId="19" borderId="0" applyNumberFormat="0" applyBorder="0" applyAlignment="0" applyProtection="0"/>
    <xf numFmtId="0" fontId="151" fillId="19" borderId="0" applyNumberFormat="0" applyBorder="0" applyAlignment="0" applyProtection="0"/>
    <xf numFmtId="0" fontId="8" fillId="0" borderId="0"/>
    <xf numFmtId="0" fontId="8" fillId="0" borderId="0"/>
    <xf numFmtId="0" fontId="6" fillId="22" borderId="0" applyNumberFormat="0" applyBorder="0" applyAlignment="0" applyProtection="0"/>
    <xf numFmtId="0" fontId="6" fillId="23"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8"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8" borderId="0" applyNumberFormat="0" applyBorder="0" applyAlignment="0" applyProtection="0"/>
    <xf numFmtId="0" fontId="21" fillId="12" borderId="0" applyNumberFormat="0" applyBorder="0" applyAlignment="0" applyProtection="0"/>
    <xf numFmtId="0" fontId="21" fillId="83"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8" borderId="0" applyNumberFormat="0" applyBorder="0" applyAlignment="0" applyProtection="0"/>
    <xf numFmtId="0" fontId="21" fillId="12" borderId="0" applyNumberFormat="0" applyBorder="0" applyAlignment="0" applyProtection="0"/>
    <xf numFmtId="0" fontId="21" fillId="73" borderId="0" applyNumberFormat="0" applyBorder="0" applyAlignment="0" applyProtection="0"/>
    <xf numFmtId="0" fontId="21" fillId="73"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74"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17"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76"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76" borderId="0" applyNumberFormat="0" applyBorder="0" applyAlignment="0" applyProtection="0"/>
    <xf numFmtId="0" fontId="21" fillId="76" borderId="0" applyNumberFormat="0" applyBorder="0" applyAlignment="0" applyProtection="0"/>
    <xf numFmtId="0" fontId="6" fillId="35" borderId="0" applyNumberFormat="0" applyBorder="0" applyAlignment="0" applyProtection="0"/>
    <xf numFmtId="0" fontId="6" fillId="28"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20"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20" borderId="0" applyNumberFormat="0" applyBorder="0" applyAlignment="0" applyProtection="0"/>
    <xf numFmtId="0" fontId="21" fillId="17"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77" borderId="0" applyNumberFormat="0" applyBorder="0" applyAlignment="0" applyProtection="0"/>
    <xf numFmtId="0" fontId="21" fillId="77" borderId="0" applyNumberFormat="0" applyBorder="0" applyAlignment="0" applyProtection="0"/>
    <xf numFmtId="0" fontId="152"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152"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121" fillId="28"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152" fillId="3" borderId="0" applyNumberFormat="0" applyBorder="0" applyAlignment="0" applyProtection="0"/>
    <xf numFmtId="0" fontId="152" fillId="3" borderId="0" applyNumberFormat="0" applyBorder="0" applyAlignment="0" applyProtection="0"/>
    <xf numFmtId="0" fontId="152" fillId="3" borderId="0" applyNumberFormat="0" applyBorder="0" applyAlignment="0" applyProtection="0"/>
    <xf numFmtId="174" fontId="44" fillId="0" borderId="0" applyFill="0" applyBorder="0" applyAlignment="0"/>
    <xf numFmtId="174" fontId="44" fillId="0" borderId="0" applyFill="0" applyBorder="0" applyAlignment="0"/>
    <xf numFmtId="0" fontId="153" fillId="21" borderId="3" applyNumberFormat="0" applyAlignment="0" applyProtection="0"/>
    <xf numFmtId="0" fontId="22" fillId="37" borderId="3" applyNumberFormat="0" applyAlignment="0" applyProtection="0"/>
    <xf numFmtId="0" fontId="22" fillId="37" borderId="3" applyNumberFormat="0" applyAlignment="0" applyProtection="0"/>
    <xf numFmtId="0" fontId="153" fillId="21" borderId="3" applyNumberFormat="0" applyAlignment="0" applyProtection="0"/>
    <xf numFmtId="0" fontId="22" fillId="37" borderId="3" applyNumberFormat="0" applyAlignment="0" applyProtection="0"/>
    <xf numFmtId="0" fontId="22" fillId="37" borderId="3" applyNumberFormat="0" applyAlignment="0" applyProtection="0"/>
    <xf numFmtId="0" fontId="22" fillId="37" borderId="3" applyNumberFormat="0" applyAlignment="0" applyProtection="0"/>
    <xf numFmtId="0" fontId="22" fillId="37" borderId="3" applyNumberFormat="0" applyAlignment="0" applyProtection="0"/>
    <xf numFmtId="0" fontId="22" fillId="37" borderId="3" applyNumberFormat="0" applyAlignment="0" applyProtection="0"/>
    <xf numFmtId="0" fontId="22" fillId="37" borderId="3" applyNumberFormat="0" applyAlignment="0" applyProtection="0"/>
    <xf numFmtId="0" fontId="22" fillId="37" borderId="3" applyNumberFormat="0" applyAlignment="0" applyProtection="0"/>
    <xf numFmtId="0" fontId="22" fillId="37" borderId="3" applyNumberFormat="0" applyAlignment="0" applyProtection="0"/>
    <xf numFmtId="0" fontId="22" fillId="37" borderId="3" applyNumberFormat="0" applyAlignment="0" applyProtection="0"/>
    <xf numFmtId="0" fontId="22" fillId="37" borderId="3" applyNumberFormat="0" applyAlignment="0" applyProtection="0"/>
    <xf numFmtId="0" fontId="22" fillId="37" borderId="3" applyNumberFormat="0" applyAlignment="0" applyProtection="0"/>
    <xf numFmtId="0" fontId="22" fillId="37" borderId="3" applyNumberFormat="0" applyAlignment="0" applyProtection="0"/>
    <xf numFmtId="0" fontId="22" fillId="37" borderId="3" applyNumberFormat="0" applyAlignment="0" applyProtection="0"/>
    <xf numFmtId="0" fontId="22" fillId="37" borderId="3" applyNumberFormat="0" applyAlignment="0" applyProtection="0"/>
    <xf numFmtId="0" fontId="22" fillId="37" borderId="3" applyNumberFormat="0" applyAlignment="0" applyProtection="0"/>
    <xf numFmtId="0" fontId="22" fillId="37" borderId="3" applyNumberFormat="0" applyAlignment="0" applyProtection="0"/>
    <xf numFmtId="0" fontId="22" fillId="37" borderId="3" applyNumberFormat="0" applyAlignment="0" applyProtection="0"/>
    <xf numFmtId="0" fontId="22" fillId="37" borderId="3" applyNumberFormat="0" applyAlignment="0" applyProtection="0"/>
    <xf numFmtId="0" fontId="22" fillId="37" borderId="3" applyNumberFormat="0" applyAlignment="0" applyProtection="0"/>
    <xf numFmtId="0" fontId="22" fillId="37" borderId="3" applyNumberFormat="0" applyAlignment="0" applyProtection="0"/>
    <xf numFmtId="0" fontId="22" fillId="37" borderId="3" applyNumberFormat="0" applyAlignment="0" applyProtection="0"/>
    <xf numFmtId="0" fontId="22" fillId="37" borderId="3" applyNumberFormat="0" applyAlignment="0" applyProtection="0"/>
    <xf numFmtId="0" fontId="22" fillId="37" borderId="3" applyNumberFormat="0" applyAlignment="0" applyProtection="0"/>
    <xf numFmtId="0" fontId="22" fillId="37" borderId="3" applyNumberFormat="0" applyAlignment="0" applyProtection="0"/>
    <xf numFmtId="0" fontId="22" fillId="37" borderId="3" applyNumberFormat="0" applyAlignment="0" applyProtection="0"/>
    <xf numFmtId="0" fontId="22" fillId="37" borderId="3" applyNumberFormat="0" applyAlignment="0" applyProtection="0"/>
    <xf numFmtId="0" fontId="22" fillId="37" borderId="3" applyNumberFormat="0" applyAlignment="0" applyProtection="0"/>
    <xf numFmtId="0" fontId="22" fillId="37" borderId="3" applyNumberFormat="0" applyAlignment="0" applyProtection="0"/>
    <xf numFmtId="0" fontId="22" fillId="21" borderId="3" applyNumberFormat="0" applyAlignment="0" applyProtection="0"/>
    <xf numFmtId="0" fontId="22" fillId="37" borderId="3" applyNumberFormat="0" applyAlignment="0" applyProtection="0"/>
    <xf numFmtId="0" fontId="22" fillId="37" borderId="3" applyNumberFormat="0" applyAlignment="0" applyProtection="0"/>
    <xf numFmtId="0" fontId="22" fillId="37" borderId="3" applyNumberFormat="0" applyAlignment="0" applyProtection="0"/>
    <xf numFmtId="0" fontId="22" fillId="37" borderId="3" applyNumberFormat="0" applyAlignment="0" applyProtection="0"/>
    <xf numFmtId="0" fontId="22" fillId="37" borderId="3" applyNumberFormat="0" applyAlignment="0" applyProtection="0"/>
    <xf numFmtId="0" fontId="22" fillId="37" borderId="3" applyNumberFormat="0" applyAlignment="0" applyProtection="0"/>
    <xf numFmtId="0" fontId="22" fillId="37" borderId="3" applyNumberFormat="0" applyAlignment="0" applyProtection="0"/>
    <xf numFmtId="0" fontId="22" fillId="37" borderId="3" applyNumberFormat="0" applyAlignment="0" applyProtection="0"/>
    <xf numFmtId="0" fontId="22" fillId="37" borderId="3" applyNumberFormat="0" applyAlignment="0" applyProtection="0"/>
    <xf numFmtId="0" fontId="22" fillId="37" borderId="3" applyNumberFormat="0" applyAlignment="0" applyProtection="0"/>
    <xf numFmtId="0" fontId="153" fillId="21" borderId="3" applyNumberFormat="0" applyAlignment="0" applyProtection="0"/>
    <xf numFmtId="0" fontId="153" fillId="21" borderId="3" applyNumberFormat="0" applyAlignment="0" applyProtection="0"/>
    <xf numFmtId="0" fontId="153" fillId="21" borderId="3" applyNumberFormat="0" applyAlignment="0" applyProtection="0"/>
    <xf numFmtId="0" fontId="154" fillId="38" borderId="5" applyNumberFormat="0" applyAlignment="0" applyProtection="0"/>
    <xf numFmtId="0" fontId="27" fillId="38" borderId="5" applyNumberFormat="0" applyAlignment="0" applyProtection="0"/>
    <xf numFmtId="0" fontId="27" fillId="38" borderId="5" applyNumberFormat="0" applyAlignment="0" applyProtection="0"/>
    <xf numFmtId="0" fontId="154" fillId="38" borderId="5" applyNumberFormat="0" applyAlignment="0" applyProtection="0"/>
    <xf numFmtId="0" fontId="27" fillId="38" borderId="5" applyNumberFormat="0" applyAlignment="0" applyProtection="0"/>
    <xf numFmtId="0" fontId="27" fillId="38" borderId="5" applyNumberFormat="0" applyAlignment="0" applyProtection="0"/>
    <xf numFmtId="0" fontId="27" fillId="38" borderId="5" applyNumberFormat="0" applyAlignment="0" applyProtection="0"/>
    <xf numFmtId="0" fontId="27" fillId="38" borderId="5" applyNumberFormat="0" applyAlignment="0" applyProtection="0"/>
    <xf numFmtId="0" fontId="27" fillId="38" borderId="5" applyNumberFormat="0" applyAlignment="0" applyProtection="0"/>
    <xf numFmtId="0" fontId="27" fillId="38" borderId="5" applyNumberFormat="0" applyAlignment="0" applyProtection="0"/>
    <xf numFmtId="0" fontId="27" fillId="38" borderId="5" applyNumberFormat="0" applyAlignment="0" applyProtection="0"/>
    <xf numFmtId="0" fontId="27" fillId="38" borderId="5" applyNumberFormat="0" applyAlignment="0" applyProtection="0"/>
    <xf numFmtId="0" fontId="27" fillId="38" borderId="5" applyNumberFormat="0" applyAlignment="0" applyProtection="0"/>
    <xf numFmtId="0" fontId="27" fillId="38" borderId="5" applyNumberFormat="0" applyAlignment="0" applyProtection="0"/>
    <xf numFmtId="0" fontId="27" fillId="38" borderId="5" applyNumberFormat="0" applyAlignment="0" applyProtection="0"/>
    <xf numFmtId="0" fontId="27" fillId="38" borderId="5" applyNumberFormat="0" applyAlignment="0" applyProtection="0"/>
    <xf numFmtId="0" fontId="27" fillId="38" borderId="5" applyNumberFormat="0" applyAlignment="0" applyProtection="0"/>
    <xf numFmtId="0" fontId="27" fillId="38" borderId="5" applyNumberFormat="0" applyAlignment="0" applyProtection="0"/>
    <xf numFmtId="0" fontId="27" fillId="38" borderId="5" applyNumberFormat="0" applyAlignment="0" applyProtection="0"/>
    <xf numFmtId="0" fontId="27" fillId="38" borderId="5" applyNumberFormat="0" applyAlignment="0" applyProtection="0"/>
    <xf numFmtId="0" fontId="27" fillId="38" borderId="5" applyNumberFormat="0" applyAlignment="0" applyProtection="0"/>
    <xf numFmtId="0" fontId="27" fillId="38" borderId="5" applyNumberFormat="0" applyAlignment="0" applyProtection="0"/>
    <xf numFmtId="0" fontId="27" fillId="38" borderId="5" applyNumberFormat="0" applyAlignment="0" applyProtection="0"/>
    <xf numFmtId="0" fontId="27" fillId="38" borderId="5" applyNumberFormat="0" applyAlignment="0" applyProtection="0"/>
    <xf numFmtId="0" fontId="27" fillId="38" borderId="5" applyNumberFormat="0" applyAlignment="0" applyProtection="0"/>
    <xf numFmtId="0" fontId="27" fillId="38" borderId="5" applyNumberFormat="0" applyAlignment="0" applyProtection="0"/>
    <xf numFmtId="0" fontId="27" fillId="38" borderId="5" applyNumberFormat="0" applyAlignment="0" applyProtection="0"/>
    <xf numFmtId="0" fontId="27" fillId="38" borderId="5" applyNumberFormat="0" applyAlignment="0" applyProtection="0"/>
    <xf numFmtId="0" fontId="27" fillId="38" borderId="5" applyNumberFormat="0" applyAlignment="0" applyProtection="0"/>
    <xf numFmtId="0" fontId="27" fillId="38" borderId="5" applyNumberFormat="0" applyAlignment="0" applyProtection="0"/>
    <xf numFmtId="0" fontId="27" fillId="38" borderId="5" applyNumberFormat="0" applyAlignment="0" applyProtection="0"/>
    <xf numFmtId="0" fontId="27" fillId="29" borderId="5" applyNumberFormat="0" applyAlignment="0" applyProtection="0"/>
    <xf numFmtId="0" fontId="27" fillId="38" borderId="5" applyNumberFormat="0" applyAlignment="0" applyProtection="0"/>
    <xf numFmtId="0" fontId="27" fillId="38" borderId="5" applyNumberFormat="0" applyAlignment="0" applyProtection="0"/>
    <xf numFmtId="0" fontId="27" fillId="38" borderId="5" applyNumberFormat="0" applyAlignment="0" applyProtection="0"/>
    <xf numFmtId="0" fontId="27" fillId="38" borderId="5" applyNumberFormat="0" applyAlignment="0" applyProtection="0"/>
    <xf numFmtId="0" fontId="27" fillId="38" borderId="5" applyNumberFormat="0" applyAlignment="0" applyProtection="0"/>
    <xf numFmtId="0" fontId="27" fillId="38" borderId="5" applyNumberFormat="0" applyAlignment="0" applyProtection="0"/>
    <xf numFmtId="0" fontId="27" fillId="38" borderId="5" applyNumberFormat="0" applyAlignment="0" applyProtection="0"/>
    <xf numFmtId="0" fontId="27" fillId="38" borderId="5" applyNumberFormat="0" applyAlignment="0" applyProtection="0"/>
    <xf numFmtId="0" fontId="27" fillId="38" borderId="5" applyNumberFormat="0" applyAlignment="0" applyProtection="0"/>
    <xf numFmtId="0" fontId="27" fillId="38" borderId="5" applyNumberFormat="0" applyAlignment="0" applyProtection="0"/>
    <xf numFmtId="0" fontId="27" fillId="38" borderId="5" applyNumberFormat="0" applyAlignment="0" applyProtection="0"/>
    <xf numFmtId="0" fontId="154" fillId="38" borderId="5" applyNumberFormat="0" applyAlignment="0" applyProtection="0"/>
    <xf numFmtId="0" fontId="154" fillId="38" borderId="5" applyNumberFormat="0" applyAlignment="0" applyProtection="0"/>
    <xf numFmtId="0" fontId="154" fillId="38" borderId="5" applyNumberFormat="0" applyAlignment="0" applyProtection="0"/>
    <xf numFmtId="0" fontId="154" fillId="38" borderId="5" applyNumberFormat="0" applyAlignment="0" applyProtection="0"/>
    <xf numFmtId="41"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165" fontId="6" fillId="0" borderId="0" applyFont="0" applyFill="0" applyBorder="0" applyAlignment="0" applyProtection="0"/>
    <xf numFmtId="43" fontId="8" fillId="0" borderId="0" applyFont="0" applyFill="0" applyBorder="0" applyAlignment="0" applyProtection="0"/>
    <xf numFmtId="9" fontId="8" fillId="0" borderId="0" applyFont="0" applyFill="0" applyBorder="0" applyAlignment="0" applyProtection="0"/>
    <xf numFmtId="0" fontId="99" fillId="0" borderId="0" applyNumberFormat="0" applyFill="0" applyBorder="0" applyAlignment="0" applyProtection="0">
      <alignment vertical="top"/>
      <protection locked="0"/>
    </xf>
    <xf numFmtId="0" fontId="2" fillId="0" borderId="0"/>
    <xf numFmtId="9" fontId="8" fillId="0" borderId="0" applyFont="0" applyFill="0" applyBorder="0" applyAlignment="0" applyProtection="0"/>
    <xf numFmtId="43" fontId="8" fillId="0" borderId="0" applyFont="0" applyFill="0" applyBorder="0" applyAlignment="0" applyProtection="0"/>
    <xf numFmtId="165" fontId="6" fillId="0" borderId="0" applyFont="0" applyFill="0" applyBorder="0" applyAlignment="0" applyProtection="0"/>
    <xf numFmtId="165" fontId="8" fillId="0" borderId="0" applyFont="0" applyFill="0" applyBorder="0" applyAlignment="0" applyProtection="0"/>
    <xf numFmtId="0" fontId="8" fillId="0" borderId="0"/>
    <xf numFmtId="43"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65" fontId="6" fillId="0" borderId="0" applyFont="0" applyFill="0" applyBorder="0" applyAlignment="0" applyProtection="0"/>
    <xf numFmtId="9" fontId="8" fillId="0" borderId="0" applyFont="0" applyFill="0" applyBorder="0" applyAlignment="0" applyProtection="0"/>
    <xf numFmtId="165" fontId="6" fillId="0" borderId="0" applyFont="0" applyFill="0" applyBorder="0" applyAlignment="0" applyProtection="0"/>
    <xf numFmtId="165" fontId="8" fillId="0" borderId="0" applyFont="0" applyFill="0" applyBorder="0" applyAlignment="0" applyProtection="0"/>
    <xf numFmtId="44"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0" fontId="8" fillId="0" borderId="0"/>
    <xf numFmtId="0" fontId="2" fillId="0" borderId="0"/>
    <xf numFmtId="0" fontId="99" fillId="0" borderId="0" applyNumberFormat="0" applyFill="0" applyBorder="0" applyAlignment="0" applyProtection="0">
      <alignment vertical="top"/>
      <protection locked="0"/>
    </xf>
    <xf numFmtId="0" fontId="2" fillId="0" borderId="0"/>
    <xf numFmtId="165" fontId="6" fillId="0" borderId="0" applyFont="0" applyFill="0" applyBorder="0" applyAlignment="0" applyProtection="0"/>
    <xf numFmtId="0" fontId="99" fillId="0" borderId="0" applyNumberFormat="0" applyFill="0" applyBorder="0" applyAlignment="0" applyProtection="0">
      <alignment vertical="top"/>
      <protection locked="0"/>
    </xf>
    <xf numFmtId="9"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165" fontId="6" fillId="0" borderId="0" applyFont="0" applyFill="0" applyBorder="0" applyAlignment="0" applyProtection="0"/>
    <xf numFmtId="0" fontId="8" fillId="0" borderId="0"/>
    <xf numFmtId="0" fontId="8" fillId="0" borderId="0"/>
    <xf numFmtId="165" fontId="6" fillId="0" borderId="0" applyFont="0" applyFill="0" applyBorder="0" applyAlignment="0" applyProtection="0"/>
    <xf numFmtId="43" fontId="8"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8" fillId="0" borderId="0" applyFont="0" applyFill="0" applyBorder="0" applyAlignment="0" applyProtection="0"/>
    <xf numFmtId="9"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6" fillId="0" borderId="0" applyFont="0" applyFill="0" applyBorder="0" applyAlignment="0" applyProtection="0"/>
    <xf numFmtId="0" fontId="99" fillId="0" borderId="0" applyNumberFormat="0" applyFill="0" applyBorder="0" applyAlignment="0" applyProtection="0">
      <alignment vertical="top"/>
      <protection locked="0"/>
    </xf>
    <xf numFmtId="9" fontId="8" fillId="0" borderId="0" applyFont="0" applyFill="0" applyBorder="0" applyAlignment="0" applyProtection="0"/>
    <xf numFmtId="0" fontId="8" fillId="0" borderId="0"/>
    <xf numFmtId="165" fontId="6" fillId="0" borderId="0" applyFont="0" applyFill="0" applyBorder="0" applyAlignment="0" applyProtection="0"/>
    <xf numFmtId="9" fontId="8" fillId="0" borderId="0" applyFont="0" applyFill="0" applyBorder="0" applyAlignment="0" applyProtection="0"/>
    <xf numFmtId="0" fontId="8" fillId="0" borderId="0"/>
    <xf numFmtId="165" fontId="8" fillId="0" borderId="0" applyFont="0" applyFill="0" applyBorder="0" applyAlignment="0" applyProtection="0"/>
    <xf numFmtId="0" fontId="99" fillId="0" borderId="0" applyNumberFormat="0" applyFill="0" applyBorder="0" applyAlignment="0" applyProtection="0">
      <alignment vertical="top"/>
      <protection locked="0"/>
    </xf>
    <xf numFmtId="0" fontId="2" fillId="0" borderId="0"/>
    <xf numFmtId="0" fontId="2" fillId="0" borderId="0"/>
    <xf numFmtId="9" fontId="8" fillId="0" borderId="0" applyFont="0" applyFill="0" applyBorder="0" applyAlignment="0" applyProtection="0"/>
    <xf numFmtId="0" fontId="8" fillId="0" borderId="0"/>
    <xf numFmtId="0" fontId="2" fillId="0" borderId="0"/>
    <xf numFmtId="165" fontId="8" fillId="0" borderId="0" applyFont="0" applyFill="0" applyBorder="0" applyAlignment="0" applyProtection="0"/>
    <xf numFmtId="0" fontId="8" fillId="0" borderId="0"/>
    <xf numFmtId="165" fontId="8" fillId="0" borderId="0" applyFont="0" applyFill="0" applyBorder="0" applyAlignment="0" applyProtection="0"/>
    <xf numFmtId="43" fontId="8" fillId="0" borderId="0" applyFont="0" applyFill="0" applyBorder="0" applyAlignment="0" applyProtection="0"/>
    <xf numFmtId="0" fontId="99" fillId="0" borderId="0" applyNumberFormat="0" applyFill="0" applyBorder="0" applyAlignment="0" applyProtection="0">
      <alignment vertical="top"/>
      <protection locked="0"/>
    </xf>
    <xf numFmtId="9" fontId="8" fillId="0" borderId="0" applyFont="0" applyFill="0" applyBorder="0" applyAlignment="0" applyProtection="0"/>
    <xf numFmtId="0" fontId="8" fillId="0" borderId="0"/>
    <xf numFmtId="165" fontId="8" fillId="0" borderId="0" applyFont="0" applyFill="0" applyBorder="0" applyAlignment="0" applyProtection="0"/>
    <xf numFmtId="43" fontId="8" fillId="0" borderId="0" applyFont="0" applyFill="0" applyBorder="0" applyAlignment="0" applyProtection="0"/>
    <xf numFmtId="0" fontId="2" fillId="0" borderId="0"/>
    <xf numFmtId="0" fontId="8" fillId="0" borderId="0"/>
    <xf numFmtId="165" fontId="8" fillId="0" borderId="0" applyFont="0" applyFill="0" applyBorder="0" applyAlignment="0" applyProtection="0"/>
    <xf numFmtId="165" fontId="6" fillId="0" borderId="0" applyFont="0" applyFill="0" applyBorder="0" applyAlignment="0" applyProtection="0"/>
    <xf numFmtId="43" fontId="8" fillId="0" borderId="0" applyFont="0" applyFill="0" applyBorder="0" applyAlignment="0" applyProtection="0"/>
    <xf numFmtId="9" fontId="8" fillId="0" borderId="0" applyFont="0" applyFill="0" applyBorder="0" applyAlignment="0" applyProtection="0"/>
    <xf numFmtId="44" fontId="8"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0" fontId="6" fillId="50" borderId="0" applyNumberFormat="0" applyBorder="0" applyAlignment="0" applyProtection="0"/>
    <xf numFmtId="0" fontId="6" fillId="92" borderId="0" applyNumberFormat="0" applyBorder="0" applyAlignment="0" applyProtection="0"/>
    <xf numFmtId="0" fontId="6" fillId="44" borderId="0" applyNumberFormat="0" applyBorder="0" applyAlignment="0" applyProtection="0"/>
    <xf numFmtId="0" fontId="6" fillId="50" borderId="0" applyNumberFormat="0" applyBorder="0" applyAlignment="0" applyProtection="0"/>
    <xf numFmtId="0" fontId="6" fillId="93" borderId="0" applyNumberFormat="0" applyBorder="0" applyAlignment="0" applyProtection="0"/>
    <xf numFmtId="0" fontId="6" fillId="92"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7" borderId="0" applyNumberFormat="0" applyBorder="0" applyAlignment="0" applyProtection="0"/>
    <xf numFmtId="0" fontId="144" fillId="7" borderId="0" applyNumberFormat="0" applyBorder="0" applyAlignment="0" applyProtection="0"/>
    <xf numFmtId="0" fontId="144" fillId="7" borderId="0" applyNumberFormat="0" applyBorder="0" applyAlignment="0" applyProtection="0"/>
    <xf numFmtId="0" fontId="144" fillId="7" borderId="0" applyNumberFormat="0" applyBorder="0" applyAlignment="0" applyProtection="0"/>
    <xf numFmtId="0" fontId="144" fillId="12" borderId="0" applyNumberFormat="0" applyBorder="0" applyAlignment="0" applyProtection="0"/>
    <xf numFmtId="0" fontId="144" fillId="12" borderId="0" applyNumberFormat="0" applyBorder="0" applyAlignment="0" applyProtection="0"/>
    <xf numFmtId="0" fontId="144" fillId="12" borderId="0" applyNumberFormat="0" applyBorder="0" applyAlignment="0" applyProtection="0"/>
    <xf numFmtId="0" fontId="144" fillId="12"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6" borderId="0" applyNumberFormat="0" applyBorder="0" applyAlignment="0" applyProtection="0"/>
    <xf numFmtId="0" fontId="144" fillId="7" borderId="0" applyNumberFormat="0" applyBorder="0" applyAlignment="0" applyProtection="0"/>
    <xf numFmtId="0" fontId="6" fillId="42" borderId="0" applyNumberFormat="0" applyBorder="0" applyAlignment="0" applyProtection="0"/>
    <xf numFmtId="0" fontId="6" fillId="94" borderId="0" applyNumberFormat="0" applyBorder="0" applyAlignment="0" applyProtection="0"/>
    <xf numFmtId="0" fontId="6" fillId="95" borderId="0" applyNumberFormat="0" applyBorder="0" applyAlignment="0" applyProtection="0"/>
    <xf numFmtId="0" fontId="6" fillId="42" borderId="0" applyNumberFormat="0" applyBorder="0" applyAlignment="0" applyProtection="0"/>
    <xf numFmtId="0" fontId="6" fillId="96" borderId="0" applyNumberFormat="0" applyBorder="0" applyAlignment="0" applyProtection="0"/>
    <xf numFmtId="0" fontId="6" fillId="92"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11" borderId="0" applyNumberFormat="0" applyBorder="0" applyAlignment="0" applyProtection="0"/>
    <xf numFmtId="0" fontId="144" fillId="15" borderId="0" applyNumberFormat="0" applyBorder="0" applyAlignment="0" applyProtection="0"/>
    <xf numFmtId="0" fontId="144" fillId="15" borderId="0" applyNumberFormat="0" applyBorder="0" applyAlignment="0" applyProtection="0"/>
    <xf numFmtId="0" fontId="144" fillId="15" borderId="0" applyNumberFormat="0" applyBorder="0" applyAlignment="0" applyProtection="0"/>
    <xf numFmtId="0" fontId="144" fillId="15"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9" borderId="0" applyNumberFormat="0" applyBorder="0" applyAlignment="0" applyProtection="0"/>
    <xf numFmtId="0" fontId="144" fillId="7" borderId="0" applyNumberFormat="0" applyBorder="0" applyAlignment="0" applyProtection="0"/>
    <xf numFmtId="0" fontId="144" fillId="7" borderId="0" applyNumberFormat="0" applyBorder="0" applyAlignment="0" applyProtection="0"/>
    <xf numFmtId="0" fontId="144" fillId="7" borderId="0" applyNumberFormat="0" applyBorder="0" applyAlignment="0" applyProtection="0"/>
    <xf numFmtId="0" fontId="144" fillId="7" borderId="0" applyNumberFormat="0" applyBorder="0" applyAlignment="0" applyProtection="0"/>
    <xf numFmtId="0" fontId="21" fillId="97" borderId="0" applyNumberFormat="0" applyBorder="0" applyAlignment="0" applyProtection="0"/>
    <xf numFmtId="0" fontId="21" fillId="94" borderId="0" applyNumberFormat="0" applyBorder="0" applyAlignment="0" applyProtection="0"/>
    <xf numFmtId="0" fontId="21" fillId="95" borderId="0" applyNumberFormat="0" applyBorder="0" applyAlignment="0" applyProtection="0"/>
    <xf numFmtId="0" fontId="21" fillId="42" borderId="0" applyNumberFormat="0" applyBorder="0" applyAlignment="0" applyProtection="0"/>
    <xf numFmtId="0" fontId="21" fillId="97" borderId="0" applyNumberFormat="0" applyBorder="0" applyAlignment="0" applyProtection="0"/>
    <xf numFmtId="0" fontId="21" fillId="92" borderId="0" applyNumberFormat="0" applyBorder="0" applyAlignment="0" applyProtection="0"/>
    <xf numFmtId="0" fontId="22" fillId="50" borderId="3" applyNumberFormat="0" applyAlignment="0" applyProtection="0"/>
    <xf numFmtId="165"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10" fillId="0" borderId="0" applyFont="0" applyFill="0" applyBorder="0" applyAlignment="0" applyProtection="0"/>
    <xf numFmtId="194" fontId="8" fillId="0" borderId="0" applyFont="0" applyFill="0" applyBorder="0" applyAlignment="0" applyProtection="0"/>
    <xf numFmtId="201" fontId="8" fillId="0" borderId="0" applyFont="0" applyFill="0" applyBorder="0" applyAlignment="0" applyProtection="0"/>
    <xf numFmtId="43" fontId="8" fillId="0" borderId="0" applyFont="0" applyFill="0" applyBorder="0" applyAlignment="0" applyProtection="0"/>
    <xf numFmtId="194" fontId="8"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8" fillId="0" borderId="59"/>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43" fontId="6"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0" fontId="1" fillId="0" borderId="0"/>
    <xf numFmtId="43" fontId="8" fillId="0" borderId="0" applyFont="0" applyFill="0" applyBorder="0" applyAlignment="0" applyProtection="0"/>
    <xf numFmtId="0" fontId="33" fillId="0" borderId="41" applyNumberFormat="0" applyFill="0" applyAlignment="0" applyProtection="0"/>
    <xf numFmtId="0" fontId="1" fillId="0" borderId="0"/>
    <xf numFmtId="0" fontId="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0" fontId="8" fillId="0" borderId="66"/>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44" fontId="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0" borderId="38" applyNumberFormat="0" applyFont="0" applyAlignment="0" applyProtection="0"/>
    <xf numFmtId="0" fontId="1" fillId="60" borderId="38" applyNumberFormat="0" applyFont="0" applyAlignment="0" applyProtection="0"/>
    <xf numFmtId="0" fontId="1" fillId="60" borderId="38" applyNumberFormat="0" applyFont="0" applyAlignment="0" applyProtection="0"/>
    <xf numFmtId="0" fontId="1" fillId="60" borderId="38" applyNumberFormat="0" applyFont="0" applyAlignment="0" applyProtection="0"/>
    <xf numFmtId="0" fontId="1" fillId="60" borderId="38" applyNumberFormat="0" applyFont="0" applyAlignment="0" applyProtection="0"/>
    <xf numFmtId="0" fontId="1" fillId="60" borderId="38" applyNumberFormat="0" applyFont="0" applyAlignment="0" applyProtection="0"/>
    <xf numFmtId="0" fontId="1" fillId="60" borderId="38" applyNumberFormat="0" applyFont="0" applyAlignment="0" applyProtection="0"/>
    <xf numFmtId="0" fontId="1" fillId="60" borderId="3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165" fontId="1"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0" fontId="8" fillId="0" borderId="65"/>
    <xf numFmtId="0" fontId="8" fillId="0" borderId="65"/>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4" fontId="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8" fillId="0" borderId="0" applyFont="0" applyFill="0" applyBorder="0" applyAlignment="0" applyProtection="0"/>
    <xf numFmtId="0" fontId="1" fillId="0" borderId="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1" fillId="0" borderId="0"/>
    <xf numFmtId="0" fontId="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 fillId="0" borderId="0"/>
    <xf numFmtId="0" fontId="1" fillId="0" borderId="0"/>
    <xf numFmtId="0" fontId="1" fillId="0" borderId="0"/>
    <xf numFmtId="43" fontId="8" fillId="0" borderId="0" applyFont="0" applyFill="0" applyBorder="0" applyAlignment="0" applyProtection="0"/>
    <xf numFmtId="43" fontId="8" fillId="0" borderId="0" applyFont="0" applyFill="0" applyBorder="0" applyAlignment="0" applyProtection="0"/>
    <xf numFmtId="0" fontId="1" fillId="0" borderId="0"/>
    <xf numFmtId="43" fontId="8" fillId="0" borderId="0" applyFont="0" applyFill="0" applyBorder="0" applyAlignment="0" applyProtection="0"/>
    <xf numFmtId="44" fontId="8"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cellStyleXfs>
  <cellXfs count="684">
    <xf numFmtId="0" fontId="0" fillId="0" borderId="0" xfId="0"/>
    <xf numFmtId="0" fontId="8" fillId="0" borderId="0" xfId="0" applyFont="1" applyBorder="1"/>
    <xf numFmtId="0" fontId="0" fillId="52" borderId="0" xfId="0" applyFill="1"/>
    <xf numFmtId="0" fontId="8" fillId="52" borderId="0" xfId="0" applyFont="1" applyFill="1"/>
    <xf numFmtId="0" fontId="8" fillId="0" borderId="0" xfId="0" applyFont="1" applyFill="1" applyBorder="1"/>
    <xf numFmtId="0" fontId="13" fillId="52" borderId="0" xfId="0" applyFont="1" applyFill="1"/>
    <xf numFmtId="0" fontId="12" fillId="0" borderId="0" xfId="433" applyFont="1" applyFill="1" applyBorder="1"/>
    <xf numFmtId="0" fontId="8" fillId="52" borderId="0" xfId="0" applyFont="1" applyFill="1" applyBorder="1"/>
    <xf numFmtId="0" fontId="8" fillId="52" borderId="0" xfId="0" applyNumberFormat="1" applyFont="1" applyFill="1" applyBorder="1"/>
    <xf numFmtId="0" fontId="8" fillId="52" borderId="23" xfId="0" applyFont="1" applyFill="1" applyBorder="1"/>
    <xf numFmtId="0" fontId="14" fillId="52" borderId="0" xfId="0" applyFont="1" applyFill="1" applyBorder="1"/>
    <xf numFmtId="0" fontId="14" fillId="0" borderId="0" xfId="0" applyFont="1" applyFill="1" applyBorder="1"/>
    <xf numFmtId="0" fontId="16" fillId="0" borderId="0" xfId="0" applyFont="1" applyFill="1" applyBorder="1"/>
    <xf numFmtId="0" fontId="14" fillId="52" borderId="23" xfId="0" applyNumberFormat="1" applyFont="1" applyFill="1" applyBorder="1"/>
    <xf numFmtId="0" fontId="14" fillId="52" borderId="23" xfId="0" applyFont="1" applyFill="1" applyBorder="1"/>
    <xf numFmtId="3" fontId="8" fillId="0" borderId="0" xfId="0" applyNumberFormat="1" applyFont="1" applyFill="1" applyBorder="1"/>
    <xf numFmtId="3" fontId="14" fillId="0" borderId="0" xfId="0" applyNumberFormat="1" applyFont="1" applyFill="1" applyBorder="1"/>
    <xf numFmtId="0" fontId="8" fillId="52" borderId="0" xfId="397" applyFont="1" applyFill="1" applyBorder="1" applyAlignment="1">
      <alignment vertical="top" wrapText="1"/>
    </xf>
    <xf numFmtId="3" fontId="8" fillId="52" borderId="0" xfId="0" applyNumberFormat="1" applyFont="1" applyFill="1" applyBorder="1" applyAlignment="1">
      <alignment vertical="top" wrapText="1"/>
    </xf>
    <xf numFmtId="0" fontId="8" fillId="52" borderId="23" xfId="397" applyFont="1" applyFill="1" applyBorder="1" applyAlignment="1">
      <alignment vertical="top" wrapText="1"/>
    </xf>
    <xf numFmtId="3" fontId="8" fillId="52" borderId="23" xfId="0" applyNumberFormat="1" applyFont="1" applyFill="1" applyBorder="1" applyAlignment="1">
      <alignment vertical="top" wrapText="1"/>
    </xf>
    <xf numFmtId="0" fontId="14" fillId="52" borderId="0" xfId="397" applyFont="1" applyFill="1" applyBorder="1" applyAlignment="1">
      <alignment vertical="top" wrapText="1"/>
    </xf>
    <xf numFmtId="3" fontId="14" fillId="52" borderId="0" xfId="0" applyNumberFormat="1" applyFont="1" applyFill="1" applyBorder="1" applyAlignment="1">
      <alignment vertical="top" wrapText="1"/>
    </xf>
    <xf numFmtId="0" fontId="14" fillId="52" borderId="9" xfId="397" applyFont="1" applyFill="1" applyBorder="1" applyAlignment="1">
      <alignment vertical="top" wrapText="1"/>
    </xf>
    <xf numFmtId="3" fontId="14" fillId="52" borderId="9" xfId="0" applyNumberFormat="1" applyFont="1" applyFill="1" applyBorder="1" applyAlignment="1">
      <alignment vertical="top" wrapText="1"/>
    </xf>
    <xf numFmtId="3" fontId="16" fillId="52" borderId="0" xfId="0" applyNumberFormat="1" applyFont="1" applyFill="1" applyBorder="1" applyAlignment="1">
      <alignment vertical="top" wrapText="1"/>
    </xf>
    <xf numFmtId="0" fontId="14" fillId="52" borderId="0" xfId="0" applyNumberFormat="1" applyFont="1" applyFill="1" applyBorder="1"/>
    <xf numFmtId="3" fontId="8" fillId="52" borderId="0" xfId="0" applyNumberFormat="1" applyFont="1" applyFill="1" applyBorder="1" applyAlignment="1">
      <alignment horizontal="right"/>
    </xf>
    <xf numFmtId="167" fontId="8" fillId="52" borderId="0" xfId="457" applyNumberFormat="1" applyFont="1" applyFill="1" applyBorder="1"/>
    <xf numFmtId="3" fontId="8" fillId="52" borderId="0" xfId="0" applyNumberFormat="1" applyFont="1" applyFill="1" applyBorder="1"/>
    <xf numFmtId="3" fontId="16" fillId="52" borderId="0" xfId="0" applyNumberFormat="1" applyFont="1" applyFill="1" applyBorder="1"/>
    <xf numFmtId="167" fontId="8" fillId="52" borderId="0" xfId="457" applyNumberFormat="1" applyFont="1" applyFill="1" applyBorder="1" applyAlignment="1">
      <alignment horizontal="right"/>
    </xf>
    <xf numFmtId="3" fontId="14" fillId="52" borderId="0" xfId="0" applyNumberFormat="1" applyFont="1" applyFill="1" applyBorder="1" applyAlignment="1">
      <alignment horizontal="right"/>
    </xf>
    <xf numFmtId="0" fontId="8" fillId="0" borderId="0" xfId="0" applyFont="1" applyFill="1" applyBorder="1" applyAlignment="1">
      <alignment horizontal="right"/>
    </xf>
    <xf numFmtId="0" fontId="8" fillId="52" borderId="0" xfId="0" applyFont="1" applyFill="1" applyBorder="1" applyAlignment="1">
      <alignment horizontal="right"/>
    </xf>
    <xf numFmtId="0" fontId="14" fillId="0" borderId="0" xfId="0" applyFont="1" applyFill="1" applyBorder="1" applyAlignment="1">
      <alignment horizontal="right"/>
    </xf>
    <xf numFmtId="0" fontId="18" fillId="0" borderId="0" xfId="0" applyFont="1" applyFill="1" applyBorder="1"/>
    <xf numFmtId="167" fontId="16" fillId="0" borderId="0" xfId="457" applyNumberFormat="1" applyFont="1" applyFill="1" applyBorder="1" applyAlignment="1">
      <alignment horizontal="right"/>
    </xf>
    <xf numFmtId="167" fontId="18" fillId="0" borderId="0" xfId="457" applyNumberFormat="1" applyFont="1" applyFill="1" applyBorder="1"/>
    <xf numFmtId="0" fontId="14" fillId="52" borderId="0" xfId="0" applyFont="1" applyFill="1" applyBorder="1" applyAlignment="1">
      <alignment horizontal="right"/>
    </xf>
    <xf numFmtId="3" fontId="16" fillId="0" borderId="0" xfId="0" applyNumberFormat="1" applyFont="1" applyFill="1" applyBorder="1"/>
    <xf numFmtId="0" fontId="18" fillId="52" borderId="0" xfId="0" applyFont="1" applyFill="1" applyBorder="1"/>
    <xf numFmtId="167" fontId="18" fillId="52" borderId="0" xfId="457" applyNumberFormat="1" applyFont="1" applyFill="1" applyBorder="1" applyAlignment="1">
      <alignment horizontal="right"/>
    </xf>
    <xf numFmtId="3" fontId="18" fillId="0" borderId="0" xfId="0" applyNumberFormat="1" applyFont="1" applyFill="1" applyBorder="1"/>
    <xf numFmtId="0" fontId="8" fillId="52" borderId="0" xfId="0" applyFont="1" applyFill="1" applyBorder="1" applyAlignment="1">
      <alignment vertical="top" wrapText="1"/>
    </xf>
    <xf numFmtId="2" fontId="8" fillId="52" borderId="0" xfId="431" applyNumberFormat="1" applyFont="1" applyFill="1"/>
    <xf numFmtId="2" fontId="8" fillId="52" borderId="0" xfId="0" applyNumberFormat="1" applyFont="1" applyFill="1" applyAlignment="1">
      <alignment horizontal="right"/>
    </xf>
    <xf numFmtId="167" fontId="8" fillId="52" borderId="0" xfId="457" applyNumberFormat="1" applyFont="1" applyFill="1" applyAlignment="1">
      <alignment horizontal="right"/>
    </xf>
    <xf numFmtId="3" fontId="8" fillId="0" borderId="0" xfId="0" applyNumberFormat="1" applyFont="1" applyFill="1" applyBorder="1" applyAlignment="1">
      <alignment horizontal="right"/>
    </xf>
    <xf numFmtId="0" fontId="103" fillId="0" borderId="0" xfId="0" applyFont="1" applyFill="1" applyBorder="1"/>
    <xf numFmtId="0" fontId="14" fillId="52" borderId="24" xfId="0" applyNumberFormat="1" applyFont="1" applyFill="1" applyBorder="1"/>
    <xf numFmtId="0" fontId="16" fillId="52" borderId="0" xfId="0" applyNumberFormat="1" applyFont="1" applyFill="1" applyBorder="1"/>
    <xf numFmtId="0" fontId="14" fillId="52" borderId="0" xfId="435" applyFont="1" applyFill="1" applyBorder="1" applyAlignment="1">
      <alignment vertical="top" wrapText="1"/>
    </xf>
    <xf numFmtId="0" fontId="8" fillId="52" borderId="0" xfId="435" applyFont="1" applyFill="1" applyBorder="1" applyAlignment="1">
      <alignment vertical="top" wrapText="1"/>
    </xf>
    <xf numFmtId="0" fontId="16" fillId="52" borderId="0" xfId="435" applyFont="1" applyFill="1" applyBorder="1" applyAlignment="1">
      <alignment vertical="top" wrapText="1"/>
    </xf>
    <xf numFmtId="0" fontId="104" fillId="0" borderId="0" xfId="0" applyFont="1" applyFill="1" applyBorder="1" applyAlignment="1">
      <alignment horizontal="right"/>
    </xf>
    <xf numFmtId="0" fontId="14" fillId="52" borderId="23" xfId="0" applyFont="1" applyFill="1" applyBorder="1" applyAlignment="1">
      <alignment horizontal="right"/>
    </xf>
    <xf numFmtId="0" fontId="8" fillId="52" borderId="30" xfId="0" applyFont="1" applyFill="1" applyBorder="1" applyAlignment="1">
      <alignment vertical="center"/>
    </xf>
    <xf numFmtId="0" fontId="8" fillId="52" borderId="31" xfId="0" applyFont="1" applyFill="1" applyBorder="1" applyAlignment="1">
      <alignment vertical="center"/>
    </xf>
    <xf numFmtId="0" fontId="14" fillId="52" borderId="30" xfId="0" applyFont="1" applyFill="1" applyBorder="1" applyAlignment="1">
      <alignment vertical="center"/>
    </xf>
    <xf numFmtId="3" fontId="103" fillId="52" borderId="0" xfId="0" applyNumberFormat="1" applyFont="1" applyFill="1" applyBorder="1" applyAlignment="1">
      <alignment horizontal="right" vertical="center"/>
    </xf>
    <xf numFmtId="167" fontId="103" fillId="52" borderId="0" xfId="457" applyNumberFormat="1" applyFont="1" applyFill="1" applyBorder="1" applyAlignment="1">
      <alignment horizontal="right" vertical="center"/>
    </xf>
    <xf numFmtId="167" fontId="103" fillId="52" borderId="0" xfId="457" quotePrefix="1" applyNumberFormat="1" applyFont="1" applyFill="1" applyBorder="1" applyAlignment="1">
      <alignment horizontal="right" vertical="center"/>
    </xf>
    <xf numFmtId="9" fontId="8" fillId="52" borderId="0" xfId="457" applyFont="1" applyFill="1" applyBorder="1" applyAlignment="1">
      <alignment vertical="center"/>
    </xf>
    <xf numFmtId="0" fontId="16" fillId="52" borderId="0" xfId="397" applyFont="1" applyFill="1" applyBorder="1" applyAlignment="1">
      <alignment vertical="top" wrapText="1"/>
    </xf>
    <xf numFmtId="0" fontId="8" fillId="52" borderId="24" xfId="0" applyFont="1" applyFill="1" applyBorder="1"/>
    <xf numFmtId="0" fontId="8" fillId="52" borderId="0" xfId="0" applyFont="1" applyFill="1" applyBorder="1" applyAlignment="1"/>
    <xf numFmtId="0" fontId="14" fillId="52" borderId="24" xfId="0" applyFont="1" applyFill="1" applyBorder="1"/>
    <xf numFmtId="3" fontId="14" fillId="52" borderId="24" xfId="0" applyNumberFormat="1" applyFont="1" applyFill="1" applyBorder="1"/>
    <xf numFmtId="3" fontId="14" fillId="52" borderId="24" xfId="0" applyNumberFormat="1" applyFont="1" applyFill="1" applyBorder="1" applyAlignment="1">
      <alignment horizontal="right"/>
    </xf>
    <xf numFmtId="0" fontId="14" fillId="52" borderId="23" xfId="435" applyFont="1" applyFill="1" applyBorder="1" applyAlignment="1">
      <alignment vertical="top" wrapText="1"/>
    </xf>
    <xf numFmtId="0" fontId="14" fillId="52" borderId="30" xfId="0" applyNumberFormat="1" applyFont="1" applyFill="1" applyBorder="1" applyAlignment="1">
      <alignment vertical="center"/>
    </xf>
    <xf numFmtId="0" fontId="8" fillId="52" borderId="30" xfId="0" applyNumberFormat="1" applyFont="1" applyFill="1" applyBorder="1" applyAlignment="1">
      <alignment vertical="center"/>
    </xf>
    <xf numFmtId="0" fontId="8" fillId="52" borderId="31" xfId="0" applyNumberFormat="1" applyFont="1" applyFill="1" applyBorder="1" applyAlignment="1">
      <alignment vertical="center"/>
    </xf>
    <xf numFmtId="0" fontId="16" fillId="52" borderId="30" xfId="0" applyNumberFormat="1" applyFont="1" applyFill="1" applyBorder="1" applyAlignment="1">
      <alignment vertical="center"/>
    </xf>
    <xf numFmtId="0" fontId="14" fillId="52" borderId="31" xfId="0" applyNumberFormat="1" applyFont="1" applyFill="1" applyBorder="1" applyAlignment="1">
      <alignment vertical="center"/>
    </xf>
    <xf numFmtId="0" fontId="14" fillId="52" borderId="31" xfId="0" applyFont="1" applyFill="1" applyBorder="1" applyAlignment="1">
      <alignment vertical="center"/>
    </xf>
    <xf numFmtId="0" fontId="0" fillId="52" borderId="0" xfId="0" applyFill="1" applyBorder="1"/>
    <xf numFmtId="0" fontId="8" fillId="53" borderId="31" xfId="0" applyFont="1" applyFill="1" applyBorder="1" applyAlignment="1">
      <alignment horizontal="left" vertical="center"/>
    </xf>
    <xf numFmtId="0" fontId="105" fillId="54" borderId="0" xfId="0" applyFont="1" applyFill="1"/>
    <xf numFmtId="0" fontId="14" fillId="53" borderId="0" xfId="0" applyFont="1" applyFill="1"/>
    <xf numFmtId="0" fontId="0" fillId="53" borderId="0" xfId="0" applyFill="1"/>
    <xf numFmtId="0" fontId="8" fillId="53" borderId="0" xfId="0" applyFont="1" applyFill="1"/>
    <xf numFmtId="0" fontId="106" fillId="52" borderId="0" xfId="338" applyFont="1" applyFill="1" applyAlignment="1" applyProtection="1"/>
    <xf numFmtId="0" fontId="105" fillId="54" borderId="0" xfId="0" applyFont="1" applyFill="1" applyBorder="1"/>
    <xf numFmtId="0" fontId="14" fillId="53" borderId="0" xfId="0" applyFont="1" applyFill="1" applyBorder="1" applyAlignment="1">
      <alignment horizontal="left"/>
    </xf>
    <xf numFmtId="0" fontId="103" fillId="53" borderId="0" xfId="0" applyFont="1" applyFill="1" applyBorder="1" applyAlignment="1">
      <alignment horizontal="left"/>
    </xf>
    <xf numFmtId="0" fontId="104" fillId="53" borderId="0" xfId="0" applyFont="1" applyFill="1" applyBorder="1" applyAlignment="1">
      <alignment horizontal="right"/>
    </xf>
    <xf numFmtId="0" fontId="104" fillId="53" borderId="0" xfId="429" applyNumberFormat="1" applyFont="1" applyFill="1" applyBorder="1"/>
    <xf numFmtId="0" fontId="104" fillId="53" borderId="0" xfId="429" applyFont="1" applyFill="1" applyBorder="1" applyAlignment="1">
      <alignment horizontal="right"/>
    </xf>
    <xf numFmtId="0" fontId="103" fillId="53" borderId="0" xfId="429" applyFont="1" applyFill="1" applyBorder="1" applyAlignment="1">
      <alignment horizontal="left"/>
    </xf>
    <xf numFmtId="0" fontId="14" fillId="53" borderId="0" xfId="0" applyNumberFormat="1" applyFont="1" applyFill="1" applyBorder="1"/>
    <xf numFmtId="0" fontId="8" fillId="53" borderId="0" xfId="431" applyFont="1" applyFill="1" applyBorder="1" applyAlignment="1">
      <alignment horizontal="right"/>
    </xf>
    <xf numFmtId="0" fontId="8" fillId="53" borderId="0" xfId="0" applyFont="1" applyFill="1" applyBorder="1" applyAlignment="1">
      <alignment horizontal="left"/>
    </xf>
    <xf numFmtId="0" fontId="14" fillId="53" borderId="23" xfId="0" applyFont="1" applyFill="1" applyBorder="1" applyAlignment="1">
      <alignment vertical="top" wrapText="1"/>
    </xf>
    <xf numFmtId="0" fontId="105" fillId="54" borderId="0" xfId="0" applyNumberFormat="1" applyFont="1" applyFill="1" applyBorder="1"/>
    <xf numFmtId="0" fontId="102" fillId="54" borderId="0" xfId="0" applyNumberFormat="1" applyFont="1" applyFill="1" applyBorder="1" applyAlignment="1">
      <alignment horizontal="right"/>
    </xf>
    <xf numFmtId="0" fontId="105" fillId="54" borderId="0" xfId="429" applyNumberFormat="1" applyFont="1" applyFill="1" applyBorder="1" applyAlignment="1">
      <alignment horizontal="right"/>
    </xf>
    <xf numFmtId="0" fontId="105" fillId="54" borderId="0" xfId="0" applyFont="1" applyFill="1" applyBorder="1" applyAlignment="1">
      <alignment vertical="center"/>
    </xf>
    <xf numFmtId="0" fontId="8" fillId="53" borderId="0" xfId="0" applyNumberFormat="1" applyFont="1" applyFill="1" applyBorder="1"/>
    <xf numFmtId="0" fontId="14" fillId="53" borderId="23" xfId="0" applyFont="1" applyFill="1" applyBorder="1" applyAlignment="1">
      <alignment horizontal="right"/>
    </xf>
    <xf numFmtId="0" fontId="8" fillId="52" borderId="0" xfId="443" applyNumberFormat="1" applyFont="1" applyFill="1" applyBorder="1"/>
    <xf numFmtId="0" fontId="14" fillId="52" borderId="0" xfId="443" applyNumberFormat="1" applyFont="1" applyFill="1" applyBorder="1"/>
    <xf numFmtId="3" fontId="8" fillId="52" borderId="0" xfId="441" applyNumberFormat="1" applyFont="1" applyFill="1" applyBorder="1" applyAlignment="1">
      <alignment horizontal="right"/>
    </xf>
    <xf numFmtId="3" fontId="8" fillId="52" borderId="0" xfId="443" applyNumberFormat="1" applyFont="1" applyFill="1" applyBorder="1" applyAlignment="1">
      <alignment horizontal="right"/>
    </xf>
    <xf numFmtId="3" fontId="8" fillId="52" borderId="0" xfId="443" applyNumberFormat="1" applyFont="1" applyFill="1" applyBorder="1"/>
    <xf numFmtId="3" fontId="8" fillId="52" borderId="23" xfId="443" applyNumberFormat="1" applyFont="1" applyFill="1" applyBorder="1"/>
    <xf numFmtId="3" fontId="14" fillId="52" borderId="0" xfId="443" applyNumberFormat="1" applyFont="1" applyFill="1" applyBorder="1"/>
    <xf numFmtId="3" fontId="16" fillId="52" borderId="0" xfId="443" applyNumberFormat="1" applyFont="1" applyFill="1" applyBorder="1"/>
    <xf numFmtId="0" fontId="8" fillId="52" borderId="0" xfId="0" quotePrefix="1" applyNumberFormat="1" applyFont="1" applyFill="1" applyBorder="1" applyAlignment="1">
      <alignment horizontal="right"/>
    </xf>
    <xf numFmtId="3" fontId="14" fillId="52" borderId="9" xfId="443" applyNumberFormat="1" applyFont="1" applyFill="1" applyBorder="1"/>
    <xf numFmtId="0" fontId="8" fillId="53" borderId="0" xfId="0" applyFont="1" applyFill="1" applyBorder="1" applyAlignment="1">
      <alignment horizontal="left" vertical="center"/>
    </xf>
    <xf numFmtId="0" fontId="105" fillId="53" borderId="0" xfId="0" applyFont="1" applyFill="1" applyBorder="1"/>
    <xf numFmtId="0" fontId="102" fillId="53" borderId="0" xfId="0" applyFont="1" applyFill="1" applyBorder="1"/>
    <xf numFmtId="0" fontId="14" fillId="53" borderId="0" xfId="441" applyNumberFormat="1" applyFont="1" applyFill="1" applyBorder="1" applyAlignment="1"/>
    <xf numFmtId="0" fontId="8" fillId="53" borderId="23" xfId="443" applyNumberFormat="1" applyFont="1" applyFill="1" applyBorder="1"/>
    <xf numFmtId="0" fontId="8" fillId="52" borderId="23" xfId="443" applyNumberFormat="1" applyFont="1" applyFill="1" applyBorder="1"/>
    <xf numFmtId="0" fontId="16" fillId="52" borderId="0" xfId="443" applyNumberFormat="1" applyFont="1" applyFill="1" applyBorder="1"/>
    <xf numFmtId="0" fontId="14" fillId="52" borderId="9" xfId="443" applyNumberFormat="1" applyFont="1" applyFill="1" applyBorder="1"/>
    <xf numFmtId="0" fontId="0" fillId="0" borderId="0" xfId="0" applyBorder="1"/>
    <xf numFmtId="0" fontId="16" fillId="52" borderId="0" xfId="431" applyFont="1" applyFill="1" applyBorder="1" applyAlignment="1">
      <alignment horizontal="left"/>
    </xf>
    <xf numFmtId="170" fontId="8" fillId="50" borderId="0" xfId="0" applyNumberFormat="1" applyFont="1" applyFill="1" applyBorder="1" applyAlignment="1" applyProtection="1">
      <alignment horizontal="right"/>
      <protection locked="0"/>
    </xf>
    <xf numFmtId="3" fontId="8" fillId="52" borderId="24" xfId="0" applyNumberFormat="1" applyFont="1" applyFill="1" applyBorder="1" applyAlignment="1">
      <alignment horizontal="right"/>
    </xf>
    <xf numFmtId="0" fontId="14" fillId="54" borderId="0" xfId="0" applyFont="1" applyFill="1" applyBorder="1"/>
    <xf numFmtId="0" fontId="105" fillId="0" borderId="0" xfId="0" applyFont="1" applyFill="1" applyBorder="1"/>
    <xf numFmtId="0" fontId="0" fillId="0" borderId="0" xfId="0" applyBorder="1" applyAlignment="1">
      <alignment horizontal="right"/>
    </xf>
    <xf numFmtId="0" fontId="104" fillId="0" borderId="0" xfId="0" applyFont="1" applyFill="1" applyBorder="1"/>
    <xf numFmtId="0" fontId="8" fillId="0" borderId="0" xfId="397" applyFont="1"/>
    <xf numFmtId="0" fontId="8" fillId="0" borderId="30" xfId="397" applyFont="1" applyBorder="1"/>
    <xf numFmtId="0" fontId="14" fillId="0" borderId="0" xfId="397" applyFont="1"/>
    <xf numFmtId="0" fontId="8" fillId="0" borderId="0" xfId="397" applyFont="1" applyFill="1" applyBorder="1"/>
    <xf numFmtId="0" fontId="14" fillId="0" borderId="0" xfId="397" applyFont="1" applyFill="1" applyBorder="1"/>
    <xf numFmtId="0" fontId="105" fillId="54" borderId="30" xfId="397" applyFont="1" applyFill="1" applyBorder="1"/>
    <xf numFmtId="0" fontId="105" fillId="54" borderId="30" xfId="397" applyNumberFormat="1" applyFont="1" applyFill="1" applyBorder="1"/>
    <xf numFmtId="0" fontId="14" fillId="53" borderId="30" xfId="397" applyFont="1" applyFill="1" applyBorder="1" applyAlignment="1">
      <alignment horizontal="left"/>
    </xf>
    <xf numFmtId="0" fontId="14" fillId="53" borderId="31" xfId="397" applyFont="1" applyFill="1" applyBorder="1" applyAlignment="1">
      <alignment horizontal="left"/>
    </xf>
    <xf numFmtId="0" fontId="105" fillId="54" borderId="30" xfId="0" applyNumberFormat="1" applyFont="1" applyFill="1" applyBorder="1"/>
    <xf numFmtId="0" fontId="14" fillId="53" borderId="30" xfId="0" applyFont="1" applyFill="1" applyBorder="1" applyAlignment="1">
      <alignment horizontal="left"/>
    </xf>
    <xf numFmtId="0" fontId="8" fillId="52" borderId="30" xfId="435" applyFont="1" applyFill="1" applyBorder="1" applyAlignment="1">
      <alignment vertical="top" wrapText="1"/>
    </xf>
    <xf numFmtId="0" fontId="14" fillId="53" borderId="0" xfId="0" applyFont="1" applyFill="1" applyBorder="1" applyAlignment="1">
      <alignment horizontal="right"/>
    </xf>
    <xf numFmtId="0" fontId="105" fillId="54" borderId="0" xfId="0" applyNumberFormat="1" applyFont="1" applyFill="1" applyBorder="1" applyAlignment="1">
      <alignment horizontal="right"/>
    </xf>
    <xf numFmtId="0" fontId="14" fillId="53" borderId="17" xfId="0" applyFont="1" applyFill="1" applyBorder="1" applyAlignment="1">
      <alignment horizontal="right"/>
    </xf>
    <xf numFmtId="0" fontId="8" fillId="52" borderId="0" xfId="397" applyFont="1" applyFill="1" applyBorder="1"/>
    <xf numFmtId="0" fontId="105" fillId="54" borderId="17" xfId="397" applyFont="1" applyFill="1" applyBorder="1"/>
    <xf numFmtId="0" fontId="14" fillId="53" borderId="17" xfId="397" applyFont="1" applyFill="1" applyBorder="1" applyAlignment="1">
      <alignment horizontal="right"/>
    </xf>
    <xf numFmtId="0" fontId="14" fillId="53" borderId="15" xfId="397" applyFont="1" applyFill="1" applyBorder="1" applyAlignment="1">
      <alignment horizontal="right"/>
    </xf>
    <xf numFmtId="171" fontId="8" fillId="52" borderId="17" xfId="248" applyNumberFormat="1" applyFont="1" applyFill="1" applyBorder="1"/>
    <xf numFmtId="171" fontId="14" fillId="52" borderId="15" xfId="248" applyNumberFormat="1" applyFont="1" applyFill="1" applyBorder="1"/>
    <xf numFmtId="0" fontId="8" fillId="0" borderId="17" xfId="397" applyFont="1" applyBorder="1"/>
    <xf numFmtId="0" fontId="14" fillId="52" borderId="30" xfId="397" applyFont="1" applyFill="1" applyBorder="1" applyAlignment="1" applyProtection="1">
      <alignment vertical="top" wrapText="1"/>
      <protection locked="0"/>
    </xf>
    <xf numFmtId="3" fontId="14" fillId="52" borderId="17" xfId="397" applyNumberFormat="1" applyFont="1" applyFill="1" applyBorder="1" applyAlignment="1" applyProtection="1">
      <alignment horizontal="right" vertical="top" wrapText="1"/>
      <protection locked="0"/>
    </xf>
    <xf numFmtId="0" fontId="8" fillId="52" borderId="30" xfId="397" applyFont="1" applyFill="1" applyBorder="1" applyAlignment="1" applyProtection="1">
      <alignment vertical="top" wrapText="1"/>
      <protection locked="0"/>
    </xf>
    <xf numFmtId="3" fontId="8" fillId="52" borderId="17" xfId="397" applyNumberFormat="1" applyFont="1" applyFill="1" applyBorder="1" applyAlignment="1" applyProtection="1">
      <alignment horizontal="right" vertical="top" wrapText="1"/>
      <protection locked="0"/>
    </xf>
    <xf numFmtId="0" fontId="8" fillId="52" borderId="32" xfId="397" applyFont="1" applyFill="1" applyBorder="1" applyAlignment="1" applyProtection="1">
      <alignment vertical="top" wrapText="1"/>
      <protection locked="0"/>
    </xf>
    <xf numFmtId="3" fontId="8" fillId="52" borderId="25" xfId="397" applyNumberFormat="1" applyFont="1" applyFill="1" applyBorder="1" applyAlignment="1" applyProtection="1">
      <alignment horizontal="right" vertical="top" wrapText="1"/>
      <protection locked="0"/>
    </xf>
    <xf numFmtId="0" fontId="14" fillId="52" borderId="32" xfId="397" applyFont="1" applyFill="1" applyBorder="1" applyAlignment="1" applyProtection="1">
      <alignment vertical="top" wrapText="1"/>
      <protection locked="0"/>
    </xf>
    <xf numFmtId="3" fontId="8" fillId="52" borderId="17" xfId="397" applyNumberFormat="1" applyFont="1" applyFill="1" applyBorder="1" applyAlignment="1" applyProtection="1">
      <alignment horizontal="right" vertical="center" wrapText="1"/>
      <protection locked="0"/>
    </xf>
    <xf numFmtId="3" fontId="8" fillId="52" borderId="17" xfId="397" applyNumberFormat="1" applyFont="1" applyFill="1" applyBorder="1" applyProtection="1">
      <protection locked="0"/>
    </xf>
    <xf numFmtId="0" fontId="8" fillId="52" borderId="31" xfId="397" applyFont="1" applyFill="1" applyBorder="1" applyAlignment="1" applyProtection="1">
      <alignment vertical="top"/>
      <protection locked="0"/>
    </xf>
    <xf numFmtId="3" fontId="8" fillId="52" borderId="15" xfId="397" applyNumberFormat="1" applyFont="1" applyFill="1" applyBorder="1" applyAlignment="1" applyProtection="1">
      <alignment horizontal="right" vertical="top"/>
      <protection locked="0"/>
    </xf>
    <xf numFmtId="0" fontId="16" fillId="52" borderId="30" xfId="397" applyFont="1" applyFill="1" applyBorder="1" applyAlignment="1" applyProtection="1">
      <alignment vertical="top" wrapText="1"/>
      <protection locked="0"/>
    </xf>
    <xf numFmtId="3" fontId="16" fillId="52" borderId="17" xfId="397" applyNumberFormat="1" applyFont="1" applyFill="1" applyBorder="1" applyAlignment="1" applyProtection="1">
      <alignment horizontal="right" vertical="top" wrapText="1"/>
      <protection locked="0"/>
    </xf>
    <xf numFmtId="0" fontId="16" fillId="52" borderId="32" xfId="397" applyFont="1" applyFill="1" applyBorder="1" applyAlignment="1" applyProtection="1">
      <alignment vertical="top" wrapText="1"/>
      <protection locked="0"/>
    </xf>
    <xf numFmtId="0" fontId="14" fillId="52" borderId="31" xfId="397" applyFont="1" applyFill="1" applyBorder="1" applyAlignment="1" applyProtection="1">
      <alignment vertical="top"/>
      <protection locked="0"/>
    </xf>
    <xf numFmtId="0" fontId="8" fillId="52" borderId="30" xfId="397" quotePrefix="1" applyFont="1" applyFill="1" applyBorder="1" applyAlignment="1" applyProtection="1">
      <alignment vertical="top" wrapText="1"/>
      <protection locked="0"/>
    </xf>
    <xf numFmtId="3" fontId="8" fillId="52" borderId="17" xfId="397" applyNumberFormat="1" applyFont="1" applyFill="1" applyBorder="1" applyAlignment="1" applyProtection="1">
      <alignment horizontal="right" wrapText="1"/>
      <protection locked="0"/>
    </xf>
    <xf numFmtId="0" fontId="8" fillId="52" borderId="0" xfId="0" applyFont="1" applyFill="1" applyBorder="1"/>
    <xf numFmtId="0" fontId="8" fillId="52" borderId="0" xfId="0" applyFont="1" applyFill="1" applyBorder="1" applyAlignment="1">
      <alignment vertical="center"/>
    </xf>
    <xf numFmtId="0" fontId="103" fillId="52" borderId="0" xfId="0" applyFont="1" applyFill="1" applyBorder="1" applyAlignment="1">
      <alignment vertical="center"/>
    </xf>
    <xf numFmtId="3" fontId="103" fillId="52" borderId="0" xfId="0" applyNumberFormat="1" applyFont="1" applyFill="1" applyBorder="1" applyAlignment="1">
      <alignment vertical="center"/>
    </xf>
    <xf numFmtId="3" fontId="103" fillId="52" borderId="0" xfId="0" quotePrefix="1" applyNumberFormat="1" applyFont="1" applyFill="1" applyBorder="1" applyAlignment="1">
      <alignment horizontal="right" vertical="center"/>
    </xf>
    <xf numFmtId="0" fontId="8" fillId="52" borderId="23" xfId="0" applyFont="1" applyFill="1" applyBorder="1" applyAlignment="1">
      <alignment vertical="center"/>
    </xf>
    <xf numFmtId="3" fontId="103" fillId="52" borderId="23" xfId="0" applyNumberFormat="1" applyFont="1" applyFill="1" applyBorder="1" applyAlignment="1">
      <alignment vertical="center"/>
    </xf>
    <xf numFmtId="3" fontId="104" fillId="52" borderId="0" xfId="0" applyNumberFormat="1" applyFont="1" applyFill="1" applyBorder="1" applyAlignment="1">
      <alignment vertical="center"/>
    </xf>
    <xf numFmtId="0" fontId="102" fillId="54" borderId="0" xfId="0" applyFont="1" applyFill="1" applyBorder="1"/>
    <xf numFmtId="0" fontId="102" fillId="54" borderId="0" xfId="0" applyFont="1" applyFill="1" applyBorder="1" applyAlignment="1">
      <alignment vertical="center"/>
    </xf>
    <xf numFmtId="0" fontId="104" fillId="53" borderId="0" xfId="0" applyFont="1" applyFill="1" applyBorder="1" applyAlignment="1">
      <alignment horizontal="right" vertical="center"/>
    </xf>
    <xf numFmtId="0" fontId="104" fillId="53" borderId="23" xfId="0" applyFont="1" applyFill="1" applyBorder="1" applyAlignment="1">
      <alignment horizontal="right" vertical="center"/>
    </xf>
    <xf numFmtId="3" fontId="16" fillId="52" borderId="0" xfId="0" applyNumberFormat="1" applyFont="1" applyFill="1" applyBorder="1" applyAlignment="1">
      <alignment vertical="center"/>
    </xf>
    <xf numFmtId="167" fontId="8" fillId="52" borderId="0" xfId="457" applyNumberFormat="1" applyFont="1" applyFill="1" applyBorder="1" applyAlignment="1">
      <alignment vertical="center"/>
    </xf>
    <xf numFmtId="0" fontId="107" fillId="52" borderId="23" xfId="0" applyFont="1" applyFill="1" applyBorder="1" applyAlignment="1">
      <alignment vertical="center"/>
    </xf>
    <xf numFmtId="3" fontId="8" fillId="52" borderId="0" xfId="0" applyNumberFormat="1" applyFont="1" applyFill="1" applyBorder="1" applyAlignment="1">
      <alignment vertical="center"/>
    </xf>
    <xf numFmtId="3" fontId="14" fillId="52" borderId="0" xfId="0" applyNumberFormat="1" applyFont="1" applyFill="1" applyBorder="1" applyAlignment="1">
      <alignment vertical="center"/>
    </xf>
    <xf numFmtId="167" fontId="8" fillId="52" borderId="23" xfId="457" applyNumberFormat="1" applyFont="1" applyFill="1" applyBorder="1" applyAlignment="1">
      <alignment vertical="center"/>
    </xf>
    <xf numFmtId="3" fontId="8" fillId="52" borderId="0" xfId="0" applyNumberFormat="1" applyFont="1" applyFill="1" applyBorder="1" applyAlignment="1">
      <alignment horizontal="right" vertical="center"/>
    </xf>
    <xf numFmtId="3" fontId="8" fillId="52" borderId="0" xfId="0" quotePrefix="1" applyNumberFormat="1" applyFont="1" applyFill="1" applyBorder="1" applyAlignment="1">
      <alignment horizontal="right" vertical="center"/>
    </xf>
    <xf numFmtId="3" fontId="8" fillId="52" borderId="23" xfId="0" applyNumberFormat="1" applyFont="1" applyFill="1" applyBorder="1" applyAlignment="1">
      <alignment vertical="center"/>
    </xf>
    <xf numFmtId="3" fontId="14" fillId="52" borderId="23" xfId="0" applyNumberFormat="1" applyFont="1" applyFill="1" applyBorder="1" applyAlignment="1">
      <alignment vertical="center"/>
    </xf>
    <xf numFmtId="167" fontId="8" fillId="52" borderId="0" xfId="457" applyNumberFormat="1" applyFont="1" applyFill="1" applyBorder="1" applyAlignment="1">
      <alignment horizontal="right" vertical="center"/>
    </xf>
    <xf numFmtId="167" fontId="8" fillId="52" borderId="0" xfId="457" quotePrefix="1" applyNumberFormat="1" applyFont="1" applyFill="1" applyBorder="1" applyAlignment="1">
      <alignment horizontal="right" vertical="center"/>
    </xf>
    <xf numFmtId="167" fontId="8" fillId="52" borderId="23" xfId="457" applyNumberFormat="1" applyFont="1" applyFill="1" applyBorder="1" applyAlignment="1">
      <alignment horizontal="right" vertical="center"/>
    </xf>
    <xf numFmtId="0" fontId="8" fillId="52" borderId="23" xfId="0" quotePrefix="1" applyFont="1" applyFill="1" applyBorder="1" applyAlignment="1">
      <alignment vertical="center"/>
    </xf>
    <xf numFmtId="0" fontId="14" fillId="53" borderId="0" xfId="397" applyFont="1" applyFill="1" applyBorder="1" applyAlignment="1">
      <alignment horizontal="right"/>
    </xf>
    <xf numFmtId="172" fontId="8" fillId="52" borderId="0" xfId="397" applyNumberFormat="1" applyFont="1" applyFill="1" applyBorder="1" applyAlignment="1">
      <alignment horizontal="right" vertical="top" wrapText="1"/>
    </xf>
    <xf numFmtId="3" fontId="14" fillId="52" borderId="0" xfId="397" applyNumberFormat="1" applyFont="1" applyFill="1" applyBorder="1" applyAlignment="1">
      <alignment horizontal="right" vertical="top" wrapText="1"/>
    </xf>
    <xf numFmtId="171" fontId="14" fillId="52" borderId="23" xfId="248" applyNumberFormat="1" applyFont="1" applyFill="1" applyBorder="1"/>
    <xf numFmtId="171" fontId="8" fillId="52" borderId="0" xfId="248" applyNumberFormat="1" applyFont="1" applyFill="1" applyBorder="1"/>
    <xf numFmtId="3" fontId="16" fillId="52" borderId="9" xfId="397" applyNumberFormat="1" applyFont="1" applyFill="1" applyBorder="1" applyAlignment="1">
      <alignment horizontal="right" vertical="top" wrapText="1"/>
    </xf>
    <xf numFmtId="0" fontId="16" fillId="52" borderId="0" xfId="397" applyFont="1" applyFill="1" applyBorder="1" applyAlignment="1">
      <alignment horizontal="right" vertical="top" wrapText="1"/>
    </xf>
    <xf numFmtId="0" fontId="8" fillId="52" borderId="23" xfId="397" applyFont="1" applyFill="1" applyBorder="1" applyAlignment="1">
      <alignment horizontal="right" vertical="top"/>
    </xf>
    <xf numFmtId="3" fontId="14" fillId="52" borderId="9" xfId="397" applyNumberFormat="1" applyFont="1" applyFill="1" applyBorder="1" applyAlignment="1">
      <alignment horizontal="right" vertical="top" wrapText="1"/>
    </xf>
    <xf numFmtId="0" fontId="105" fillId="54" borderId="0" xfId="397" applyFont="1" applyFill="1" applyBorder="1"/>
    <xf numFmtId="3" fontId="8" fillId="52" borderId="0" xfId="397" applyNumberFormat="1" applyFont="1" applyFill="1" applyBorder="1" applyAlignment="1">
      <alignment horizontal="right" vertical="top" wrapText="1"/>
    </xf>
    <xf numFmtId="3" fontId="8" fillId="52" borderId="9" xfId="397" applyNumberFormat="1" applyFont="1" applyFill="1" applyBorder="1" applyAlignment="1">
      <alignment horizontal="right" vertical="top" wrapText="1"/>
    </xf>
    <xf numFmtId="0" fontId="14" fillId="52" borderId="0" xfId="397" applyFont="1" applyFill="1" applyBorder="1" applyAlignment="1">
      <alignment horizontal="right" vertical="top" wrapText="1"/>
    </xf>
    <xf numFmtId="0" fontId="14" fillId="53" borderId="23" xfId="397" applyFont="1" applyFill="1" applyBorder="1" applyAlignment="1">
      <alignment horizontal="right"/>
    </xf>
    <xf numFmtId="3" fontId="14" fillId="52" borderId="25" xfId="397" applyNumberFormat="1" applyFont="1" applyFill="1" applyBorder="1" applyAlignment="1" applyProtection="1">
      <alignment horizontal="right" vertical="top" wrapText="1"/>
      <protection locked="0"/>
    </xf>
    <xf numFmtId="3" fontId="8" fillId="52" borderId="0" xfId="437" applyNumberFormat="1" applyFont="1" applyFill="1" applyBorder="1" applyAlignment="1" applyProtection="1">
      <alignment horizontal="right" vertical="top" wrapText="1"/>
      <protection locked="0"/>
    </xf>
    <xf numFmtId="3" fontId="16" fillId="52" borderId="25" xfId="397" applyNumberFormat="1" applyFont="1" applyFill="1" applyBorder="1" applyAlignment="1" applyProtection="1">
      <alignment horizontal="right" vertical="top" wrapText="1"/>
      <protection locked="0"/>
    </xf>
    <xf numFmtId="3" fontId="8" fillId="52" borderId="0" xfId="397" applyNumberFormat="1" applyFont="1" applyFill="1" applyBorder="1" applyAlignment="1">
      <alignment horizontal="right" wrapText="1"/>
    </xf>
    <xf numFmtId="167" fontId="14" fillId="52" borderId="23" xfId="457" applyNumberFormat="1" applyFont="1" applyFill="1" applyBorder="1"/>
    <xf numFmtId="3" fontId="8" fillId="0" borderId="0" xfId="0" applyNumberFormat="1" applyFont="1" applyFill="1" applyBorder="1" applyAlignment="1">
      <alignment vertical="center"/>
    </xf>
    <xf numFmtId="3" fontId="8" fillId="0" borderId="0" xfId="0" applyNumberFormat="1" applyFont="1" applyFill="1" applyBorder="1" applyAlignment="1">
      <alignment horizontal="right" vertical="center"/>
    </xf>
    <xf numFmtId="0" fontId="8" fillId="0" borderId="17" xfId="397" applyFont="1" applyFill="1" applyBorder="1"/>
    <xf numFmtId="3" fontId="8" fillId="0" borderId="0" xfId="437" applyNumberFormat="1" applyFont="1" applyFill="1" applyBorder="1" applyAlignment="1" applyProtection="1">
      <alignment horizontal="right" vertical="top" wrapText="1"/>
      <protection locked="0"/>
    </xf>
    <xf numFmtId="3" fontId="8" fillId="0" borderId="17" xfId="437" applyNumberFormat="1" applyFont="1" applyFill="1" applyBorder="1" applyAlignment="1" applyProtection="1">
      <alignment horizontal="right" vertical="top" wrapText="1"/>
      <protection locked="0"/>
    </xf>
    <xf numFmtId="3" fontId="8" fillId="52" borderId="23" xfId="0" applyNumberFormat="1" applyFont="1" applyFill="1" applyBorder="1" applyAlignment="1">
      <alignment horizontal="right"/>
    </xf>
    <xf numFmtId="166" fontId="8" fillId="52" borderId="0" xfId="0" applyNumberFormat="1" applyFont="1" applyFill="1" applyBorder="1" applyAlignment="1">
      <alignment horizontal="right"/>
    </xf>
    <xf numFmtId="0" fontId="14" fillId="0" borderId="0" xfId="0" applyFont="1" applyBorder="1"/>
    <xf numFmtId="3" fontId="8" fillId="52" borderId="0" xfId="392" applyNumberFormat="1" applyFont="1" applyFill="1" applyBorder="1" applyAlignment="1">
      <alignment vertical="top" wrapText="1"/>
    </xf>
    <xf numFmtId="3" fontId="8" fillId="52" borderId="23" xfId="392" applyNumberFormat="1" applyFont="1" applyFill="1" applyBorder="1" applyAlignment="1">
      <alignment vertical="top" wrapText="1"/>
    </xf>
    <xf numFmtId="3" fontId="18" fillId="52" borderId="9" xfId="0" applyNumberFormat="1" applyFont="1" applyFill="1" applyBorder="1" applyAlignment="1">
      <alignment vertical="top" wrapText="1"/>
    </xf>
    <xf numFmtId="3" fontId="8" fillId="52" borderId="17" xfId="397" applyNumberFormat="1" applyFont="1" applyFill="1" applyBorder="1" applyAlignment="1">
      <alignment horizontal="right" vertical="top" wrapText="1"/>
    </xf>
    <xf numFmtId="167" fontId="8" fillId="52" borderId="24" xfId="457" applyNumberFormat="1" applyFont="1" applyFill="1" applyBorder="1" applyAlignment="1"/>
    <xf numFmtId="9" fontId="8" fillId="0" borderId="0" xfId="457" applyFont="1" applyFill="1" applyBorder="1"/>
    <xf numFmtId="2" fontId="8" fillId="0" borderId="0" xfId="0" applyNumberFormat="1" applyFont="1" applyFill="1" applyBorder="1"/>
    <xf numFmtId="0" fontId="8" fillId="0" borderId="0" xfId="397" applyFont="1" applyBorder="1"/>
    <xf numFmtId="170" fontId="8" fillId="52" borderId="0" xfId="0" applyNumberFormat="1" applyFont="1" applyFill="1" applyBorder="1" applyAlignment="1" applyProtection="1">
      <alignment horizontal="right"/>
      <protection locked="0"/>
    </xf>
    <xf numFmtId="0" fontId="14" fillId="0" borderId="0" xfId="0" applyFont="1"/>
    <xf numFmtId="0" fontId="108" fillId="52" borderId="0" xfId="0" applyFont="1" applyFill="1"/>
    <xf numFmtId="0" fontId="0" fillId="52" borderId="0" xfId="0" applyFill="1" applyAlignment="1">
      <alignment horizontal="left" vertical="top" indent="1"/>
    </xf>
    <xf numFmtId="0" fontId="0" fillId="52" borderId="0" xfId="0" applyFill="1" applyAlignment="1">
      <alignment vertical="top"/>
    </xf>
    <xf numFmtId="0" fontId="108" fillId="52" borderId="0" xfId="0" applyFont="1" applyFill="1" applyAlignment="1">
      <alignment vertical="top"/>
    </xf>
    <xf numFmtId="0" fontId="108" fillId="52" borderId="0" xfId="0" applyFont="1" applyFill="1" applyAlignment="1">
      <alignment vertical="top" wrapText="1"/>
    </xf>
    <xf numFmtId="0" fontId="110" fillId="52" borderId="0" xfId="0" applyFont="1" applyFill="1"/>
    <xf numFmtId="3" fontId="103" fillId="0" borderId="0" xfId="0" applyNumberFormat="1" applyFont="1" applyFill="1" applyBorder="1" applyAlignment="1">
      <alignment vertical="center"/>
    </xf>
    <xf numFmtId="167" fontId="103" fillId="0" borderId="0" xfId="457" applyNumberFormat="1" applyFont="1" applyFill="1" applyBorder="1" applyAlignment="1">
      <alignment vertical="center"/>
    </xf>
    <xf numFmtId="3" fontId="8" fillId="0" borderId="0" xfId="397" applyNumberFormat="1" applyFont="1"/>
    <xf numFmtId="4" fontId="8" fillId="0" borderId="0" xfId="0" applyNumberFormat="1" applyFont="1" applyFill="1" applyBorder="1"/>
    <xf numFmtId="3" fontId="8" fillId="0" borderId="0" xfId="0" applyNumberFormat="1" applyFont="1" applyFill="1" applyBorder="1" applyAlignment="1">
      <alignment horizontal="right" vertical="top" wrapText="1"/>
    </xf>
    <xf numFmtId="3" fontId="8" fillId="0" borderId="0" xfId="0" applyNumberFormat="1" applyFont="1" applyFill="1" applyBorder="1" applyAlignment="1">
      <alignment vertical="top" wrapText="1"/>
    </xf>
    <xf numFmtId="167" fontId="8" fillId="0" borderId="0" xfId="457" applyNumberFormat="1" applyFont="1" applyFill="1" applyBorder="1" applyAlignment="1">
      <alignment horizontal="right"/>
    </xf>
    <xf numFmtId="0" fontId="16" fillId="52" borderId="23" xfId="0" applyFont="1" applyFill="1" applyBorder="1" applyAlignment="1">
      <alignment horizontal="right"/>
    </xf>
    <xf numFmtId="167" fontId="14" fillId="52" borderId="0" xfId="457" applyNumberFormat="1" applyFont="1" applyFill="1" applyBorder="1" applyAlignment="1">
      <alignment vertical="center"/>
    </xf>
    <xf numFmtId="0" fontId="108" fillId="52" borderId="0" xfId="0" applyFont="1" applyFill="1" applyAlignment="1">
      <alignment wrapText="1"/>
    </xf>
    <xf numFmtId="0" fontId="8" fillId="52" borderId="0" xfId="0" applyFont="1" applyFill="1" applyAlignment="1">
      <alignment horizontal="left" indent="1"/>
    </xf>
    <xf numFmtId="191" fontId="8" fillId="52" borderId="0" xfId="0" applyNumberFormat="1" applyFont="1" applyFill="1" applyBorder="1" applyAlignment="1">
      <alignment vertical="center"/>
    </xf>
    <xf numFmtId="0" fontId="9" fillId="0" borderId="0" xfId="397" applyFont="1" applyFill="1" applyBorder="1" applyAlignment="1">
      <alignment horizontal="left"/>
    </xf>
    <xf numFmtId="2" fontId="8" fillId="52" borderId="0" xfId="0" applyNumberFormat="1" applyFont="1" applyFill="1" applyBorder="1"/>
    <xf numFmtId="3" fontId="16" fillId="0" borderId="0" xfId="0" applyNumberFormat="1" applyFont="1" applyFill="1" applyBorder="1" applyAlignment="1">
      <alignment vertical="top" wrapText="1"/>
    </xf>
    <xf numFmtId="3" fontId="16" fillId="0" borderId="24" xfId="0" applyNumberFormat="1" applyFont="1" applyFill="1" applyBorder="1" applyAlignment="1">
      <alignment vertical="top" wrapText="1"/>
    </xf>
    <xf numFmtId="1" fontId="8" fillId="52" borderId="0" xfId="248" applyNumberFormat="1" applyFont="1" applyFill="1" applyBorder="1" applyAlignment="1">
      <alignment horizontal="right" vertical="top" wrapText="1"/>
    </xf>
    <xf numFmtId="3" fontId="8" fillId="0" borderId="0" xfId="397" applyNumberFormat="1" applyFont="1" applyFill="1" applyBorder="1" applyAlignment="1">
      <alignment horizontal="right" vertical="top" wrapText="1"/>
    </xf>
    <xf numFmtId="0" fontId="103" fillId="0" borderId="0" xfId="0" applyFont="1" applyFill="1" applyBorder="1" applyAlignment="1">
      <alignment vertical="center"/>
    </xf>
    <xf numFmtId="3" fontId="104" fillId="0" borderId="0" xfId="0" applyNumberFormat="1" applyFont="1" applyFill="1" applyBorder="1" applyAlignment="1">
      <alignment vertical="center"/>
    </xf>
    <xf numFmtId="3" fontId="103" fillId="0" borderId="0" xfId="0" applyNumberFormat="1" applyFont="1" applyFill="1" applyBorder="1" applyAlignment="1">
      <alignment horizontal="right" vertical="center"/>
    </xf>
    <xf numFmtId="3" fontId="103" fillId="0" borderId="23" xfId="0" applyNumberFormat="1" applyFont="1" applyFill="1" applyBorder="1" applyAlignment="1">
      <alignment vertical="center"/>
    </xf>
    <xf numFmtId="3" fontId="104" fillId="0" borderId="0" xfId="0" applyNumberFormat="1" applyFont="1" applyFill="1" applyBorder="1" applyAlignment="1">
      <alignment horizontal="right" vertical="center"/>
    </xf>
    <xf numFmtId="167" fontId="103" fillId="0" borderId="0" xfId="457" applyNumberFormat="1" applyFont="1" applyFill="1" applyBorder="1" applyAlignment="1">
      <alignment horizontal="right" vertical="center"/>
    </xf>
    <xf numFmtId="0" fontId="9" fillId="52" borderId="30" xfId="397" applyFont="1" applyFill="1" applyBorder="1" applyAlignment="1" applyProtection="1">
      <alignment vertical="top"/>
      <protection locked="0"/>
    </xf>
    <xf numFmtId="3" fontId="8" fillId="0" borderId="0" xfId="248" applyNumberFormat="1" applyFont="1" applyFill="1" applyBorder="1" applyAlignment="1">
      <alignment horizontal="right" vertical="top" wrapText="1"/>
    </xf>
    <xf numFmtId="3" fontId="8" fillId="52" borderId="0" xfId="0" quotePrefix="1" applyNumberFormat="1" applyFont="1" applyFill="1" applyBorder="1" applyAlignment="1">
      <alignment vertical="top" wrapText="1"/>
    </xf>
    <xf numFmtId="10" fontId="14" fillId="52" borderId="23" xfId="457" applyNumberFormat="1" applyFont="1" applyFill="1" applyBorder="1" applyAlignment="1">
      <alignment vertical="center"/>
    </xf>
    <xf numFmtId="0" fontId="14" fillId="0" borderId="0" xfId="397" applyFont="1" applyFill="1" applyBorder="1" applyAlignment="1">
      <alignment horizontal="right" vertical="top" wrapText="1"/>
    </xf>
    <xf numFmtId="3" fontId="8" fillId="0" borderId="0" xfId="397" applyNumberFormat="1" applyFont="1" applyFill="1" applyBorder="1" applyAlignment="1">
      <alignment horizontal="right" wrapText="1"/>
    </xf>
    <xf numFmtId="3" fontId="14" fillId="0" borderId="0" xfId="397" applyNumberFormat="1" applyFont="1" applyFill="1" applyBorder="1" applyAlignment="1">
      <alignment horizontal="right" vertical="top" wrapText="1"/>
    </xf>
    <xf numFmtId="172" fontId="8" fillId="0" borderId="0" xfId="397" applyNumberFormat="1" applyFont="1" applyFill="1" applyBorder="1" applyAlignment="1">
      <alignment horizontal="right" vertical="top" wrapText="1"/>
    </xf>
    <xf numFmtId="1" fontId="8" fillId="52" borderId="0" xfId="0" applyNumberFormat="1" applyFont="1" applyFill="1" applyAlignment="1">
      <alignment horizontal="right"/>
    </xf>
    <xf numFmtId="0" fontId="108" fillId="54" borderId="0" xfId="0" applyFont="1" applyFill="1" applyBorder="1"/>
    <xf numFmtId="0" fontId="8" fillId="52" borderId="30" xfId="0" applyNumberFormat="1" applyFont="1" applyFill="1" applyBorder="1" applyAlignment="1">
      <alignment horizontal="left" vertical="center" indent="1"/>
    </xf>
    <xf numFmtId="0" fontId="103" fillId="52" borderId="23" xfId="0" quotePrefix="1" applyFont="1" applyFill="1" applyBorder="1" applyAlignment="1">
      <alignment vertical="center"/>
    </xf>
    <xf numFmtId="2" fontId="8" fillId="0" borderId="0" xfId="0" applyNumberFormat="1" applyFont="1" applyFill="1" applyBorder="1" applyAlignment="1">
      <alignment horizontal="right"/>
    </xf>
    <xf numFmtId="0" fontId="105" fillId="54" borderId="33" xfId="0" applyFont="1" applyFill="1" applyBorder="1"/>
    <xf numFmtId="0" fontId="105" fillId="54" borderId="24" xfId="0" applyFont="1" applyFill="1" applyBorder="1"/>
    <xf numFmtId="0" fontId="105" fillId="54" borderId="34" xfId="0" applyFont="1" applyFill="1" applyBorder="1"/>
    <xf numFmtId="0" fontId="14" fillId="53" borderId="30" xfId="0" applyFont="1" applyFill="1" applyBorder="1" applyAlignment="1">
      <alignment horizontal="right"/>
    </xf>
    <xf numFmtId="3" fontId="8" fillId="52" borderId="17" xfId="0" applyNumberFormat="1" applyFont="1" applyFill="1" applyBorder="1" applyAlignment="1">
      <alignment vertical="top" wrapText="1"/>
    </xf>
    <xf numFmtId="3" fontId="103" fillId="52" borderId="30" xfId="0" quotePrefix="1" applyNumberFormat="1" applyFont="1" applyFill="1" applyBorder="1" applyAlignment="1">
      <alignment vertical="top" wrapText="1"/>
    </xf>
    <xf numFmtId="3" fontId="103" fillId="52" borderId="30" xfId="0" applyNumberFormat="1" applyFont="1" applyFill="1" applyBorder="1" applyAlignment="1">
      <alignment vertical="top" wrapText="1"/>
    </xf>
    <xf numFmtId="3" fontId="8" fillId="52" borderId="15" xfId="0" applyNumberFormat="1" applyFont="1" applyFill="1" applyBorder="1" applyAlignment="1">
      <alignment vertical="top" wrapText="1"/>
    </xf>
    <xf numFmtId="3" fontId="103" fillId="52" borderId="31" xfId="0" applyNumberFormat="1" applyFont="1" applyFill="1" applyBorder="1" applyAlignment="1">
      <alignment vertical="top" wrapText="1"/>
    </xf>
    <xf numFmtId="3" fontId="14" fillId="52" borderId="17" xfId="0" applyNumberFormat="1" applyFont="1" applyFill="1" applyBorder="1" applyAlignment="1">
      <alignment vertical="top" wrapText="1"/>
    </xf>
    <xf numFmtId="3" fontId="104" fillId="52" borderId="30" xfId="0" applyNumberFormat="1" applyFont="1" applyFill="1" applyBorder="1" applyAlignment="1">
      <alignment vertical="top" wrapText="1"/>
    </xf>
    <xf numFmtId="3" fontId="14" fillId="52" borderId="25" xfId="0" applyNumberFormat="1" applyFont="1" applyFill="1" applyBorder="1" applyAlignment="1">
      <alignment vertical="top" wrapText="1"/>
    </xf>
    <xf numFmtId="3" fontId="104" fillId="52" borderId="32" xfId="0" applyNumberFormat="1" applyFont="1" applyFill="1" applyBorder="1" applyAlignment="1">
      <alignment vertical="top" wrapText="1"/>
    </xf>
    <xf numFmtId="3" fontId="111" fillId="52" borderId="30" xfId="0" applyNumberFormat="1" applyFont="1" applyFill="1" applyBorder="1" applyAlignment="1">
      <alignment vertical="top" wrapText="1"/>
    </xf>
    <xf numFmtId="3" fontId="8" fillId="52" borderId="17" xfId="392" applyNumberFormat="1" applyFont="1" applyFill="1" applyBorder="1" applyAlignment="1">
      <alignment vertical="top" wrapText="1"/>
    </xf>
    <xf numFmtId="3" fontId="103" fillId="52" borderId="30" xfId="392" applyNumberFormat="1" applyFont="1" applyFill="1" applyBorder="1" applyAlignment="1">
      <alignment vertical="top" wrapText="1"/>
    </xf>
    <xf numFmtId="3" fontId="8" fillId="52" borderId="15" xfId="392" applyNumberFormat="1" applyFont="1" applyFill="1" applyBorder="1" applyAlignment="1">
      <alignment vertical="top" wrapText="1"/>
    </xf>
    <xf numFmtId="3" fontId="103" fillId="52" borderId="31" xfId="392" applyNumberFormat="1" applyFont="1" applyFill="1" applyBorder="1" applyAlignment="1">
      <alignment vertical="top" wrapText="1"/>
    </xf>
    <xf numFmtId="3" fontId="16" fillId="52" borderId="17" xfId="0" applyNumberFormat="1" applyFont="1" applyFill="1" applyBorder="1" applyAlignment="1">
      <alignment vertical="top" wrapText="1"/>
    </xf>
    <xf numFmtId="3" fontId="112" fillId="52" borderId="30" xfId="0" applyNumberFormat="1" applyFont="1" applyFill="1" applyBorder="1" applyAlignment="1">
      <alignment vertical="top" wrapText="1"/>
    </xf>
    <xf numFmtId="3" fontId="109" fillId="52" borderId="30" xfId="0" applyNumberFormat="1" applyFont="1" applyFill="1" applyBorder="1" applyAlignment="1">
      <alignment vertical="top" wrapText="1"/>
    </xf>
    <xf numFmtId="3" fontId="18" fillId="52" borderId="25" xfId="0" applyNumberFormat="1" applyFont="1" applyFill="1" applyBorder="1" applyAlignment="1">
      <alignment vertical="top" wrapText="1"/>
    </xf>
    <xf numFmtId="3" fontId="113" fillId="52" borderId="32" xfId="0" applyNumberFormat="1" applyFont="1" applyFill="1" applyBorder="1" applyAlignment="1">
      <alignment vertical="top" wrapText="1"/>
    </xf>
    <xf numFmtId="3" fontId="109" fillId="0" borderId="30" xfId="0" applyNumberFormat="1" applyFont="1" applyFill="1" applyBorder="1" applyAlignment="1">
      <alignment vertical="top" wrapText="1"/>
    </xf>
    <xf numFmtId="0" fontId="107" fillId="54" borderId="0" xfId="0" applyFont="1" applyFill="1" applyBorder="1" applyAlignment="1">
      <alignment vertical="center"/>
    </xf>
    <xf numFmtId="165" fontId="105" fillId="54" borderId="0" xfId="248" applyNumberFormat="1" applyFont="1" applyFill="1" applyBorder="1" applyAlignment="1">
      <alignment horizontal="left"/>
    </xf>
    <xf numFmtId="0" fontId="114" fillId="0" borderId="0" xfId="385" applyFont="1" applyFill="1" applyBorder="1"/>
    <xf numFmtId="0" fontId="10" fillId="0" borderId="0" xfId="385" applyFont="1" applyFill="1" applyBorder="1"/>
    <xf numFmtId="0" fontId="11" fillId="0" borderId="0" xfId="385" applyFont="1" applyFill="1" applyBorder="1" applyAlignment="1">
      <alignment horizontal="right"/>
    </xf>
    <xf numFmtId="0" fontId="114" fillId="0" borderId="0" xfId="385" applyFont="1" applyFill="1" applyBorder="1" applyAlignment="1">
      <alignment horizontal="left"/>
    </xf>
    <xf numFmtId="3" fontId="8" fillId="50" borderId="0" xfId="248" applyNumberFormat="1" applyFont="1" applyFill="1" applyBorder="1" applyAlignment="1">
      <alignment horizontal="right"/>
    </xf>
    <xf numFmtId="0" fontId="114" fillId="52" borderId="0" xfId="385" applyFont="1" applyFill="1" applyBorder="1" applyAlignment="1">
      <alignment horizontal="left"/>
    </xf>
    <xf numFmtId="3" fontId="8" fillId="52" borderId="0" xfId="248" applyNumberFormat="1" applyFont="1" applyFill="1" applyBorder="1" applyAlignment="1">
      <alignment horizontal="right"/>
    </xf>
    <xf numFmtId="0" fontId="10" fillId="0" borderId="0" xfId="385" applyFont="1" applyFill="1" applyBorder="1" applyAlignment="1">
      <alignment horizontal="right"/>
    </xf>
    <xf numFmtId="0" fontId="10" fillId="52" borderId="0" xfId="385" applyFont="1" applyFill="1" applyBorder="1" applyAlignment="1">
      <alignment horizontal="right"/>
    </xf>
    <xf numFmtId="0" fontId="10" fillId="52" borderId="0" xfId="385" applyFont="1" applyFill="1" applyBorder="1"/>
    <xf numFmtId="3" fontId="14" fillId="52" borderId="0" xfId="248" applyNumberFormat="1" applyFont="1" applyFill="1" applyBorder="1" applyAlignment="1">
      <alignment horizontal="right"/>
    </xf>
    <xf numFmtId="3" fontId="10" fillId="0" borderId="0" xfId="385" applyNumberFormat="1" applyFont="1" applyFill="1" applyBorder="1" applyAlignment="1">
      <alignment horizontal="right"/>
    </xf>
    <xf numFmtId="166" fontId="8" fillId="52" borderId="0" xfId="248" applyNumberFormat="1" applyFont="1" applyFill="1" applyBorder="1" applyAlignment="1">
      <alignment horizontal="right"/>
    </xf>
    <xf numFmtId="169" fontId="8" fillId="52" borderId="0" xfId="248" applyNumberFormat="1" applyFont="1" applyFill="1" applyBorder="1" applyAlignment="1">
      <alignment horizontal="right"/>
    </xf>
    <xf numFmtId="1" fontId="8" fillId="52" borderId="0" xfId="248" applyNumberFormat="1" applyFont="1" applyFill="1" applyBorder="1" applyAlignment="1">
      <alignment horizontal="right"/>
    </xf>
    <xf numFmtId="0" fontId="19" fillId="52" borderId="0" xfId="385" applyFont="1" applyFill="1" applyBorder="1" applyAlignment="1"/>
    <xf numFmtId="0" fontId="8" fillId="0" borderId="0" xfId="385" applyFont="1" applyFill="1" applyBorder="1" applyAlignment="1">
      <alignment horizontal="right"/>
    </xf>
    <xf numFmtId="0" fontId="90" fillId="0" borderId="0" xfId="385" applyFont="1" applyFill="1" applyBorder="1"/>
    <xf numFmtId="3" fontId="10" fillId="0" borderId="0" xfId="385" applyNumberFormat="1" applyFont="1" applyFill="1" applyBorder="1"/>
    <xf numFmtId="3" fontId="11" fillId="0" borderId="0" xfId="385" applyNumberFormat="1" applyFont="1" applyFill="1" applyBorder="1"/>
    <xf numFmtId="0" fontId="11" fillId="0" borderId="0" xfId="385" applyFont="1" applyFill="1" applyBorder="1"/>
    <xf numFmtId="0" fontId="11" fillId="0" borderId="0" xfId="385" applyFont="1" applyFill="1" applyBorder="1" applyAlignment="1"/>
    <xf numFmtId="0" fontId="10" fillId="0" borderId="0" xfId="385" applyFont="1" applyFill="1" applyBorder="1" applyAlignment="1"/>
    <xf numFmtId="3" fontId="14" fillId="0" borderId="0" xfId="0" applyNumberFormat="1" applyFont="1" applyFill="1" applyBorder="1" applyAlignment="1">
      <alignment vertical="center"/>
    </xf>
    <xf numFmtId="3" fontId="14" fillId="0" borderId="0" xfId="0" applyNumberFormat="1" applyFont="1" applyFill="1" applyBorder="1" applyAlignment="1">
      <alignment horizontal="right" vertical="center"/>
    </xf>
    <xf numFmtId="0" fontId="8" fillId="0" borderId="0" xfId="0" applyFont="1" applyFill="1" applyBorder="1" applyAlignment="1">
      <alignment vertical="center"/>
    </xf>
    <xf numFmtId="3" fontId="14" fillId="0" borderId="23" xfId="0" applyNumberFormat="1" applyFont="1" applyFill="1" applyBorder="1" applyAlignment="1">
      <alignment vertical="center"/>
    </xf>
    <xf numFmtId="167" fontId="8" fillId="0" borderId="0" xfId="457" applyNumberFormat="1" applyFont="1" applyFill="1" applyBorder="1" applyAlignment="1">
      <alignment horizontal="right" vertical="center"/>
    </xf>
    <xf numFmtId="3" fontId="16" fillId="0" borderId="17" xfId="0" applyNumberFormat="1" applyFont="1" applyFill="1" applyBorder="1" applyAlignment="1">
      <alignment vertical="top" wrapText="1"/>
    </xf>
    <xf numFmtId="3" fontId="112" fillId="0" borderId="30" xfId="0" applyNumberFormat="1" applyFont="1" applyFill="1" applyBorder="1" applyAlignment="1">
      <alignment vertical="top" wrapText="1"/>
    </xf>
    <xf numFmtId="3" fontId="18" fillId="0" borderId="25" xfId="0" applyNumberFormat="1" applyFont="1" applyFill="1" applyBorder="1" applyAlignment="1">
      <alignment vertical="top" wrapText="1"/>
    </xf>
    <xf numFmtId="3" fontId="18" fillId="0" borderId="9" xfId="0" applyNumberFormat="1" applyFont="1" applyFill="1" applyBorder="1" applyAlignment="1">
      <alignment vertical="top" wrapText="1"/>
    </xf>
    <xf numFmtId="3" fontId="113" fillId="0" borderId="32" xfId="0" applyNumberFormat="1" applyFont="1" applyFill="1" applyBorder="1" applyAlignment="1">
      <alignment vertical="top" wrapText="1"/>
    </xf>
    <xf numFmtId="170" fontId="8" fillId="0" borderId="0" xfId="0" applyNumberFormat="1" applyFont="1" applyFill="1" applyBorder="1" applyAlignment="1" applyProtection="1">
      <alignment horizontal="right"/>
      <protection locked="0"/>
    </xf>
    <xf numFmtId="170" fontId="8" fillId="0" borderId="17" xfId="0" applyNumberFormat="1" applyFont="1" applyFill="1" applyBorder="1" applyAlignment="1" applyProtection="1">
      <alignment horizontal="right"/>
      <protection locked="0"/>
    </xf>
    <xf numFmtId="170" fontId="8" fillId="0" borderId="23" xfId="0" applyNumberFormat="1" applyFont="1" applyFill="1" applyBorder="1" applyAlignment="1" applyProtection="1">
      <alignment horizontal="right"/>
      <protection locked="0"/>
    </xf>
    <xf numFmtId="3" fontId="19" fillId="52" borderId="0" xfId="442" applyNumberFormat="1" applyFill="1" applyAlignment="1">
      <alignment horizontal="right"/>
    </xf>
    <xf numFmtId="172" fontId="8" fillId="0" borderId="17" xfId="397" applyNumberFormat="1" applyFont="1" applyFill="1" applyBorder="1" applyAlignment="1">
      <alignment horizontal="right" vertical="top" wrapText="1"/>
    </xf>
    <xf numFmtId="3" fontId="14" fillId="0" borderId="9" xfId="397" applyNumberFormat="1" applyFont="1" applyFill="1" applyBorder="1" applyAlignment="1" applyProtection="1">
      <alignment horizontal="right" vertical="top" wrapText="1"/>
      <protection locked="0"/>
    </xf>
    <xf numFmtId="166" fontId="8" fillId="0" borderId="0" xfId="0" applyNumberFormat="1" applyFont="1" applyFill="1" applyBorder="1" applyAlignment="1"/>
    <xf numFmtId="2" fontId="8" fillId="0" borderId="0" xfId="0" applyNumberFormat="1" applyFont="1" applyFill="1" applyBorder="1" applyAlignment="1">
      <alignment horizontal="right" vertical="top" wrapText="1"/>
    </xf>
    <xf numFmtId="0" fontId="108" fillId="52" borderId="0" xfId="0" applyFont="1" applyFill="1" applyBorder="1" applyAlignment="1">
      <alignment horizontal="right"/>
    </xf>
    <xf numFmtId="3" fontId="14" fillId="52" borderId="0" xfId="0" applyNumberFormat="1" applyFont="1" applyFill="1" applyBorder="1"/>
    <xf numFmtId="0" fontId="8" fillId="52" borderId="0" xfId="443" applyNumberFormat="1" applyFont="1" applyFill="1" applyBorder="1" applyAlignment="1">
      <alignment horizontal="left"/>
    </xf>
    <xf numFmtId="0" fontId="8" fillId="52" borderId="23" xfId="443" applyNumberFormat="1" applyFont="1" applyFill="1" applyBorder="1" applyAlignment="1">
      <alignment horizontal="left"/>
    </xf>
    <xf numFmtId="3" fontId="8" fillId="0" borderId="0" xfId="457" applyNumberFormat="1" applyFont="1" applyFill="1" applyBorder="1" applyAlignment="1">
      <alignment horizontal="right"/>
    </xf>
    <xf numFmtId="4" fontId="8" fillId="0" borderId="0" xfId="248" applyNumberFormat="1" applyFont="1" applyFill="1" applyBorder="1" applyAlignment="1">
      <alignment horizontal="right"/>
    </xf>
    <xf numFmtId="0" fontId="106" fillId="52" borderId="36" xfId="338" applyFont="1" applyFill="1" applyBorder="1" applyAlignment="1" applyProtection="1">
      <alignment horizontal="left" vertical="top" wrapText="1" indent="1"/>
    </xf>
    <xf numFmtId="0" fontId="115" fillId="0" borderId="0" xfId="0" applyFont="1"/>
    <xf numFmtId="0" fontId="14" fillId="0" borderId="36" xfId="0" applyFont="1" applyBorder="1" applyAlignment="1">
      <alignment wrapText="1"/>
    </xf>
    <xf numFmtId="0" fontId="103" fillId="0" borderId="23" xfId="0" quotePrefix="1" applyFont="1" applyFill="1" applyBorder="1" applyAlignment="1">
      <alignment vertical="center"/>
    </xf>
    <xf numFmtId="0" fontId="8" fillId="0" borderId="23" xfId="0" quotePrefix="1" applyFont="1" applyFill="1" applyBorder="1" applyAlignment="1">
      <alignment vertical="center"/>
    </xf>
    <xf numFmtId="0" fontId="116" fillId="52" borderId="36" xfId="338" applyFont="1" applyFill="1" applyBorder="1" applyAlignment="1" applyProtection="1">
      <alignment horizontal="left" vertical="top" wrapText="1" indent="1"/>
    </xf>
    <xf numFmtId="0" fontId="106" fillId="52" borderId="0" xfId="338" applyFont="1" applyFill="1" applyAlignment="1" applyProtection="1">
      <alignment horizontal="left" indent="2"/>
    </xf>
    <xf numFmtId="3" fontId="8" fillId="0" borderId="0" xfId="443" applyNumberFormat="1" applyFont="1" applyFill="1" applyBorder="1"/>
    <xf numFmtId="3" fontId="16" fillId="0" borderId="33" xfId="0" applyNumberFormat="1" applyFont="1" applyFill="1" applyBorder="1" applyAlignment="1">
      <alignment vertical="top" wrapText="1"/>
    </xf>
    <xf numFmtId="3" fontId="16" fillId="0" borderId="30" xfId="0" applyNumberFormat="1" applyFont="1" applyFill="1" applyBorder="1" applyAlignment="1">
      <alignment vertical="top" wrapText="1"/>
    </xf>
    <xf numFmtId="172" fontId="8" fillId="52" borderId="17" xfId="397" applyNumberFormat="1" applyFont="1" applyFill="1" applyBorder="1" applyAlignment="1">
      <alignment horizontal="right" vertical="top" wrapText="1"/>
    </xf>
    <xf numFmtId="3" fontId="0" fillId="52" borderId="17" xfId="0" applyNumberFormat="1" applyFill="1" applyBorder="1" applyAlignment="1">
      <alignment horizontal="right"/>
    </xf>
    <xf numFmtId="3" fontId="8" fillId="0" borderId="17" xfId="397" applyNumberFormat="1" applyFont="1" applyFill="1" applyBorder="1" applyAlignment="1">
      <alignment horizontal="right" vertical="top" wrapText="1"/>
    </xf>
    <xf numFmtId="3" fontId="14" fillId="0" borderId="25" xfId="397" applyNumberFormat="1" applyFont="1" applyFill="1" applyBorder="1" applyAlignment="1" applyProtection="1">
      <alignment horizontal="right" vertical="top" wrapText="1"/>
      <protection locked="0"/>
    </xf>
    <xf numFmtId="3" fontId="103" fillId="52" borderId="0" xfId="0" quotePrefix="1" applyNumberFormat="1" applyFont="1" applyFill="1" applyBorder="1" applyAlignment="1">
      <alignment vertical="top" wrapText="1"/>
    </xf>
    <xf numFmtId="3" fontId="103" fillId="52" borderId="0" xfId="0" applyNumberFormat="1" applyFont="1" applyFill="1" applyBorder="1" applyAlignment="1">
      <alignment vertical="top" wrapText="1"/>
    </xf>
    <xf numFmtId="3" fontId="103" fillId="52" borderId="23" xfId="0" applyNumberFormat="1" applyFont="1" applyFill="1" applyBorder="1" applyAlignment="1">
      <alignment vertical="top" wrapText="1"/>
    </xf>
    <xf numFmtId="3" fontId="104" fillId="52" borderId="0" xfId="0" applyNumberFormat="1" applyFont="1" applyFill="1" applyBorder="1" applyAlignment="1">
      <alignment vertical="top" wrapText="1"/>
    </xf>
    <xf numFmtId="3" fontId="104" fillId="52" borderId="9" xfId="0" applyNumberFormat="1" applyFont="1" applyFill="1" applyBorder="1" applyAlignment="1">
      <alignment vertical="top" wrapText="1"/>
    </xf>
    <xf numFmtId="3" fontId="111" fillId="52" borderId="0" xfId="0" applyNumberFormat="1" applyFont="1" applyFill="1" applyBorder="1" applyAlignment="1">
      <alignment vertical="top" wrapText="1"/>
    </xf>
    <xf numFmtId="3" fontId="103" fillId="52" borderId="0" xfId="392" applyNumberFormat="1" applyFont="1" applyFill="1" applyBorder="1" applyAlignment="1">
      <alignment vertical="top" wrapText="1"/>
    </xf>
    <xf numFmtId="3" fontId="103" fillId="52" borderId="23" xfId="392" applyNumberFormat="1" applyFont="1" applyFill="1" applyBorder="1" applyAlignment="1">
      <alignment vertical="top" wrapText="1"/>
    </xf>
    <xf numFmtId="0" fontId="108" fillId="0" borderId="0" xfId="0" applyFont="1"/>
    <xf numFmtId="0" fontId="108" fillId="52" borderId="0" xfId="0" applyFont="1" applyFill="1" applyAlignment="1">
      <alignment horizontal="left" vertical="top" indent="1"/>
    </xf>
    <xf numFmtId="0" fontId="8" fillId="52" borderId="0" xfId="0" applyFont="1" applyFill="1" applyAlignment="1">
      <alignment horizontal="left" vertical="top" indent="1"/>
    </xf>
    <xf numFmtId="0" fontId="104" fillId="53" borderId="0" xfId="425" applyFont="1" applyFill="1" applyBorder="1" applyAlignment="1">
      <alignment horizontal="right" vertical="center"/>
    </xf>
    <xf numFmtId="0" fontId="8" fillId="0" borderId="0" xfId="425" applyBorder="1"/>
    <xf numFmtId="0" fontId="105" fillId="54" borderId="0" xfId="425" applyNumberFormat="1" applyFont="1" applyFill="1" applyBorder="1" applyAlignment="1">
      <alignment horizontal="right"/>
    </xf>
    <xf numFmtId="3" fontId="8" fillId="0" borderId="0" xfId="425" applyNumberFormat="1" applyBorder="1"/>
    <xf numFmtId="167" fontId="14" fillId="0" borderId="0" xfId="457" applyNumberFormat="1" applyFont="1" applyBorder="1"/>
    <xf numFmtId="0" fontId="14" fillId="53" borderId="0" xfId="425" applyFont="1" applyFill="1" applyBorder="1" applyAlignment="1">
      <alignment vertical="top" wrapText="1"/>
    </xf>
    <xf numFmtId="3" fontId="8" fillId="0" borderId="0" xfId="425" applyNumberFormat="1" applyFill="1" applyBorder="1"/>
    <xf numFmtId="167" fontId="14" fillId="0" borderId="0" xfId="457" applyNumberFormat="1" applyFont="1" applyFill="1" applyBorder="1"/>
    <xf numFmtId="3" fontId="14" fillId="0" borderId="0" xfId="425" applyNumberFormat="1" applyFont="1" applyBorder="1"/>
    <xf numFmtId="190" fontId="8" fillId="0" borderId="0" xfId="425" applyNumberFormat="1" applyBorder="1"/>
    <xf numFmtId="0" fontId="8" fillId="0" borderId="0" xfId="425" applyFont="1" applyBorder="1"/>
    <xf numFmtId="0" fontId="105" fillId="54" borderId="0" xfId="411" applyNumberFormat="1" applyFont="1" applyFill="1" applyBorder="1"/>
    <xf numFmtId="0" fontId="14" fillId="0" borderId="0" xfId="425" applyFont="1" applyBorder="1" applyAlignment="1">
      <alignment horizontal="left"/>
    </xf>
    <xf numFmtId="3" fontId="12" fillId="0" borderId="0" xfId="425" applyNumberFormat="1" applyFont="1" applyBorder="1"/>
    <xf numFmtId="0" fontId="8" fillId="0" borderId="0" xfId="425" applyFont="1" applyFill="1" applyBorder="1" applyAlignment="1">
      <alignment horizontal="left"/>
    </xf>
    <xf numFmtId="3" fontId="0" fillId="0" borderId="0" xfId="0" applyNumberFormat="1"/>
    <xf numFmtId="169" fontId="14" fillId="0" borderId="0" xfId="425" applyNumberFormat="1" applyFont="1" applyFill="1" applyBorder="1"/>
    <xf numFmtId="3" fontId="8" fillId="0" borderId="0" xfId="425" applyNumberFormat="1" applyFont="1" applyFill="1" applyBorder="1"/>
    <xf numFmtId="0" fontId="16" fillId="0" borderId="30" xfId="0" applyFont="1" applyFill="1" applyBorder="1" applyAlignment="1">
      <alignment vertical="center"/>
    </xf>
    <xf numFmtId="0" fontId="16" fillId="52" borderId="30" xfId="0" applyFont="1" applyFill="1" applyBorder="1" applyAlignment="1">
      <alignment vertical="center"/>
    </xf>
    <xf numFmtId="0" fontId="97" fillId="0" borderId="0" xfId="397" applyFont="1" applyFill="1" applyBorder="1" applyAlignment="1">
      <alignment horizontal="left"/>
    </xf>
    <xf numFmtId="0" fontId="16" fillId="0" borderId="0" xfId="397" applyFont="1" applyFill="1" applyBorder="1" applyAlignment="1">
      <alignment horizontal="left"/>
    </xf>
    <xf numFmtId="0" fontId="16" fillId="52" borderId="0" xfId="0" applyFont="1" applyFill="1" applyBorder="1"/>
    <xf numFmtId="0" fontId="15" fillId="0" borderId="0" xfId="429" applyFont="1" applyFill="1" applyBorder="1" applyAlignment="1">
      <alignment horizontal="left"/>
    </xf>
    <xf numFmtId="0" fontId="8" fillId="0" borderId="0" xfId="425" applyFill="1" applyBorder="1"/>
    <xf numFmtId="0" fontId="0" fillId="0" borderId="0" xfId="0" applyFill="1"/>
    <xf numFmtId="0" fontId="8" fillId="0" borderId="0" xfId="0" applyFont="1" applyFill="1"/>
    <xf numFmtId="172" fontId="19" fillId="58" borderId="0" xfId="0" applyNumberFormat="1" applyFont="1" applyFill="1" applyAlignment="1" applyProtection="1">
      <alignment horizontal="right" vertical="top" wrapText="1"/>
      <protection locked="0"/>
    </xf>
    <xf numFmtId="3" fontId="19" fillId="58" borderId="0" xfId="0" applyNumberFormat="1" applyFont="1" applyFill="1" applyBorder="1" applyAlignment="1" applyProtection="1">
      <alignment horizontal="right" vertical="top" wrapText="1"/>
      <protection locked="0"/>
    </xf>
    <xf numFmtId="165" fontId="19" fillId="58" borderId="0" xfId="248" applyFont="1" applyFill="1" applyBorder="1" applyAlignment="1" applyProtection="1">
      <alignment horizontal="right" vertical="top" wrapText="1"/>
      <protection locked="0"/>
    </xf>
    <xf numFmtId="3" fontId="8" fillId="0" borderId="30" xfId="397" applyNumberFormat="1" applyFont="1" applyFill="1" applyBorder="1" applyAlignment="1">
      <alignment horizontal="right" vertical="top" wrapText="1"/>
    </xf>
    <xf numFmtId="172" fontId="8" fillId="52" borderId="31" xfId="397" applyNumberFormat="1" applyFont="1" applyFill="1" applyBorder="1" applyAlignment="1">
      <alignment horizontal="right" vertical="top" wrapText="1"/>
    </xf>
    <xf numFmtId="0" fontId="105" fillId="54" borderId="30" xfId="429" applyNumberFormat="1" applyFont="1" applyFill="1" applyBorder="1" applyAlignment="1">
      <alignment horizontal="right"/>
    </xf>
    <xf numFmtId="0" fontId="104" fillId="53" borderId="30" xfId="429" applyFont="1" applyFill="1" applyBorder="1" applyAlignment="1">
      <alignment horizontal="right"/>
    </xf>
    <xf numFmtId="3" fontId="8" fillId="52" borderId="23" xfId="457" applyNumberFormat="1" applyFont="1" applyFill="1" applyBorder="1" applyAlignment="1">
      <alignment vertical="center"/>
    </xf>
    <xf numFmtId="3" fontId="8" fillId="0" borderId="23" xfId="0" applyNumberFormat="1" applyFont="1" applyFill="1" applyBorder="1" applyAlignment="1">
      <alignment vertical="center"/>
    </xf>
    <xf numFmtId="167" fontId="8" fillId="0" borderId="0" xfId="457" quotePrefix="1" applyNumberFormat="1" applyFont="1" applyFill="1" applyBorder="1" applyAlignment="1">
      <alignment horizontal="right" vertical="center"/>
    </xf>
    <xf numFmtId="167" fontId="8" fillId="0" borderId="23" xfId="457" applyNumberFormat="1" applyFont="1" applyFill="1" applyBorder="1" applyAlignment="1">
      <alignment horizontal="right" vertical="center"/>
    </xf>
    <xf numFmtId="167" fontId="14" fillId="0" borderId="0" xfId="457" applyNumberFormat="1" applyFont="1" applyFill="1" applyBorder="1" applyAlignment="1">
      <alignment vertical="center"/>
    </xf>
    <xf numFmtId="167" fontId="8" fillId="0" borderId="0" xfId="457" applyNumberFormat="1" applyFont="1" applyFill="1" applyBorder="1" applyAlignment="1">
      <alignment vertical="center"/>
    </xf>
    <xf numFmtId="3" fontId="8" fillId="0" borderId="23" xfId="457" applyNumberFormat="1" applyFont="1" applyFill="1" applyBorder="1" applyAlignment="1">
      <alignment vertical="center"/>
    </xf>
    <xf numFmtId="191" fontId="8" fillId="0" borderId="0" xfId="0" applyNumberFormat="1" applyFont="1" applyFill="1" applyBorder="1" applyAlignment="1">
      <alignment vertical="center"/>
    </xf>
    <xf numFmtId="0" fontId="117" fillId="52" borderId="0" xfId="0" applyNumberFormat="1" applyFont="1" applyFill="1" applyBorder="1" applyAlignment="1">
      <alignment horizontal="left" vertical="top"/>
    </xf>
    <xf numFmtId="3" fontId="19" fillId="0" borderId="0" xfId="442" applyNumberFormat="1" applyFill="1" applyAlignment="1">
      <alignment horizontal="right"/>
    </xf>
    <xf numFmtId="0" fontId="0" fillId="0" borderId="0" xfId="0" applyFill="1" applyBorder="1"/>
    <xf numFmtId="9" fontId="8" fillId="52" borderId="0" xfId="457" applyFont="1" applyFill="1" applyBorder="1" applyAlignment="1">
      <alignment horizontal="right"/>
    </xf>
    <xf numFmtId="9" fontId="8" fillId="0" borderId="0" xfId="457" applyNumberFormat="1" applyFont="1" applyFill="1" applyBorder="1" applyAlignment="1">
      <alignment horizontal="right"/>
    </xf>
    <xf numFmtId="9" fontId="8" fillId="52" borderId="0" xfId="457" applyNumberFormat="1" applyFont="1" applyFill="1" applyBorder="1" applyAlignment="1">
      <alignment horizontal="right"/>
    </xf>
    <xf numFmtId="2" fontId="8" fillId="0" borderId="0" xfId="0" applyNumberFormat="1" applyFont="1" applyFill="1" applyAlignment="1">
      <alignment horizontal="right"/>
    </xf>
    <xf numFmtId="1" fontId="14" fillId="52" borderId="23" xfId="0" applyNumberFormat="1" applyFont="1" applyFill="1" applyBorder="1" applyAlignment="1">
      <alignment horizontal="right"/>
    </xf>
    <xf numFmtId="169" fontId="8" fillId="0" borderId="0" xfId="425" applyNumberFormat="1" applyFont="1" applyBorder="1"/>
    <xf numFmtId="0" fontId="105" fillId="54" borderId="0" xfId="0" applyFont="1" applyFill="1" applyBorder="1" applyAlignment="1">
      <alignment wrapText="1"/>
    </xf>
    <xf numFmtId="0" fontId="14" fillId="52" borderId="23" xfId="435" applyFont="1" applyFill="1" applyBorder="1" applyAlignment="1">
      <alignment horizontal="right" vertical="top" wrapText="1"/>
    </xf>
    <xf numFmtId="0" fontId="14" fillId="53" borderId="23" xfId="435" applyFont="1" applyFill="1" applyBorder="1" applyAlignment="1">
      <alignment horizontal="right" vertical="top" wrapText="1"/>
    </xf>
    <xf numFmtId="170" fontId="8" fillId="0" borderId="30" xfId="0" applyNumberFormat="1" applyFont="1" applyFill="1" applyBorder="1" applyAlignment="1" applyProtection="1">
      <alignment horizontal="right"/>
      <protection locked="0"/>
    </xf>
    <xf numFmtId="170" fontId="8" fillId="52" borderId="30" xfId="0" applyNumberFormat="1" applyFont="1" applyFill="1" applyBorder="1" applyAlignment="1" applyProtection="1">
      <alignment horizontal="right"/>
      <protection locked="0"/>
    </xf>
    <xf numFmtId="170" fontId="8" fillId="50" borderId="30" xfId="0" applyNumberFormat="1" applyFont="1" applyFill="1" applyBorder="1" applyAlignment="1" applyProtection="1">
      <alignment horizontal="right"/>
      <protection locked="0"/>
    </xf>
    <xf numFmtId="0" fontId="0" fillId="0" borderId="30" xfId="0" applyBorder="1"/>
    <xf numFmtId="0" fontId="102" fillId="54" borderId="30" xfId="0" applyNumberFormat="1" applyFont="1" applyFill="1" applyBorder="1" applyAlignment="1">
      <alignment horizontal="right"/>
    </xf>
    <xf numFmtId="0" fontId="105" fillId="54" borderId="30" xfId="0" applyNumberFormat="1" applyFont="1" applyFill="1" applyBorder="1" applyAlignment="1">
      <alignment horizontal="right"/>
    </xf>
    <xf numFmtId="170" fontId="8" fillId="0" borderId="31" xfId="0" applyNumberFormat="1" applyFont="1" applyFill="1" applyBorder="1" applyAlignment="1" applyProtection="1">
      <alignment horizontal="right"/>
      <protection locked="0"/>
    </xf>
    <xf numFmtId="3" fontId="12" fillId="52" borderId="0" xfId="0" applyNumberFormat="1" applyFont="1" applyFill="1" applyBorder="1" applyAlignment="1">
      <alignment horizontal="left"/>
    </xf>
    <xf numFmtId="2" fontId="12" fillId="52" borderId="0" xfId="0" applyNumberFormat="1" applyFont="1" applyFill="1" applyBorder="1" applyAlignment="1">
      <alignment horizontal="left" vertical="top" wrapText="1"/>
    </xf>
    <xf numFmtId="0" fontId="105" fillId="54" borderId="17" xfId="0" applyFont="1" applyFill="1" applyBorder="1"/>
    <xf numFmtId="3" fontId="109" fillId="0" borderId="0" xfId="0" applyNumberFormat="1" applyFont="1" applyFill="1" applyBorder="1" applyAlignment="1">
      <alignment vertical="top" wrapText="1"/>
    </xf>
    <xf numFmtId="3" fontId="113" fillId="0" borderId="9" xfId="0" applyNumberFormat="1" applyFont="1" applyFill="1" applyBorder="1" applyAlignment="1">
      <alignment vertical="top" wrapText="1"/>
    </xf>
    <xf numFmtId="3" fontId="109" fillId="52" borderId="0" xfId="0" applyNumberFormat="1" applyFont="1" applyFill="1" applyBorder="1" applyAlignment="1">
      <alignment vertical="top" wrapText="1"/>
    </xf>
    <xf numFmtId="0" fontId="10" fillId="0" borderId="0" xfId="385" applyFont="1" applyFill="1" applyBorder="1" applyAlignment="1">
      <alignment horizontal="right" wrapText="1"/>
    </xf>
    <xf numFmtId="0" fontId="19" fillId="52" borderId="0" xfId="385" applyFont="1" applyFill="1" applyBorder="1" applyAlignment="1">
      <alignment horizontal="left" vertical="center" wrapText="1"/>
    </xf>
    <xf numFmtId="0" fontId="8" fillId="50" borderId="0" xfId="397" applyFont="1" applyFill="1" applyBorder="1" applyAlignment="1">
      <alignment horizontal="left" wrapText="1"/>
    </xf>
    <xf numFmtId="172" fontId="8" fillId="52" borderId="15" xfId="397" applyNumberFormat="1" applyFont="1" applyFill="1" applyBorder="1" applyAlignment="1">
      <alignment horizontal="right" vertical="top" wrapText="1"/>
    </xf>
    <xf numFmtId="172" fontId="8" fillId="52" borderId="23" xfId="397" applyNumberFormat="1" applyFont="1" applyFill="1" applyBorder="1" applyAlignment="1">
      <alignment horizontal="right" vertical="top" wrapText="1"/>
    </xf>
    <xf numFmtId="9" fontId="104" fillId="52" borderId="0" xfId="457" applyFont="1" applyFill="1" applyBorder="1" applyAlignment="1">
      <alignment vertical="center"/>
    </xf>
    <xf numFmtId="3" fontId="8" fillId="52" borderId="9" xfId="397" applyNumberFormat="1" applyFont="1" applyFill="1" applyBorder="1" applyAlignment="1" applyProtection="1">
      <alignment horizontal="right" vertical="top" wrapText="1"/>
      <protection locked="0"/>
    </xf>
    <xf numFmtId="3" fontId="14" fillId="52" borderId="9" xfId="397" applyNumberFormat="1" applyFont="1" applyFill="1" applyBorder="1" applyAlignment="1" applyProtection="1">
      <alignment horizontal="right" vertical="top" wrapText="1"/>
      <protection locked="0"/>
    </xf>
    <xf numFmtId="3" fontId="8" fillId="0" borderId="0" xfId="0" applyNumberFormat="1" applyFont="1"/>
    <xf numFmtId="3" fontId="8" fillId="0" borderId="0" xfId="425" applyNumberFormat="1" applyFont="1" applyBorder="1"/>
    <xf numFmtId="3" fontId="0" fillId="0" borderId="0" xfId="0" applyNumberFormat="1" applyFill="1"/>
    <xf numFmtId="3" fontId="8" fillId="52" borderId="0" xfId="397" applyNumberFormat="1" applyFont="1" applyFill="1" applyBorder="1" applyAlignment="1" applyProtection="1">
      <alignment horizontal="right" vertical="top" wrapText="1"/>
      <protection locked="0"/>
    </xf>
    <xf numFmtId="3" fontId="8" fillId="52" borderId="0" xfId="397" applyNumberFormat="1" applyFont="1" applyFill="1" applyBorder="1" applyAlignment="1" applyProtection="1">
      <alignment horizontal="right" wrapText="1"/>
      <protection locked="0"/>
    </xf>
    <xf numFmtId="3" fontId="14" fillId="52" borderId="0" xfId="397" applyNumberFormat="1" applyFont="1" applyFill="1" applyBorder="1" applyAlignment="1" applyProtection="1">
      <alignment horizontal="right" vertical="top" wrapText="1"/>
      <protection locked="0"/>
    </xf>
    <xf numFmtId="3" fontId="8" fillId="52" borderId="0" xfId="397" applyNumberFormat="1" applyFont="1" applyFill="1" applyBorder="1" applyProtection="1">
      <protection locked="0"/>
    </xf>
    <xf numFmtId="3" fontId="0" fillId="52" borderId="0" xfId="0" applyNumberFormat="1" applyFill="1" applyBorder="1" applyAlignment="1">
      <alignment horizontal="right"/>
    </xf>
    <xf numFmtId="3" fontId="8" fillId="52" borderId="23" xfId="397" applyNumberFormat="1" applyFont="1" applyFill="1" applyBorder="1" applyAlignment="1" applyProtection="1">
      <alignment horizontal="right" vertical="top"/>
      <protection locked="0"/>
    </xf>
    <xf numFmtId="3" fontId="16" fillId="52" borderId="0" xfId="397" applyNumberFormat="1" applyFont="1" applyFill="1" applyBorder="1" applyAlignment="1" applyProtection="1">
      <alignment horizontal="right" vertical="top" wrapText="1"/>
      <protection locked="0"/>
    </xf>
    <xf numFmtId="3" fontId="16" fillId="52" borderId="9" xfId="397" applyNumberFormat="1" applyFont="1" applyFill="1" applyBorder="1" applyAlignment="1" applyProtection="1">
      <alignment horizontal="right" vertical="top" wrapText="1"/>
      <protection locked="0"/>
    </xf>
    <xf numFmtId="0" fontId="8" fillId="0" borderId="30" xfId="0" applyFont="1" applyFill="1" applyBorder="1"/>
    <xf numFmtId="41" fontId="8" fillId="0" borderId="0" xfId="0" quotePrefix="1" applyNumberFormat="1" applyFont="1" applyFill="1" applyBorder="1" applyAlignment="1">
      <alignment horizontal="right" vertical="center"/>
    </xf>
    <xf numFmtId="41" fontId="16" fillId="0" borderId="0" xfId="0" applyNumberFormat="1" applyFont="1" applyFill="1" applyBorder="1" applyAlignment="1">
      <alignment vertical="top" wrapText="1"/>
    </xf>
    <xf numFmtId="41" fontId="16" fillId="52" borderId="0" xfId="0" applyNumberFormat="1" applyFont="1" applyFill="1" applyBorder="1" applyAlignment="1">
      <alignment vertical="top" wrapText="1"/>
    </xf>
    <xf numFmtId="41" fontId="109" fillId="0" borderId="30" xfId="0" applyNumberFormat="1" applyFont="1" applyFill="1" applyBorder="1" applyAlignment="1">
      <alignment vertical="top" wrapText="1"/>
    </xf>
    <xf numFmtId="41" fontId="8" fillId="0" borderId="0" xfId="0" applyNumberFormat="1" applyFont="1" applyFill="1" applyBorder="1"/>
    <xf numFmtId="41" fontId="103" fillId="52" borderId="23" xfId="0" applyNumberFormat="1" applyFont="1" applyFill="1" applyBorder="1" applyAlignment="1">
      <alignment vertical="top" wrapText="1"/>
    </xf>
    <xf numFmtId="41" fontId="0" fillId="0" borderId="0" xfId="0" applyNumberFormat="1" applyFill="1" applyBorder="1"/>
    <xf numFmtId="3" fontId="14" fillId="0" borderId="0" xfId="425" applyNumberFormat="1" applyFont="1" applyFill="1" applyBorder="1"/>
    <xf numFmtId="9" fontId="12" fillId="52" borderId="0" xfId="0" applyNumberFormat="1" applyFont="1" applyFill="1" applyBorder="1" applyAlignment="1">
      <alignment horizontal="left" vertical="top" wrapText="1"/>
    </xf>
    <xf numFmtId="2" fontId="8" fillId="52" borderId="0" xfId="0" applyNumberFormat="1" applyFont="1" applyFill="1" applyBorder="1" applyAlignment="1">
      <alignment horizontal="right" vertical="top" wrapText="1"/>
    </xf>
    <xf numFmtId="0" fontId="14" fillId="0" borderId="0" xfId="385" applyFont="1" applyFill="1" applyBorder="1" applyAlignment="1"/>
    <xf numFmtId="1" fontId="14" fillId="57" borderId="0" xfId="385" applyNumberFormat="1" applyFont="1" applyFill="1" applyBorder="1" applyAlignment="1">
      <alignment horizontal="right"/>
    </xf>
    <xf numFmtId="3" fontId="8" fillId="52" borderId="0" xfId="248" quotePrefix="1" applyNumberFormat="1" applyFont="1" applyFill="1" applyBorder="1" applyAlignment="1">
      <alignment horizontal="right"/>
    </xf>
    <xf numFmtId="1" fontId="8" fillId="52" borderId="0" xfId="248" quotePrefix="1" applyNumberFormat="1" applyFont="1" applyFill="1" applyBorder="1" applyAlignment="1">
      <alignment horizontal="right"/>
    </xf>
    <xf numFmtId="166" fontId="8" fillId="52" borderId="0" xfId="248" quotePrefix="1" applyNumberFormat="1" applyFont="1" applyFill="1" applyBorder="1" applyAlignment="1">
      <alignment horizontal="right"/>
    </xf>
    <xf numFmtId="0" fontId="105" fillId="54" borderId="0" xfId="385" applyNumberFormat="1" applyFont="1" applyFill="1" applyBorder="1" applyAlignment="1"/>
    <xf numFmtId="0" fontId="14" fillId="57" borderId="0" xfId="385" applyFont="1" applyFill="1" applyBorder="1" applyAlignment="1">
      <alignment horizontal="left"/>
    </xf>
    <xf numFmtId="1" fontId="14" fillId="57" borderId="0" xfId="385" applyNumberFormat="1" applyFont="1" applyFill="1" applyBorder="1" applyAlignment="1">
      <alignment horizontal="left"/>
    </xf>
    <xf numFmtId="0" fontId="16" fillId="50" borderId="0" xfId="397" applyFont="1" applyFill="1" applyBorder="1" applyAlignment="1">
      <alignment wrapText="1"/>
    </xf>
    <xf numFmtId="0" fontId="8" fillId="50" borderId="0" xfId="397" applyFont="1" applyFill="1" applyBorder="1" applyAlignment="1">
      <alignment wrapText="1"/>
    </xf>
    <xf numFmtId="0" fontId="8" fillId="0" borderId="0" xfId="397" applyFont="1" applyFill="1" applyBorder="1" applyAlignment="1">
      <alignment wrapText="1"/>
    </xf>
    <xf numFmtId="4" fontId="8" fillId="52" borderId="0" xfId="248" applyNumberFormat="1" applyFont="1" applyFill="1" applyBorder="1" applyAlignment="1">
      <alignment horizontal="right"/>
    </xf>
    <xf numFmtId="3" fontId="16" fillId="50" borderId="0" xfId="248" applyNumberFormat="1" applyFont="1" applyFill="1" applyBorder="1" applyAlignment="1">
      <alignment horizontal="right"/>
    </xf>
    <xf numFmtId="165" fontId="18" fillId="54" borderId="0" xfId="248" applyNumberFormat="1" applyFont="1" applyFill="1" applyBorder="1" applyAlignment="1">
      <alignment horizontal="left"/>
    </xf>
    <xf numFmtId="2" fontId="8" fillId="0" borderId="0" xfId="0" quotePrefix="1" applyNumberFormat="1" applyFont="1" applyFill="1" applyBorder="1" applyAlignment="1">
      <alignment horizontal="right"/>
    </xf>
    <xf numFmtId="2" fontId="8" fillId="52" borderId="0" xfId="0" quotePrefix="1" applyNumberFormat="1" applyFont="1" applyFill="1" applyBorder="1" applyAlignment="1">
      <alignment horizontal="right"/>
    </xf>
    <xf numFmtId="0" fontId="14" fillId="53" borderId="30" xfId="397" applyFont="1" applyFill="1" applyBorder="1" applyAlignment="1">
      <alignment horizontal="right"/>
    </xf>
    <xf numFmtId="0" fontId="14" fillId="53" borderId="31" xfId="397" applyFont="1" applyFill="1" applyBorder="1" applyAlignment="1">
      <alignment horizontal="right"/>
    </xf>
    <xf numFmtId="0" fontId="14" fillId="0" borderId="30" xfId="397" applyFont="1" applyFill="1" applyBorder="1" applyAlignment="1">
      <alignment horizontal="right" vertical="top" wrapText="1"/>
    </xf>
    <xf numFmtId="3" fontId="8" fillId="52" borderId="30" xfId="397" applyNumberFormat="1" applyFont="1" applyFill="1" applyBorder="1" applyAlignment="1">
      <alignment horizontal="right" vertical="top" wrapText="1"/>
    </xf>
    <xf numFmtId="3" fontId="8" fillId="52" borderId="32" xfId="397" applyNumberFormat="1" applyFont="1" applyFill="1" applyBorder="1" applyAlignment="1">
      <alignment horizontal="right" vertical="top" wrapText="1"/>
    </xf>
    <xf numFmtId="3" fontId="8" fillId="0" borderId="30" xfId="397" applyNumberFormat="1" applyFont="1" applyFill="1" applyBorder="1" applyAlignment="1">
      <alignment horizontal="right" wrapText="1"/>
    </xf>
    <xf numFmtId="3" fontId="14" fillId="52" borderId="32" xfId="397" applyNumberFormat="1" applyFont="1" applyFill="1" applyBorder="1" applyAlignment="1">
      <alignment horizontal="right" vertical="top" wrapText="1"/>
    </xf>
    <xf numFmtId="3" fontId="14" fillId="52" borderId="30" xfId="397" applyNumberFormat="1" applyFont="1" applyFill="1" applyBorder="1" applyAlignment="1">
      <alignment horizontal="right" vertical="top" wrapText="1"/>
    </xf>
    <xf numFmtId="3" fontId="14" fillId="0" borderId="30" xfId="397" applyNumberFormat="1" applyFont="1" applyFill="1" applyBorder="1" applyAlignment="1">
      <alignment horizontal="right" vertical="top" wrapText="1"/>
    </xf>
    <xf numFmtId="172" fontId="8" fillId="52" borderId="30" xfId="397" applyNumberFormat="1" applyFont="1" applyFill="1" applyBorder="1" applyAlignment="1">
      <alignment horizontal="right" vertical="top" wrapText="1"/>
    </xf>
    <xf numFmtId="0" fontId="8" fillId="52" borderId="31" xfId="397" applyFont="1" applyFill="1" applyBorder="1" applyAlignment="1">
      <alignment horizontal="right" vertical="top"/>
    </xf>
    <xf numFmtId="0" fontId="16" fillId="52" borderId="30" xfId="397" applyFont="1" applyFill="1" applyBorder="1" applyAlignment="1">
      <alignment horizontal="right" vertical="top" wrapText="1"/>
    </xf>
    <xf numFmtId="3" fontId="16" fillId="52" borderId="32" xfId="397" applyNumberFormat="1" applyFont="1" applyFill="1" applyBorder="1" applyAlignment="1">
      <alignment horizontal="right" vertical="top" wrapText="1"/>
    </xf>
    <xf numFmtId="171" fontId="8" fillId="52" borderId="30" xfId="248" applyNumberFormat="1" applyFont="1" applyFill="1" applyBorder="1"/>
    <xf numFmtId="171" fontId="14" fillId="52" borderId="31" xfId="248" applyNumberFormat="1" applyFont="1" applyFill="1" applyBorder="1"/>
    <xf numFmtId="172" fontId="8" fillId="0" borderId="30" xfId="397" applyNumberFormat="1" applyFont="1" applyFill="1" applyBorder="1" applyAlignment="1">
      <alignment horizontal="right" vertical="top" wrapText="1"/>
    </xf>
    <xf numFmtId="3" fontId="14" fillId="0" borderId="32" xfId="397" applyNumberFormat="1" applyFont="1" applyFill="1" applyBorder="1" applyAlignment="1" applyProtection="1">
      <alignment horizontal="right" vertical="top" wrapText="1"/>
      <protection locked="0"/>
    </xf>
    <xf numFmtId="3" fontId="8" fillId="52" borderId="60" xfId="0" applyNumberFormat="1" applyFont="1" applyFill="1" applyBorder="1" applyAlignment="1">
      <alignment vertical="top" wrapText="1"/>
    </xf>
    <xf numFmtId="3" fontId="8" fillId="52" borderId="61" xfId="0" applyNumberFormat="1" applyFont="1" applyFill="1" applyBorder="1" applyAlignment="1">
      <alignment vertical="top" wrapText="1"/>
    </xf>
    <xf numFmtId="3" fontId="14" fillId="52" borderId="62" xfId="0" applyNumberFormat="1" applyFont="1" applyFill="1" applyBorder="1" applyAlignment="1">
      <alignment vertical="top" wrapText="1"/>
    </xf>
    <xf numFmtId="3" fontId="14" fillId="52" borderId="63" xfId="0" applyNumberFormat="1" applyFont="1" applyFill="1" applyBorder="1" applyAlignment="1">
      <alignment vertical="top" wrapText="1"/>
    </xf>
    <xf numFmtId="3" fontId="14" fillId="52" borderId="60" xfId="0" applyNumberFormat="1" applyFont="1" applyFill="1" applyBorder="1" applyAlignment="1">
      <alignment vertical="top" wrapText="1"/>
    </xf>
    <xf numFmtId="0" fontId="8" fillId="0" borderId="60" xfId="0" applyFont="1" applyFill="1" applyBorder="1"/>
    <xf numFmtId="3" fontId="8" fillId="52" borderId="60" xfId="392" applyNumberFormat="1" applyFont="1" applyFill="1" applyBorder="1" applyAlignment="1">
      <alignment vertical="top" wrapText="1"/>
    </xf>
    <xf numFmtId="3" fontId="8" fillId="52" borderId="61" xfId="392" applyNumberFormat="1" applyFont="1" applyFill="1" applyBorder="1" applyAlignment="1">
      <alignment vertical="top" wrapText="1"/>
    </xf>
    <xf numFmtId="41" fontId="16" fillId="0" borderId="60" xfId="0" applyNumberFormat="1" applyFont="1" applyFill="1" applyBorder="1" applyAlignment="1">
      <alignment vertical="top" wrapText="1"/>
    </xf>
    <xf numFmtId="3" fontId="109" fillId="0" borderId="60" xfId="0" applyNumberFormat="1" applyFont="1" applyFill="1" applyBorder="1" applyAlignment="1">
      <alignment vertical="top" wrapText="1"/>
    </xf>
    <xf numFmtId="3" fontId="113" fillId="0" borderId="63" xfId="0" applyNumberFormat="1" applyFont="1" applyFill="1" applyBorder="1" applyAlignment="1">
      <alignment vertical="top" wrapText="1"/>
    </xf>
    <xf numFmtId="3" fontId="16" fillId="0" borderId="62" xfId="0" applyNumberFormat="1" applyFont="1" applyFill="1" applyBorder="1" applyAlignment="1">
      <alignment vertical="top" wrapText="1"/>
    </xf>
    <xf numFmtId="3" fontId="109" fillId="52" borderId="60" xfId="0" applyNumberFormat="1" applyFont="1" applyFill="1" applyBorder="1" applyAlignment="1">
      <alignment vertical="top" wrapText="1"/>
    </xf>
    <xf numFmtId="3" fontId="16" fillId="52" borderId="60" xfId="0" applyNumberFormat="1" applyFont="1" applyFill="1" applyBorder="1" applyAlignment="1">
      <alignment vertical="top" wrapText="1"/>
    </xf>
    <xf numFmtId="3" fontId="18" fillId="52" borderId="63" xfId="0" applyNumberFormat="1" applyFont="1" applyFill="1" applyBorder="1" applyAlignment="1">
      <alignment vertical="top" wrapText="1"/>
    </xf>
    <xf numFmtId="0" fontId="102" fillId="54" borderId="60" xfId="0" applyNumberFormat="1" applyFont="1" applyFill="1" applyBorder="1" applyAlignment="1">
      <alignment horizontal="right"/>
    </xf>
    <xf numFmtId="0" fontId="105" fillId="54" borderId="60" xfId="0" applyNumberFormat="1" applyFont="1" applyFill="1" applyBorder="1" applyAlignment="1">
      <alignment horizontal="right"/>
    </xf>
    <xf numFmtId="0" fontId="14" fillId="53" borderId="60" xfId="0" applyFont="1" applyFill="1" applyBorder="1" applyAlignment="1">
      <alignment horizontal="right"/>
    </xf>
    <xf numFmtId="170" fontId="8" fillId="0" borderId="60" xfId="0" applyNumberFormat="1" applyFont="1" applyFill="1" applyBorder="1" applyAlignment="1" applyProtection="1">
      <alignment horizontal="right"/>
      <protection locked="0"/>
    </xf>
    <xf numFmtId="170" fontId="8" fillId="52" borderId="60" xfId="0" applyNumberFormat="1" applyFont="1" applyFill="1" applyBorder="1" applyAlignment="1" applyProtection="1">
      <alignment horizontal="right"/>
      <protection locked="0"/>
    </xf>
    <xf numFmtId="170" fontId="8" fillId="50" borderId="60" xfId="0" applyNumberFormat="1" applyFont="1" applyFill="1" applyBorder="1" applyAlignment="1" applyProtection="1">
      <alignment horizontal="right"/>
      <protection locked="0"/>
    </xf>
    <xf numFmtId="0" fontId="0" fillId="0" borderId="60" xfId="0" applyBorder="1"/>
    <xf numFmtId="170" fontId="8" fillId="0" borderId="61" xfId="0" applyNumberFormat="1" applyFont="1" applyFill="1" applyBorder="1" applyAlignment="1" applyProtection="1">
      <alignment horizontal="right"/>
      <protection locked="0"/>
    </xf>
    <xf numFmtId="3" fontId="8" fillId="0" borderId="0" xfId="0" applyNumberFormat="1" applyFont="1" applyFill="1"/>
    <xf numFmtId="3" fontId="8" fillId="52" borderId="0" xfId="425" applyNumberFormat="1" applyFill="1" applyBorder="1"/>
    <xf numFmtId="0" fontId="103" fillId="0" borderId="0" xfId="0" applyFont="1" applyFill="1"/>
    <xf numFmtId="41" fontId="103" fillId="52" borderId="0" xfId="0" applyNumberFormat="1" applyFont="1" applyFill="1" applyBorder="1" applyAlignment="1">
      <alignment vertical="top" wrapText="1"/>
    </xf>
    <xf numFmtId="2" fontId="8" fillId="52" borderId="0" xfId="0" applyNumberFormat="1" applyFont="1" applyFill="1" applyBorder="1" applyAlignment="1">
      <alignment horizontal="left" indent="3"/>
    </xf>
    <xf numFmtId="3" fontId="8" fillId="0" borderId="30" xfId="0" applyNumberFormat="1" applyFont="1" applyFill="1" applyBorder="1" applyAlignment="1">
      <alignment vertical="top" wrapText="1"/>
    </xf>
    <xf numFmtId="0" fontId="14" fillId="0" borderId="30" xfId="0" applyFont="1" applyFill="1" applyBorder="1" applyAlignment="1">
      <alignment horizontal="right"/>
    </xf>
    <xf numFmtId="3" fontId="16" fillId="52" borderId="30" xfId="397" applyNumberFormat="1" applyFont="1" applyFill="1" applyBorder="1" applyAlignment="1" applyProtection="1">
      <alignment horizontal="right" vertical="top" wrapText="1"/>
      <protection locked="0"/>
    </xf>
    <xf numFmtId="0" fontId="16" fillId="52" borderId="31" xfId="397" applyFont="1" applyFill="1" applyBorder="1" applyAlignment="1">
      <alignment horizontal="right" vertical="top" wrapText="1"/>
    </xf>
    <xf numFmtId="3" fontId="0" fillId="0" borderId="0" xfId="0" applyNumberFormat="1" applyBorder="1"/>
    <xf numFmtId="166" fontId="8" fillId="52" borderId="23" xfId="0" applyNumberFormat="1" applyFont="1" applyFill="1" applyBorder="1" applyAlignment="1">
      <alignment horizontal="right"/>
    </xf>
    <xf numFmtId="0" fontId="103" fillId="50" borderId="0" xfId="397" applyFont="1" applyFill="1" applyAlignment="1">
      <alignment wrapText="1"/>
    </xf>
    <xf numFmtId="166" fontId="103" fillId="52" borderId="0" xfId="248" applyNumberFormat="1" applyFont="1" applyFill="1" applyBorder="1" applyAlignment="1">
      <alignment horizontal="right"/>
    </xf>
    <xf numFmtId="3" fontId="103" fillId="52" borderId="0" xfId="248" applyNumberFormat="1" applyFont="1" applyFill="1" applyBorder="1" applyAlignment="1">
      <alignment horizontal="right"/>
    </xf>
    <xf numFmtId="0" fontId="145" fillId="0" borderId="0" xfId="385" applyFont="1" applyAlignment="1">
      <alignment horizontal="right"/>
    </xf>
    <xf numFmtId="0" fontId="103" fillId="0" borderId="0" xfId="397" applyFont="1" applyFill="1" applyBorder="1" applyAlignment="1">
      <alignment wrapText="1"/>
    </xf>
    <xf numFmtId="0" fontId="145" fillId="0" borderId="0" xfId="385" applyFont="1" applyFill="1" applyBorder="1" applyAlignment="1">
      <alignment horizontal="right"/>
    </xf>
    <xf numFmtId="0" fontId="103" fillId="0" borderId="0" xfId="397" applyFont="1" applyAlignment="1">
      <alignment wrapText="1"/>
    </xf>
    <xf numFmtId="0" fontId="108" fillId="52" borderId="0" xfId="0" applyFont="1" applyFill="1" applyAlignment="1">
      <alignment horizontal="center" vertical="top" wrapText="1"/>
    </xf>
    <xf numFmtId="1" fontId="8" fillId="0" borderId="0" xfId="425" applyNumberFormat="1" applyFont="1" applyFill="1" applyBorder="1"/>
    <xf numFmtId="1" fontId="14" fillId="0" borderId="0" xfId="425" applyNumberFormat="1" applyFont="1" applyFill="1" applyBorder="1"/>
    <xf numFmtId="0" fontId="146" fillId="52" borderId="36" xfId="338" applyFont="1" applyFill="1" applyBorder="1" applyAlignment="1" applyProtection="1">
      <alignment horizontal="left" vertical="top" wrapText="1" indent="1"/>
    </xf>
    <xf numFmtId="3" fontId="104" fillId="0" borderId="0" xfId="425" applyNumberFormat="1" applyFont="1" applyFill="1" applyBorder="1"/>
    <xf numFmtId="0" fontId="8" fillId="0" borderId="30" xfId="397" applyFont="1" applyFill="1" applyBorder="1" applyAlignment="1" applyProtection="1">
      <alignment vertical="top" wrapText="1"/>
      <protection locked="0"/>
    </xf>
    <xf numFmtId="0" fontId="105" fillId="54" borderId="30" xfId="0" applyFont="1" applyFill="1" applyBorder="1"/>
    <xf numFmtId="3" fontId="8" fillId="52" borderId="30" xfId="0" applyNumberFormat="1" applyFont="1" applyFill="1" applyBorder="1" applyAlignment="1">
      <alignment vertical="top" wrapText="1"/>
    </xf>
    <xf numFmtId="3" fontId="8" fillId="52" borderId="31" xfId="0" applyNumberFormat="1" applyFont="1" applyFill="1" applyBorder="1" applyAlignment="1">
      <alignment vertical="top" wrapText="1"/>
    </xf>
    <xf numFmtId="3" fontId="14" fillId="52" borderId="30" xfId="0" applyNumberFormat="1" applyFont="1" applyFill="1" applyBorder="1" applyAlignment="1">
      <alignment vertical="top" wrapText="1"/>
    </xf>
    <xf numFmtId="3" fontId="14" fillId="52" borderId="32" xfId="0" applyNumberFormat="1" applyFont="1" applyFill="1" applyBorder="1" applyAlignment="1">
      <alignment vertical="top" wrapText="1"/>
    </xf>
    <xf numFmtId="3" fontId="8" fillId="52" borderId="30" xfId="392" applyNumberFormat="1" applyFont="1" applyFill="1" applyBorder="1" applyAlignment="1">
      <alignment vertical="top" wrapText="1"/>
    </xf>
    <xf numFmtId="3" fontId="8" fillId="52" borderId="31" xfId="392" applyNumberFormat="1" applyFont="1" applyFill="1" applyBorder="1" applyAlignment="1">
      <alignment vertical="top" wrapText="1"/>
    </xf>
    <xf numFmtId="41" fontId="8" fillId="0" borderId="30" xfId="0" applyNumberFormat="1" applyFont="1" applyFill="1" applyBorder="1"/>
    <xf numFmtId="3" fontId="16" fillId="52" borderId="30" xfId="0" applyNumberFormat="1" applyFont="1" applyFill="1" applyBorder="1" applyAlignment="1">
      <alignment vertical="top" wrapText="1"/>
    </xf>
    <xf numFmtId="3" fontId="18" fillId="52" borderId="32" xfId="0" applyNumberFormat="1" applyFont="1" applyFill="1" applyBorder="1" applyAlignment="1">
      <alignment vertical="top" wrapText="1"/>
    </xf>
    <xf numFmtId="0" fontId="14" fillId="0" borderId="17" xfId="397" applyFont="1" applyBorder="1"/>
    <xf numFmtId="0" fontId="14" fillId="0" borderId="30" xfId="397" applyFont="1" applyBorder="1"/>
    <xf numFmtId="3" fontId="8" fillId="52" borderId="30" xfId="397" applyNumberFormat="1" applyFont="1" applyFill="1" applyBorder="1" applyAlignment="1" applyProtection="1">
      <alignment horizontal="right" vertical="top" wrapText="1"/>
      <protection locked="0"/>
    </xf>
    <xf numFmtId="3" fontId="8" fillId="52" borderId="30" xfId="397" applyNumberFormat="1" applyFont="1" applyFill="1" applyBorder="1" applyAlignment="1" applyProtection="1">
      <alignment horizontal="right" wrapText="1"/>
      <protection locked="0"/>
    </xf>
    <xf numFmtId="3" fontId="14" fillId="52" borderId="32" xfId="397" applyNumberFormat="1" applyFont="1" applyFill="1" applyBorder="1" applyAlignment="1" applyProtection="1">
      <alignment horizontal="right" vertical="top" wrapText="1"/>
      <protection locked="0"/>
    </xf>
    <xf numFmtId="3" fontId="14" fillId="52" borderId="30" xfId="397" applyNumberFormat="1" applyFont="1" applyFill="1" applyBorder="1" applyAlignment="1" applyProtection="1">
      <alignment horizontal="right" vertical="top" wrapText="1"/>
      <protection locked="0"/>
    </xf>
    <xf numFmtId="3" fontId="8" fillId="52" borderId="30" xfId="397" applyNumberFormat="1" applyFont="1" applyFill="1" applyBorder="1" applyProtection="1">
      <protection locked="0"/>
    </xf>
    <xf numFmtId="3" fontId="0" fillId="52" borderId="30" xfId="0" applyNumberFormat="1" applyFill="1" applyBorder="1" applyAlignment="1">
      <alignment horizontal="right"/>
    </xf>
    <xf numFmtId="3" fontId="8" fillId="52" borderId="31" xfId="397" applyNumberFormat="1" applyFont="1" applyFill="1" applyBorder="1" applyAlignment="1" applyProtection="1">
      <alignment horizontal="right" vertical="top"/>
      <protection locked="0"/>
    </xf>
    <xf numFmtId="3" fontId="16" fillId="52" borderId="32" xfId="397" applyNumberFormat="1" applyFont="1" applyFill="1" applyBorder="1" applyAlignment="1" applyProtection="1">
      <alignment horizontal="right" vertical="top" wrapText="1"/>
      <protection locked="0"/>
    </xf>
    <xf numFmtId="3" fontId="150" fillId="52" borderId="0" xfId="0" applyNumberFormat="1" applyFont="1" applyFill="1" applyBorder="1" applyAlignment="1">
      <alignment vertical="center"/>
    </xf>
    <xf numFmtId="0" fontId="8" fillId="52" borderId="31" xfId="435" applyFont="1" applyFill="1" applyBorder="1" applyAlignment="1">
      <alignment vertical="top" wrapText="1"/>
    </xf>
    <xf numFmtId="166" fontId="8" fillId="0" borderId="23" xfId="0" applyNumberFormat="1" applyFont="1" applyFill="1" applyBorder="1" applyAlignment="1"/>
    <xf numFmtId="167" fontId="103" fillId="52" borderId="23" xfId="457" applyNumberFormat="1" applyFont="1" applyFill="1" applyBorder="1" applyAlignment="1">
      <alignment vertical="center"/>
    </xf>
    <xf numFmtId="167" fontId="8" fillId="0" borderId="23" xfId="457" applyNumberFormat="1" applyFont="1" applyFill="1" applyBorder="1" applyAlignment="1">
      <alignment vertical="center"/>
    </xf>
    <xf numFmtId="0" fontId="14" fillId="54" borderId="30" xfId="0" applyFont="1" applyFill="1" applyBorder="1"/>
    <xf numFmtId="0" fontId="8" fillId="53" borderId="30" xfId="0" applyNumberFormat="1" applyFont="1" applyFill="1" applyBorder="1"/>
    <xf numFmtId="0" fontId="14" fillId="53" borderId="31" xfId="0" applyFont="1" applyFill="1" applyBorder="1" applyAlignment="1">
      <alignment horizontal="right"/>
    </xf>
    <xf numFmtId="0" fontId="0" fillId="0" borderId="30" xfId="0" applyFill="1" applyBorder="1"/>
    <xf numFmtId="3" fontId="8" fillId="0" borderId="30" xfId="443" applyNumberFormat="1" applyFont="1" applyFill="1" applyBorder="1"/>
    <xf numFmtId="3" fontId="8" fillId="0" borderId="30" xfId="0" applyNumberFormat="1" applyFont="1" applyFill="1" applyBorder="1" applyAlignment="1">
      <alignment horizontal="right"/>
    </xf>
    <xf numFmtId="41" fontId="0" fillId="0" borderId="30" xfId="0" applyNumberFormat="1" applyFill="1" applyBorder="1"/>
    <xf numFmtId="0" fontId="105" fillId="54" borderId="30" xfId="425" applyNumberFormat="1" applyFont="1" applyFill="1" applyBorder="1"/>
    <xf numFmtId="0" fontId="8" fillId="53" borderId="30" xfId="425" applyFont="1" applyFill="1" applyBorder="1" applyAlignment="1">
      <alignment horizontal="left"/>
    </xf>
    <xf numFmtId="0" fontId="14" fillId="53" borderId="30" xfId="425" applyFont="1" applyFill="1" applyBorder="1" applyAlignment="1">
      <alignment vertical="top" wrapText="1"/>
    </xf>
    <xf numFmtId="0" fontId="8" fillId="0" borderId="30" xfId="425" applyFont="1" applyFill="1" applyBorder="1"/>
    <xf numFmtId="0" fontId="8" fillId="0" borderId="30" xfId="425" applyFont="1" applyBorder="1" applyAlignment="1"/>
    <xf numFmtId="0" fontId="14" fillId="0" borderId="30" xfId="425" applyFont="1" applyBorder="1"/>
    <xf numFmtId="0" fontId="8" fillId="0" borderId="30" xfId="425" applyBorder="1"/>
    <xf numFmtId="0" fontId="8" fillId="0" borderId="30" xfId="425" applyBorder="1" applyAlignment="1">
      <alignment horizontal="left"/>
    </xf>
    <xf numFmtId="0" fontId="8" fillId="0" borderId="30" xfId="425" applyBorder="1" applyAlignment="1">
      <alignment horizontal="left" indent="1"/>
    </xf>
    <xf numFmtId="0" fontId="8" fillId="0" borderId="30" xfId="425" applyFont="1" applyBorder="1" applyAlignment="1">
      <alignment horizontal="left" indent="1"/>
    </xf>
    <xf numFmtId="0" fontId="14" fillId="0" borderId="30" xfId="425" applyFont="1" applyBorder="1" applyAlignment="1">
      <alignment horizontal="left"/>
    </xf>
    <xf numFmtId="0" fontId="8" fillId="0" borderId="30" xfId="425" applyFont="1" applyBorder="1"/>
    <xf numFmtId="0" fontId="8" fillId="0" borderId="30" xfId="425" applyFont="1" applyBorder="1" applyAlignment="1">
      <alignment wrapText="1"/>
    </xf>
    <xf numFmtId="0" fontId="8" fillId="0" borderId="30" xfId="425" applyFont="1" applyFill="1" applyBorder="1" applyAlignment="1">
      <alignment horizontal="left" indent="1"/>
    </xf>
    <xf numFmtId="0" fontId="8" fillId="0" borderId="30" xfId="425" applyFont="1" applyBorder="1" applyAlignment="1">
      <alignment horizontal="left"/>
    </xf>
    <xf numFmtId="0" fontId="14" fillId="0" borderId="31" xfId="425" applyFont="1" applyBorder="1" applyAlignment="1">
      <alignment horizontal="left"/>
    </xf>
    <xf numFmtId="9" fontId="14" fillId="0" borderId="23" xfId="457" applyNumberFormat="1" applyFont="1" applyBorder="1"/>
    <xf numFmtId="9" fontId="14" fillId="0" borderId="23" xfId="457" applyNumberFormat="1" applyFont="1" applyFill="1" applyBorder="1"/>
    <xf numFmtId="0" fontId="104" fillId="53" borderId="30" xfId="425" applyFont="1" applyFill="1" applyBorder="1" applyAlignment="1">
      <alignment horizontal="right" vertical="center"/>
    </xf>
    <xf numFmtId="3" fontId="8" fillId="0" borderId="30" xfId="0" applyNumberFormat="1" applyFont="1" applyFill="1" applyBorder="1"/>
    <xf numFmtId="167" fontId="14" fillId="0" borderId="30" xfId="457" applyNumberFormat="1" applyFont="1" applyFill="1" applyBorder="1"/>
    <xf numFmtId="3" fontId="14" fillId="0" borderId="30" xfId="425" applyNumberFormat="1" applyFont="1" applyFill="1" applyBorder="1"/>
    <xf numFmtId="169" fontId="14" fillId="0" borderId="30" xfId="425" applyNumberFormat="1" applyFont="1" applyFill="1" applyBorder="1"/>
    <xf numFmtId="1" fontId="8" fillId="0" borderId="30" xfId="425" applyNumberFormat="1" applyFont="1" applyFill="1" applyBorder="1"/>
    <xf numFmtId="0" fontId="103" fillId="0" borderId="30" xfId="0" applyFont="1" applyFill="1" applyBorder="1"/>
    <xf numFmtId="0" fontId="102" fillId="53" borderId="30" xfId="0" applyFont="1" applyFill="1" applyBorder="1"/>
    <xf numFmtId="0" fontId="104" fillId="53" borderId="30" xfId="0" applyFont="1" applyFill="1" applyBorder="1" applyAlignment="1">
      <alignment horizontal="right"/>
    </xf>
    <xf numFmtId="0" fontId="16" fillId="52" borderId="31" xfId="0" applyFont="1" applyFill="1" applyBorder="1" applyAlignment="1">
      <alignment horizontal="right"/>
    </xf>
    <xf numFmtId="3" fontId="8" fillId="52" borderId="30" xfId="0" applyNumberFormat="1" applyFont="1" applyFill="1" applyBorder="1"/>
    <xf numFmtId="3" fontId="14" fillId="52" borderId="34" xfId="0" applyNumberFormat="1" applyFont="1" applyFill="1" applyBorder="1"/>
    <xf numFmtId="0" fontId="14" fillId="0" borderId="30" xfId="0" applyFont="1" applyFill="1" applyBorder="1"/>
    <xf numFmtId="3" fontId="14" fillId="52" borderId="30" xfId="0" applyNumberFormat="1" applyFont="1" applyFill="1" applyBorder="1" applyAlignment="1">
      <alignment vertical="center"/>
    </xf>
    <xf numFmtId="3" fontId="16" fillId="52" borderId="30" xfId="0" applyNumberFormat="1" applyFont="1" applyFill="1" applyBorder="1"/>
    <xf numFmtId="167" fontId="14" fillId="52" borderId="31" xfId="457" applyNumberFormat="1" applyFont="1" applyFill="1" applyBorder="1"/>
    <xf numFmtId="3" fontId="8" fillId="52" borderId="30" xfId="0" applyNumberFormat="1" applyFont="1" applyFill="1" applyBorder="1" applyAlignment="1">
      <alignment horizontal="right" vertical="center"/>
    </xf>
    <xf numFmtId="3" fontId="8" fillId="52" borderId="30" xfId="0" quotePrefix="1" applyNumberFormat="1" applyFont="1" applyFill="1" applyBorder="1" applyAlignment="1">
      <alignment horizontal="right" vertical="center"/>
    </xf>
    <xf numFmtId="167" fontId="8" fillId="52" borderId="31" xfId="457" applyNumberFormat="1" applyFont="1" applyFill="1" applyBorder="1" applyAlignment="1">
      <alignment horizontal="right" vertical="center"/>
    </xf>
    <xf numFmtId="3" fontId="16" fillId="0" borderId="30" xfId="0" applyNumberFormat="1" applyFont="1" applyFill="1" applyBorder="1"/>
    <xf numFmtId="167" fontId="8" fillId="52" borderId="30" xfId="457" applyNumberFormat="1" applyFont="1" applyFill="1" applyBorder="1"/>
    <xf numFmtId="3" fontId="8" fillId="52" borderId="30" xfId="0" applyNumberFormat="1" applyFont="1" applyFill="1" applyBorder="1" applyAlignment="1">
      <alignment horizontal="right"/>
    </xf>
    <xf numFmtId="41" fontId="8" fillId="0" borderId="30" xfId="0" quotePrefix="1" applyNumberFormat="1" applyFont="1" applyFill="1" applyBorder="1" applyAlignment="1">
      <alignment horizontal="right" vertical="center"/>
    </xf>
    <xf numFmtId="3" fontId="14" fillId="52" borderId="34" xfId="0" applyNumberFormat="1" applyFont="1" applyFill="1" applyBorder="1" applyAlignment="1">
      <alignment horizontal="right"/>
    </xf>
    <xf numFmtId="167" fontId="8" fillId="52" borderId="30" xfId="457" applyNumberFormat="1" applyFont="1" applyFill="1" applyBorder="1" applyAlignment="1">
      <alignment horizontal="right"/>
    </xf>
    <xf numFmtId="3" fontId="8" fillId="52" borderId="34" xfId="0" applyNumberFormat="1" applyFont="1" applyFill="1" applyBorder="1" applyAlignment="1">
      <alignment horizontal="right"/>
    </xf>
    <xf numFmtId="3" fontId="8" fillId="52" borderId="31" xfId="0" applyNumberFormat="1" applyFont="1" applyFill="1" applyBorder="1" applyAlignment="1">
      <alignment horizontal="right"/>
    </xf>
    <xf numFmtId="167" fontId="8" fillId="52" borderId="34" xfId="457" applyNumberFormat="1" applyFont="1" applyFill="1" applyBorder="1" applyAlignment="1"/>
    <xf numFmtId="166" fontId="8" fillId="0" borderId="30" xfId="0" applyNumberFormat="1" applyFont="1" applyFill="1" applyBorder="1" applyAlignment="1"/>
    <xf numFmtId="166" fontId="8" fillId="0" borderId="31" xfId="0" applyNumberFormat="1" applyFont="1" applyFill="1" applyBorder="1" applyAlignment="1"/>
    <xf numFmtId="0" fontId="8" fillId="53" borderId="30" xfId="431" applyFont="1" applyFill="1" applyBorder="1" applyAlignment="1">
      <alignment horizontal="right"/>
    </xf>
    <xf numFmtId="9" fontId="8" fillId="0" borderId="30" xfId="248" applyNumberFormat="1" applyFont="1" applyFill="1" applyBorder="1" applyAlignment="1">
      <alignment horizontal="right"/>
    </xf>
    <xf numFmtId="9" fontId="8" fillId="0" borderId="30" xfId="457" applyFont="1" applyFill="1" applyBorder="1" applyAlignment="1">
      <alignment horizontal="right"/>
    </xf>
    <xf numFmtId="167" fontId="8" fillId="0" borderId="30" xfId="457" applyNumberFormat="1" applyFont="1" applyFill="1" applyBorder="1" applyAlignment="1">
      <alignment horizontal="right"/>
    </xf>
    <xf numFmtId="0" fontId="16" fillId="0" borderId="30" xfId="431" applyFont="1" applyFill="1" applyBorder="1" applyAlignment="1">
      <alignment horizontal="left"/>
    </xf>
    <xf numFmtId="3" fontId="8" fillId="0" borderId="30" xfId="0" applyNumberFormat="1" applyFont="1" applyFill="1" applyBorder="1" applyAlignment="1">
      <alignment horizontal="right" vertical="top" wrapText="1"/>
    </xf>
    <xf numFmtId="0" fontId="108" fillId="0" borderId="30" xfId="0" applyFont="1" applyFill="1" applyBorder="1" applyAlignment="1">
      <alignment horizontal="right"/>
    </xf>
    <xf numFmtId="2" fontId="8" fillId="0" borderId="30" xfId="0" applyNumberFormat="1" applyFont="1" applyFill="1" applyBorder="1" applyAlignment="1">
      <alignment horizontal="right" vertical="top" wrapText="1"/>
    </xf>
    <xf numFmtId="9" fontId="8" fillId="0" borderId="30" xfId="457" applyNumberFormat="1" applyFont="1" applyFill="1" applyBorder="1" applyAlignment="1">
      <alignment horizontal="right"/>
    </xf>
    <xf numFmtId="3" fontId="8" fillId="0" borderId="30" xfId="457" applyNumberFormat="1" applyFont="1" applyFill="1" applyBorder="1" applyAlignment="1">
      <alignment horizontal="right"/>
    </xf>
    <xf numFmtId="4" fontId="8" fillId="0" borderId="30" xfId="248" applyNumberFormat="1" applyFont="1" applyFill="1" applyBorder="1" applyAlignment="1">
      <alignment horizontal="right"/>
    </xf>
    <xf numFmtId="167" fontId="18" fillId="0" borderId="30" xfId="457" applyNumberFormat="1" applyFont="1" applyFill="1" applyBorder="1" applyAlignment="1">
      <alignment horizontal="right"/>
    </xf>
    <xf numFmtId="2" fontId="8" fillId="52" borderId="0" xfId="0" applyNumberFormat="1" applyFont="1" applyFill="1" applyBorder="1" applyAlignment="1">
      <alignment horizontal="right"/>
    </xf>
    <xf numFmtId="2" fontId="8" fillId="0" borderId="30" xfId="0" applyNumberFormat="1" applyFont="1" applyFill="1" applyBorder="1" applyAlignment="1">
      <alignment horizontal="right"/>
    </xf>
    <xf numFmtId="1" fontId="8" fillId="52" borderId="0" xfId="0" applyNumberFormat="1" applyFont="1" applyFill="1" applyBorder="1" applyAlignment="1">
      <alignment horizontal="right"/>
    </xf>
    <xf numFmtId="1" fontId="8" fillId="0" borderId="30" xfId="0" applyNumberFormat="1" applyFont="1" applyFill="1" applyBorder="1" applyAlignment="1">
      <alignment horizontal="right"/>
    </xf>
    <xf numFmtId="166" fontId="8" fillId="0" borderId="30" xfId="0" applyNumberFormat="1" applyFont="1" applyFill="1" applyBorder="1" applyAlignment="1">
      <alignment horizontal="right"/>
    </xf>
    <xf numFmtId="166" fontId="8" fillId="0" borderId="31" xfId="0" applyNumberFormat="1" applyFont="1" applyFill="1" applyBorder="1" applyAlignment="1">
      <alignment horizontal="right"/>
    </xf>
    <xf numFmtId="0" fontId="14" fillId="52" borderId="0" xfId="0" applyFont="1" applyFill="1"/>
    <xf numFmtId="169" fontId="0" fillId="0" borderId="30" xfId="0" applyNumberFormat="1" applyFill="1" applyBorder="1"/>
    <xf numFmtId="3" fontId="8" fillId="52" borderId="32" xfId="397" applyNumberFormat="1" applyFont="1" applyFill="1" applyBorder="1" applyAlignment="1" applyProtection="1">
      <alignment horizontal="right" vertical="top" wrapText="1"/>
      <protection locked="0"/>
    </xf>
    <xf numFmtId="41" fontId="103" fillId="52" borderId="31" xfId="0" applyNumberFormat="1" applyFont="1" applyFill="1" applyBorder="1" applyAlignment="1">
      <alignment vertical="top" wrapText="1"/>
    </xf>
    <xf numFmtId="41" fontId="103" fillId="52" borderId="30" xfId="0" applyNumberFormat="1" applyFont="1" applyFill="1" applyBorder="1" applyAlignment="1">
      <alignment vertical="top" wrapText="1"/>
    </xf>
    <xf numFmtId="3" fontId="8" fillId="52" borderId="30" xfId="443" applyNumberFormat="1" applyFont="1" applyFill="1" applyBorder="1"/>
    <xf numFmtId="3" fontId="8" fillId="52" borderId="31" xfId="443" applyNumberFormat="1" applyFont="1" applyFill="1" applyBorder="1"/>
    <xf numFmtId="3" fontId="14" fillId="52" borderId="30" xfId="443" applyNumberFormat="1" applyFont="1" applyFill="1" applyBorder="1"/>
    <xf numFmtId="3" fontId="0" fillId="0" borderId="30" xfId="0" applyNumberFormat="1" applyBorder="1"/>
    <xf numFmtId="3" fontId="14" fillId="52" borderId="32" xfId="443" applyNumberFormat="1" applyFont="1" applyFill="1" applyBorder="1"/>
    <xf numFmtId="0" fontId="0" fillId="0" borderId="34" xfId="0" applyBorder="1"/>
    <xf numFmtId="0" fontId="14" fillId="52" borderId="31" xfId="0" applyFont="1" applyFill="1" applyBorder="1" applyAlignment="1">
      <alignment horizontal="right"/>
    </xf>
    <xf numFmtId="1" fontId="14" fillId="52" borderId="31" xfId="0" applyNumberFormat="1" applyFont="1" applyFill="1" applyBorder="1" applyAlignment="1">
      <alignment horizontal="right"/>
    </xf>
    <xf numFmtId="9" fontId="8" fillId="52" borderId="30" xfId="457" applyNumberFormat="1" applyFont="1" applyFill="1" applyBorder="1" applyAlignment="1">
      <alignment horizontal="right"/>
    </xf>
    <xf numFmtId="3" fontId="8" fillId="0" borderId="30" xfId="0" applyNumberFormat="1" applyFont="1" applyBorder="1"/>
    <xf numFmtId="3" fontId="8" fillId="52" borderId="30" xfId="425" applyNumberFormat="1" applyFill="1" applyBorder="1"/>
    <xf numFmtId="3" fontId="14" fillId="0" borderId="30" xfId="425" applyNumberFormat="1" applyFont="1" applyBorder="1"/>
    <xf numFmtId="167" fontId="14" fillId="0" borderId="30" xfId="457" applyNumberFormat="1" applyFont="1" applyBorder="1"/>
    <xf numFmtId="167" fontId="8" fillId="52" borderId="30" xfId="457" applyNumberFormat="1" applyFont="1" applyFill="1" applyBorder="1" applyAlignment="1">
      <alignment horizontal="right" vertical="center"/>
    </xf>
    <xf numFmtId="167" fontId="14" fillId="52" borderId="30" xfId="457" applyNumberFormat="1" applyFont="1" applyFill="1" applyBorder="1" applyAlignment="1">
      <alignment vertical="center"/>
    </xf>
    <xf numFmtId="3" fontId="14" fillId="52" borderId="34" xfId="397" applyNumberFormat="1" applyFont="1" applyFill="1" applyBorder="1" applyAlignment="1" applyProtection="1">
      <alignment horizontal="right" vertical="top" wrapText="1"/>
      <protection locked="0"/>
    </xf>
    <xf numFmtId="9" fontId="14" fillId="0" borderId="31" xfId="457" applyNumberFormat="1" applyFont="1" applyFill="1" applyBorder="1"/>
    <xf numFmtId="3" fontId="8" fillId="0" borderId="30" xfId="425" applyNumberFormat="1" applyFont="1" applyFill="1" applyBorder="1"/>
    <xf numFmtId="2" fontId="8" fillId="0" borderId="30" xfId="0" applyNumberFormat="1" applyFont="1" applyFill="1" applyBorder="1"/>
    <xf numFmtId="2" fontId="8" fillId="0" borderId="30" xfId="0" quotePrefix="1" applyNumberFormat="1" applyFont="1" applyFill="1" applyBorder="1" applyAlignment="1">
      <alignment horizontal="right"/>
    </xf>
    <xf numFmtId="0" fontId="8" fillId="52" borderId="36" xfId="0" applyFont="1" applyFill="1" applyBorder="1" applyAlignment="1">
      <alignment horizontal="left" vertical="top" wrapText="1" indent="1"/>
    </xf>
    <xf numFmtId="0" fontId="14" fillId="52" borderId="36" xfId="0" applyFont="1" applyFill="1" applyBorder="1" applyAlignment="1">
      <alignment horizontal="left" vertical="top"/>
    </xf>
    <xf numFmtId="0" fontId="0" fillId="52" borderId="36" xfId="0" applyFill="1" applyBorder="1" applyAlignment="1">
      <alignment horizontal="left" vertical="top" wrapText="1" indent="1"/>
    </xf>
    <xf numFmtId="0" fontId="8" fillId="52" borderId="36" xfId="0" applyFont="1" applyFill="1" applyBorder="1" applyAlignment="1">
      <alignment horizontal="left" vertical="center" wrapText="1" indent="1"/>
    </xf>
    <xf numFmtId="0" fontId="110" fillId="52" borderId="0" xfId="0" applyFont="1" applyFill="1" applyAlignment="1">
      <alignment horizontal="left" wrapText="1"/>
    </xf>
    <xf numFmtId="0" fontId="108" fillId="52" borderId="0" xfId="0" applyFont="1" applyFill="1" applyAlignment="1">
      <alignment horizontal="center" vertical="top" wrapText="1"/>
    </xf>
    <xf numFmtId="0" fontId="14" fillId="52" borderId="36" xfId="0" applyFont="1" applyFill="1" applyBorder="1" applyAlignment="1">
      <alignment horizontal="left" wrapText="1"/>
    </xf>
    <xf numFmtId="0" fontId="14" fillId="52" borderId="36" xfId="0" applyFont="1" applyFill="1" applyBorder="1" applyAlignment="1">
      <alignment horizontal="left"/>
    </xf>
    <xf numFmtId="0" fontId="8" fillId="52" borderId="0" xfId="0" applyFont="1" applyFill="1" applyAlignment="1">
      <alignment horizontal="left" wrapText="1"/>
    </xf>
    <xf numFmtId="0" fontId="8" fillId="0" borderId="36" xfId="0" applyFont="1" applyBorder="1" applyAlignment="1">
      <alignment horizontal="left" vertical="top" wrapText="1" indent="1"/>
    </xf>
    <xf numFmtId="0" fontId="105" fillId="54" borderId="17" xfId="0" applyFont="1" applyFill="1" applyBorder="1" applyAlignment="1">
      <alignment horizontal="center"/>
    </xf>
    <xf numFmtId="0" fontId="105" fillId="54" borderId="0" xfId="0" applyFont="1" applyFill="1" applyBorder="1" applyAlignment="1">
      <alignment horizontal="center"/>
    </xf>
    <xf numFmtId="0" fontId="105" fillId="54" borderId="30" xfId="0" applyFont="1" applyFill="1" applyBorder="1" applyAlignment="1">
      <alignment horizontal="center"/>
    </xf>
    <xf numFmtId="0" fontId="19" fillId="52" borderId="0" xfId="385" applyFont="1" applyFill="1" applyBorder="1" applyAlignment="1">
      <alignment horizontal="left" vertical="center" wrapText="1"/>
    </xf>
  </cellXfs>
  <cellStyles count="10069">
    <cellStyle name="_Bank Draft-May 08" xfId="1"/>
    <cellStyle name="_Book3" xfId="2"/>
    <cellStyle name="_Book4" xfId="3"/>
    <cellStyle name="_Column1" xfId="1910"/>
    <cellStyle name="_Column2" xfId="1911"/>
    <cellStyle name="_Column3" xfId="1912"/>
    <cellStyle name="_Column4" xfId="1913"/>
    <cellStyle name="_Column5" xfId="1914"/>
    <cellStyle name="_Column6" xfId="1915"/>
    <cellStyle name="_Column7" xfId="1916"/>
    <cellStyle name="_Data" xfId="1917"/>
    <cellStyle name="_Finance OH Allocation-B 2009-V1" xfId="4"/>
    <cellStyle name="_Header" xfId="1918"/>
    <cellStyle name="_Heading" xfId="5"/>
    <cellStyle name="_J029-BPI bank recon" xfId="727"/>
    <cellStyle name="_J029-BPI bank recon 2" xfId="728"/>
    <cellStyle name="_J029-BPI bank recon 2_AcqBal LC" xfId="5842"/>
    <cellStyle name="_J029-BPI bank recon 2_Förvhist GPS" xfId="5818"/>
    <cellStyle name="_J029-BPI bank recon_AcqBal LC" xfId="5843"/>
    <cellStyle name="_J029-BPI bank recon_Förvhist GPS" xfId="5819"/>
    <cellStyle name="_Jack-BI" xfId="6"/>
    <cellStyle name="_James-BI" xfId="7"/>
    <cellStyle name="_Leslie-BI" xfId="8"/>
    <cellStyle name="_Material Purchase-Jan 2009" xfId="9"/>
    <cellStyle name="_OH FYF information-Aug 08" xfId="10"/>
    <cellStyle name="_Operation report-Aug 08" xfId="11"/>
    <cellStyle name="_Overheads Format" xfId="12"/>
    <cellStyle name="_Overheads-Nov-2007" xfId="13"/>
    <cellStyle name="_Raymond-BI" xfId="14"/>
    <cellStyle name="_Row1" xfId="1919"/>
    <cellStyle name="_Row1_Data" xfId="1920"/>
    <cellStyle name="_Row1_Data Ext ES" xfId="1921"/>
    <cellStyle name="_Row2" xfId="1922"/>
    <cellStyle name="_Row3" xfId="1923"/>
    <cellStyle name="_Row4" xfId="1924"/>
    <cellStyle name="_Row5" xfId="1925"/>
    <cellStyle name="_Row6" xfId="1926"/>
    <cellStyle name="_Row7" xfId="1927"/>
    <cellStyle name="_Salary- B 2009-V1" xfId="15"/>
    <cellStyle name="_Sales-B 2009-V2" xfId="16"/>
    <cellStyle name="_TableHead" xfId="17"/>
    <cellStyle name="_TableHead_evdre" xfId="6456"/>
    <cellStyle name="_TableSuperHead" xfId="18"/>
    <cellStyle name="_Total-BI" xfId="19"/>
    <cellStyle name="_Wendy-BI" xfId="20"/>
    <cellStyle name="_Yangmin-BI" xfId="21"/>
    <cellStyle name="20 % - Akzent1" xfId="729"/>
    <cellStyle name="20 % - Akzent1 2" xfId="1928"/>
    <cellStyle name="20 % - Akzent2" xfId="730"/>
    <cellStyle name="20 % - Akzent2 2" xfId="1929"/>
    <cellStyle name="20 % - Akzent3" xfId="731"/>
    <cellStyle name="20 % - Akzent3 2" xfId="1930"/>
    <cellStyle name="20 % - Akzent4" xfId="732"/>
    <cellStyle name="20 % - Akzent4 2" xfId="1931"/>
    <cellStyle name="20 % - Akzent5" xfId="733"/>
    <cellStyle name="20 % - Akzent5 2" xfId="1932"/>
    <cellStyle name="20 % - Akzent6" xfId="734"/>
    <cellStyle name="20 % - Akzent6 2" xfId="1933"/>
    <cellStyle name="20 % - Accent1" xfId="22"/>
    <cellStyle name="20 % - Accent1 2" xfId="23"/>
    <cellStyle name="20 % - Accent1 3" xfId="735"/>
    <cellStyle name="20 % - Accent1_FinStat_values" xfId="9265"/>
    <cellStyle name="20 % - Accent2" xfId="24"/>
    <cellStyle name="20 % - Accent2 2" xfId="25"/>
    <cellStyle name="20 % - Accent2 3" xfId="736"/>
    <cellStyle name="20 % - Accent2_FinStat_values" xfId="9266"/>
    <cellStyle name="20 % - Accent3" xfId="26"/>
    <cellStyle name="20 % - Accent3 2" xfId="27"/>
    <cellStyle name="20 % - Accent3 3" xfId="737"/>
    <cellStyle name="20 % - Accent3_FinStat_values" xfId="9267"/>
    <cellStyle name="20 % - Accent4" xfId="28"/>
    <cellStyle name="20 % - Accent4 2" xfId="29"/>
    <cellStyle name="20 % - Accent4 3" xfId="738"/>
    <cellStyle name="20 % - Accent4_FinStat_values" xfId="9268"/>
    <cellStyle name="20 % - Accent5" xfId="30"/>
    <cellStyle name="20 % - Accent5 2" xfId="31"/>
    <cellStyle name="20 % - Accent5 3" xfId="739"/>
    <cellStyle name="20 % - Accent5_FinStat_values" xfId="9269"/>
    <cellStyle name="20 % - Accent6" xfId="32"/>
    <cellStyle name="20 % - Accent6 2" xfId="33"/>
    <cellStyle name="20 % - Accent6 3" xfId="740"/>
    <cellStyle name="20 % - Accent6_FinStat_values" xfId="9270"/>
    <cellStyle name="20% - Accent1 10" xfId="741"/>
    <cellStyle name="20% - Accent1 11" xfId="2055"/>
    <cellStyle name="20% - Accent1 12" xfId="6457"/>
    <cellStyle name="20% - Accent1 13" xfId="6458"/>
    <cellStyle name="20% - Accent1 2" xfId="34"/>
    <cellStyle name="20% - Accent1 2 10" xfId="6459"/>
    <cellStyle name="20% - Accent1 2 10 2" xfId="6460"/>
    <cellStyle name="20% - Accent1 2 10 2 2" xfId="6461"/>
    <cellStyle name="20% - Accent1 2 10 3" xfId="6462"/>
    <cellStyle name="20% - Accent1 2 11" xfId="6463"/>
    <cellStyle name="20% - Accent1 2 11 2" xfId="6464"/>
    <cellStyle name="20% - Accent1 2 11 2 2" xfId="6465"/>
    <cellStyle name="20% - Accent1 2 11 3" xfId="6466"/>
    <cellStyle name="20% - Accent1 2 12" xfId="6467"/>
    <cellStyle name="20% - Accent1 2 12 2" xfId="6468"/>
    <cellStyle name="20% - Accent1 2 12 2 2" xfId="6469"/>
    <cellStyle name="20% - Accent1 2 12 3" xfId="6470"/>
    <cellStyle name="20% - Accent1 2 13" xfId="6471"/>
    <cellStyle name="20% - Accent1 2 13 2" xfId="6472"/>
    <cellStyle name="20% - Accent1 2 13 2 2" xfId="6473"/>
    <cellStyle name="20% - Accent1 2 13 3" xfId="6474"/>
    <cellStyle name="20% - Accent1 2 14" xfId="6475"/>
    <cellStyle name="20% - Accent1 2 15" xfId="6476"/>
    <cellStyle name="20% - Accent1 2 16" xfId="6477"/>
    <cellStyle name="20% - Accent1 2 17" xfId="6478"/>
    <cellStyle name="20% - Accent1 2 18" xfId="6479"/>
    <cellStyle name="20% - Accent1 2 19" xfId="6480"/>
    <cellStyle name="20% - Accent1 2 19 2" xfId="6481"/>
    <cellStyle name="20% - Accent1 2 2" xfId="35"/>
    <cellStyle name="20% - Accent1 2 2 10" xfId="2153"/>
    <cellStyle name="20% - Accent1 2 2 11" xfId="2154"/>
    <cellStyle name="20% - Accent1 2 2 12" xfId="2155"/>
    <cellStyle name="20% - Accent1 2 2 13" xfId="2156"/>
    <cellStyle name="20% - Accent1 2 2 14" xfId="2157"/>
    <cellStyle name="20% - Accent1 2 2 15" xfId="2158"/>
    <cellStyle name="20% - Accent1 2 2 16" xfId="2159"/>
    <cellStyle name="20% - Accent1 2 2 17" xfId="2160"/>
    <cellStyle name="20% - Accent1 2 2 18" xfId="2161"/>
    <cellStyle name="20% - Accent1 2 2 19" xfId="2162"/>
    <cellStyle name="20% - Accent1 2 2 2" xfId="2163"/>
    <cellStyle name="20% - Accent1 2 2 20" xfId="2164"/>
    <cellStyle name="20% - Accent1 2 2 21" xfId="2165"/>
    <cellStyle name="20% - Accent1 2 2 22" xfId="2166"/>
    <cellStyle name="20% - Accent1 2 2 23" xfId="2167"/>
    <cellStyle name="20% - Accent1 2 2 24" xfId="2168"/>
    <cellStyle name="20% - Accent1 2 2 25" xfId="2169"/>
    <cellStyle name="20% - Accent1 2 2 26" xfId="2170"/>
    <cellStyle name="20% - Accent1 2 2 27" xfId="742"/>
    <cellStyle name="20% - Accent1 2 2 3" xfId="2171"/>
    <cellStyle name="20% - Accent1 2 2 4" xfId="2172"/>
    <cellStyle name="20% - Accent1 2 2 5" xfId="2173"/>
    <cellStyle name="20% - Accent1 2 2 6" xfId="2174"/>
    <cellStyle name="20% - Accent1 2 2 7" xfId="2175"/>
    <cellStyle name="20% - Accent1 2 2 8" xfId="2176"/>
    <cellStyle name="20% - Accent1 2 2 8 2" xfId="6482"/>
    <cellStyle name="20% - Accent1 2 2 8_FinStat_values" xfId="9271"/>
    <cellStyle name="20% - Accent1 2 2 9" xfId="2177"/>
    <cellStyle name="20% - Accent1 2 2_09-30 Admin exp" xfId="2178"/>
    <cellStyle name="20% - Accent1 2 3" xfId="6483"/>
    <cellStyle name="20% - Accent1 2 3 10" xfId="6484"/>
    <cellStyle name="20% - Accent1 2 3 11" xfId="6485"/>
    <cellStyle name="20% - Accent1 2 3 12" xfId="6486"/>
    <cellStyle name="20% - Accent1 2 3 13" xfId="6487"/>
    <cellStyle name="20% - Accent1 2 3 14" xfId="6488"/>
    <cellStyle name="20% - Accent1 2 3 15" xfId="6489"/>
    <cellStyle name="20% - Accent1 2 3 16" xfId="6490"/>
    <cellStyle name="20% - Accent1 2 3 17" xfId="6491"/>
    <cellStyle name="20% - Accent1 2 3 18" xfId="6492"/>
    <cellStyle name="20% - Accent1 2 3 18 2" xfId="6493"/>
    <cellStyle name="20% - Accent1 2 3 19" xfId="6494"/>
    <cellStyle name="20% - Accent1 2 3 2" xfId="6495"/>
    <cellStyle name="20% - Accent1 2 3 2 10" xfId="6496"/>
    <cellStyle name="20% - Accent1 2 3 2 11" xfId="6497"/>
    <cellStyle name="20% - Accent1 2 3 2 12" xfId="6498"/>
    <cellStyle name="20% - Accent1 2 3 2 2" xfId="6499"/>
    <cellStyle name="20% - Accent1 2 3 2 3" xfId="6500"/>
    <cellStyle name="20% - Accent1 2 3 2 4" xfId="6501"/>
    <cellStyle name="20% - Accent1 2 3 2 5" xfId="6502"/>
    <cellStyle name="20% - Accent1 2 3 2 6" xfId="6503"/>
    <cellStyle name="20% - Accent1 2 3 2 7" xfId="6504"/>
    <cellStyle name="20% - Accent1 2 3 2 8" xfId="6505"/>
    <cellStyle name="20% - Accent1 2 3 2 9" xfId="6506"/>
    <cellStyle name="20% - Accent1 2 3 3" xfId="6507"/>
    <cellStyle name="20% - Accent1 2 3 4" xfId="6508"/>
    <cellStyle name="20% - Accent1 2 3 5" xfId="6509"/>
    <cellStyle name="20% - Accent1 2 3 6" xfId="6510"/>
    <cellStyle name="20% - Accent1 2 3 7" xfId="6511"/>
    <cellStyle name="20% - Accent1 2 3 8" xfId="6512"/>
    <cellStyle name="20% - Accent1 2 3 9" xfId="6513"/>
    <cellStyle name="20% - Accent1 2 3_EQU" xfId="6514"/>
    <cellStyle name="20% - Accent1 2 4" xfId="6515"/>
    <cellStyle name="20% - Accent1 2 4 2" xfId="6516"/>
    <cellStyle name="20% - Accent1 2 4 2 2" xfId="6517"/>
    <cellStyle name="20% - Accent1 2 4 3" xfId="6518"/>
    <cellStyle name="20% - Accent1 2 4_EQU" xfId="6519"/>
    <cellStyle name="20% - Accent1 2 5" xfId="6520"/>
    <cellStyle name="20% - Accent1 2 5 2" xfId="6521"/>
    <cellStyle name="20% - Accent1 2 5 2 2" xfId="6522"/>
    <cellStyle name="20% - Accent1 2 5 3" xfId="6523"/>
    <cellStyle name="20% - Accent1 2 6" xfId="6524"/>
    <cellStyle name="20% - Accent1 2 6 2" xfId="6525"/>
    <cellStyle name="20% - Accent1 2 6 2 2" xfId="6526"/>
    <cellStyle name="20% - Accent1 2 6 3" xfId="6527"/>
    <cellStyle name="20% - Accent1 2 7" xfId="6528"/>
    <cellStyle name="20% - Accent1 2 7 2" xfId="6529"/>
    <cellStyle name="20% - Accent1 2 7 2 2" xfId="6530"/>
    <cellStyle name="20% - Accent1 2 7 3" xfId="6531"/>
    <cellStyle name="20% - Accent1 2 8" xfId="6532"/>
    <cellStyle name="20% - Accent1 2 8 2" xfId="6533"/>
    <cellStyle name="20% - Accent1 2 8 2 2" xfId="6534"/>
    <cellStyle name="20% - Accent1 2 8 3" xfId="6535"/>
    <cellStyle name="20% - Accent1 2 9" xfId="6536"/>
    <cellStyle name="20% - Accent1 2 9 2" xfId="6537"/>
    <cellStyle name="20% - Accent1 2 9 2 2" xfId="6538"/>
    <cellStyle name="20% - Accent1 2 9 3" xfId="6539"/>
    <cellStyle name="20% - Accent1 2_5130_new" xfId="6540"/>
    <cellStyle name="20% - Accent1 3" xfId="36"/>
    <cellStyle name="20% - Accent1 3 10" xfId="2179"/>
    <cellStyle name="20% - Accent1 3 11" xfId="2180"/>
    <cellStyle name="20% - Accent1 3 12" xfId="2181"/>
    <cellStyle name="20% - Accent1 3 13" xfId="2182"/>
    <cellStyle name="20% - Accent1 3 14" xfId="2183"/>
    <cellStyle name="20% - Accent1 3 15" xfId="2184"/>
    <cellStyle name="20% - Accent1 3 16" xfId="2185"/>
    <cellStyle name="20% - Accent1 3 17" xfId="2186"/>
    <cellStyle name="20% - Accent1 3 18" xfId="2187"/>
    <cellStyle name="20% - Accent1 3 19" xfId="2188"/>
    <cellStyle name="20% - Accent1 3 2" xfId="37"/>
    <cellStyle name="20% - Accent1 3 2 2" xfId="2189"/>
    <cellStyle name="20% - Accent1 3 2 2 2" xfId="6541"/>
    <cellStyle name="20% - Accent1 3 2 2_FinStat_values" xfId="9272"/>
    <cellStyle name="20% - Accent1 3 2 3" xfId="6542"/>
    <cellStyle name="20% - Accent1 3 2_EQU" xfId="6543"/>
    <cellStyle name="20% - Accent1 3 20" xfId="2190"/>
    <cellStyle name="20% - Accent1 3 21" xfId="2191"/>
    <cellStyle name="20% - Accent1 3 22" xfId="2192"/>
    <cellStyle name="20% - Accent1 3 23" xfId="2193"/>
    <cellStyle name="20% - Accent1 3 24" xfId="2194"/>
    <cellStyle name="20% - Accent1 3 25" xfId="2195"/>
    <cellStyle name="20% - Accent1 3 26" xfId="2196"/>
    <cellStyle name="20% - Accent1 3 3" xfId="2197"/>
    <cellStyle name="20% - Accent1 3 4" xfId="2198"/>
    <cellStyle name="20% - Accent1 3 5" xfId="2199"/>
    <cellStyle name="20% - Accent1 3 6" xfId="2200"/>
    <cellStyle name="20% - Accent1 3 7" xfId="2201"/>
    <cellStyle name="20% - Accent1 3 8" xfId="2202"/>
    <cellStyle name="20% - Accent1 3 9" xfId="2203"/>
    <cellStyle name="20% - Accent1 3 9 2" xfId="6544"/>
    <cellStyle name="20% - Accent1 3 9_FinStat_values" xfId="9273"/>
    <cellStyle name="20% - Accent1 3_BS" xfId="6545"/>
    <cellStyle name="20% - Accent1 4" xfId="38"/>
    <cellStyle name="20% - Accent1 4 10" xfId="6546"/>
    <cellStyle name="20% - Accent1 4 2" xfId="39"/>
    <cellStyle name="20% - Accent1 4 2 2" xfId="6547"/>
    <cellStyle name="20% - Accent1 4 2 2 2" xfId="6548"/>
    <cellStyle name="20% - Accent1 4 2 3" xfId="6549"/>
    <cellStyle name="20% - Accent1 4 2_EQU" xfId="6550"/>
    <cellStyle name="20% - Accent1 4 3" xfId="6551"/>
    <cellStyle name="20% - Accent1 4 4" xfId="6552"/>
    <cellStyle name="20% - Accent1 4 5" xfId="6553"/>
    <cellStyle name="20% - Accent1 4 6" xfId="6554"/>
    <cellStyle name="20% - Accent1 4 7" xfId="6555"/>
    <cellStyle name="20% - Accent1 4 8" xfId="6556"/>
    <cellStyle name="20% - Accent1 4 9" xfId="6557"/>
    <cellStyle name="20% - Accent1 4 9 2" xfId="6558"/>
    <cellStyle name="20% - Accent1 4_BS" xfId="6559"/>
    <cellStyle name="20% - Accent1 5" xfId="40"/>
    <cellStyle name="20% - Accent1 5 2" xfId="41"/>
    <cellStyle name="20% - Accent1 5 2 2" xfId="744"/>
    <cellStyle name="20% - Accent1 5 2 2 2" xfId="6560"/>
    <cellStyle name="20% - Accent1 5 2 2 3" xfId="6042"/>
    <cellStyle name="20% - Accent1 5 2 2 4" xfId="9884"/>
    <cellStyle name="20% - Accent1 5 2 2_14. BAs" xfId="9336"/>
    <cellStyle name="20% - Accent1 5 2 3" xfId="5636"/>
    <cellStyle name="20% - Accent1 5 2 3 2" xfId="6561"/>
    <cellStyle name="20% - Accent1 5 2_FinStat_values" xfId="9274"/>
    <cellStyle name="20% - Accent1 5 3" xfId="743"/>
    <cellStyle name="20% - Accent1 5 3 2" xfId="6562"/>
    <cellStyle name="20% - Accent1 5 3 3" xfId="6041"/>
    <cellStyle name="20% - Accent1 5 3 4" xfId="9883"/>
    <cellStyle name="20% - Accent1 5 3_14. BAs" xfId="9337"/>
    <cellStyle name="20% - Accent1 5 4" xfId="5635"/>
    <cellStyle name="20% - Accent1 5 4 2" xfId="6563"/>
    <cellStyle name="20% - Accent1 5_Acq input" xfId="5844"/>
    <cellStyle name="20% - Accent1 6" xfId="745"/>
    <cellStyle name="20% - Accent1 6 2" xfId="746"/>
    <cellStyle name="20% - Accent1 6 2 2" xfId="5638"/>
    <cellStyle name="20% - Accent1 6 2 2 2" xfId="6565"/>
    <cellStyle name="20% - Accent1 6 2 2 3" xfId="6564"/>
    <cellStyle name="20% - Accent1 6 2 3" xfId="6566"/>
    <cellStyle name="20% - Accent1 6 2 4" xfId="6044"/>
    <cellStyle name="20% - Accent1 6 2 5" xfId="9886"/>
    <cellStyle name="20% - Accent1 6 2_14. BAs" xfId="9339"/>
    <cellStyle name="20% - Accent1 6 3" xfId="5637"/>
    <cellStyle name="20% - Accent1 6 3 2" xfId="6568"/>
    <cellStyle name="20% - Accent1 6 3 3" xfId="6567"/>
    <cellStyle name="20% - Accent1 6 4" xfId="6569"/>
    <cellStyle name="20% - Accent1 6 5" xfId="6043"/>
    <cellStyle name="20% - Accent1 6 6" xfId="9885"/>
    <cellStyle name="20% - Accent1 6_14. BAs" xfId="9338"/>
    <cellStyle name="20% - Accent1 7" xfId="747"/>
    <cellStyle name="20% - Accent1 7 2" xfId="5639"/>
    <cellStyle name="20% - Accent1 7 2 2" xfId="6571"/>
    <cellStyle name="20% - Accent1 7 2 3" xfId="6570"/>
    <cellStyle name="20% - Accent1 7 3" xfId="6572"/>
    <cellStyle name="20% - Accent1 7 4" xfId="6045"/>
    <cellStyle name="20% - Accent1 7 5" xfId="9887"/>
    <cellStyle name="20% - Accent1 7_14. BAs" xfId="9340"/>
    <cellStyle name="20% - Accent1 8" xfId="748"/>
    <cellStyle name="20% - Accent1 8 2" xfId="5640"/>
    <cellStyle name="20% - Accent1 8 3" xfId="6046"/>
    <cellStyle name="20% - Accent1 8 4" xfId="9888"/>
    <cellStyle name="20% - Accent1 9" xfId="749"/>
    <cellStyle name="20% - Accent1 9 2" xfId="5641"/>
    <cellStyle name="20% - Accent1 9 3" xfId="6047"/>
    <cellStyle name="20% - Accent1 9 4" xfId="9889"/>
    <cellStyle name="20% - Accent2 10" xfId="750"/>
    <cellStyle name="20% - Accent2 11" xfId="2056"/>
    <cellStyle name="20% - Accent2 12" xfId="6573"/>
    <cellStyle name="20% - Accent2 13" xfId="6574"/>
    <cellStyle name="20% - Accent2 2" xfId="42"/>
    <cellStyle name="20% - Accent2 2 10" xfId="6575"/>
    <cellStyle name="20% - Accent2 2 10 2" xfId="6576"/>
    <cellStyle name="20% - Accent2 2 10 2 2" xfId="6577"/>
    <cellStyle name="20% - Accent2 2 10 3" xfId="6578"/>
    <cellStyle name="20% - Accent2 2 11" xfId="6579"/>
    <cellStyle name="20% - Accent2 2 11 2" xfId="6580"/>
    <cellStyle name="20% - Accent2 2 11 2 2" xfId="6581"/>
    <cellStyle name="20% - Accent2 2 11 3" xfId="6582"/>
    <cellStyle name="20% - Accent2 2 12" xfId="6583"/>
    <cellStyle name="20% - Accent2 2 12 2" xfId="6584"/>
    <cellStyle name="20% - Accent2 2 12 2 2" xfId="6585"/>
    <cellStyle name="20% - Accent2 2 12 3" xfId="6586"/>
    <cellStyle name="20% - Accent2 2 13" xfId="6587"/>
    <cellStyle name="20% - Accent2 2 13 2" xfId="6588"/>
    <cellStyle name="20% - Accent2 2 13 2 2" xfId="6589"/>
    <cellStyle name="20% - Accent2 2 13 3" xfId="6590"/>
    <cellStyle name="20% - Accent2 2 14" xfId="6591"/>
    <cellStyle name="20% - Accent2 2 15" xfId="6592"/>
    <cellStyle name="20% - Accent2 2 16" xfId="6593"/>
    <cellStyle name="20% - Accent2 2 17" xfId="6594"/>
    <cellStyle name="20% - Accent2 2 18" xfId="6595"/>
    <cellStyle name="20% - Accent2 2 19" xfId="6596"/>
    <cellStyle name="20% - Accent2 2 19 2" xfId="6597"/>
    <cellStyle name="20% - Accent2 2 2" xfId="43"/>
    <cellStyle name="20% - Accent2 2 2 10" xfId="2204"/>
    <cellStyle name="20% - Accent2 2 2 11" xfId="2205"/>
    <cellStyle name="20% - Accent2 2 2 12" xfId="2206"/>
    <cellStyle name="20% - Accent2 2 2 13" xfId="2207"/>
    <cellStyle name="20% - Accent2 2 2 14" xfId="2208"/>
    <cellStyle name="20% - Accent2 2 2 15" xfId="2209"/>
    <cellStyle name="20% - Accent2 2 2 16" xfId="2210"/>
    <cellStyle name="20% - Accent2 2 2 17" xfId="2211"/>
    <cellStyle name="20% - Accent2 2 2 18" xfId="2212"/>
    <cellStyle name="20% - Accent2 2 2 19" xfId="2213"/>
    <cellStyle name="20% - Accent2 2 2 2" xfId="2214"/>
    <cellStyle name="20% - Accent2 2 2 20" xfId="2215"/>
    <cellStyle name="20% - Accent2 2 2 21" xfId="2216"/>
    <cellStyle name="20% - Accent2 2 2 22" xfId="2217"/>
    <cellStyle name="20% - Accent2 2 2 23" xfId="2218"/>
    <cellStyle name="20% - Accent2 2 2 24" xfId="2219"/>
    <cellStyle name="20% - Accent2 2 2 25" xfId="2220"/>
    <cellStyle name="20% - Accent2 2 2 26" xfId="2221"/>
    <cellStyle name="20% - Accent2 2 2 27" xfId="751"/>
    <cellStyle name="20% - Accent2 2 2 3" xfId="2222"/>
    <cellStyle name="20% - Accent2 2 2 4" xfId="2223"/>
    <cellStyle name="20% - Accent2 2 2 5" xfId="2224"/>
    <cellStyle name="20% - Accent2 2 2 6" xfId="2225"/>
    <cellStyle name="20% - Accent2 2 2 7" xfId="2226"/>
    <cellStyle name="20% - Accent2 2 2 8" xfId="2227"/>
    <cellStyle name="20% - Accent2 2 2 8 2" xfId="6598"/>
    <cellStyle name="20% - Accent2 2 2 8_FinStat_values" xfId="9275"/>
    <cellStyle name="20% - Accent2 2 2 9" xfId="2228"/>
    <cellStyle name="20% - Accent2 2 2_Acq input" xfId="5845"/>
    <cellStyle name="20% - Accent2 2 3" xfId="6599"/>
    <cellStyle name="20% - Accent2 2 3 10" xfId="6600"/>
    <cellStyle name="20% - Accent2 2 3 11" xfId="6601"/>
    <cellStyle name="20% - Accent2 2 3 12" xfId="6602"/>
    <cellStyle name="20% - Accent2 2 3 13" xfId="6603"/>
    <cellStyle name="20% - Accent2 2 3 14" xfId="6604"/>
    <cellStyle name="20% - Accent2 2 3 15" xfId="6605"/>
    <cellStyle name="20% - Accent2 2 3 16" xfId="6606"/>
    <cellStyle name="20% - Accent2 2 3 17" xfId="6607"/>
    <cellStyle name="20% - Accent2 2 3 18" xfId="6608"/>
    <cellStyle name="20% - Accent2 2 3 18 2" xfId="6609"/>
    <cellStyle name="20% - Accent2 2 3 19" xfId="6610"/>
    <cellStyle name="20% - Accent2 2 3 2" xfId="6611"/>
    <cellStyle name="20% - Accent2 2 3 2 10" xfId="6612"/>
    <cellStyle name="20% - Accent2 2 3 2 11" xfId="6613"/>
    <cellStyle name="20% - Accent2 2 3 2 12" xfId="6614"/>
    <cellStyle name="20% - Accent2 2 3 2 2" xfId="6615"/>
    <cellStyle name="20% - Accent2 2 3 2 3" xfId="6616"/>
    <cellStyle name="20% - Accent2 2 3 2 4" xfId="6617"/>
    <cellStyle name="20% - Accent2 2 3 2 5" xfId="6618"/>
    <cellStyle name="20% - Accent2 2 3 2 6" xfId="6619"/>
    <cellStyle name="20% - Accent2 2 3 2 7" xfId="6620"/>
    <cellStyle name="20% - Accent2 2 3 2 8" xfId="6621"/>
    <cellStyle name="20% - Accent2 2 3 2 9" xfId="6622"/>
    <cellStyle name="20% - Accent2 2 3 3" xfId="6623"/>
    <cellStyle name="20% - Accent2 2 3 4" xfId="6624"/>
    <cellStyle name="20% - Accent2 2 3 5" xfId="6625"/>
    <cellStyle name="20% - Accent2 2 3 6" xfId="6626"/>
    <cellStyle name="20% - Accent2 2 3 7" xfId="6627"/>
    <cellStyle name="20% - Accent2 2 3 8" xfId="6628"/>
    <cellStyle name="20% - Accent2 2 3 9" xfId="6629"/>
    <cellStyle name="20% - Accent2 2 3_EQU" xfId="6630"/>
    <cellStyle name="20% - Accent2 2 4" xfId="6631"/>
    <cellStyle name="20% - Accent2 2 4 2" xfId="6632"/>
    <cellStyle name="20% - Accent2 2 4 2 2" xfId="6633"/>
    <cellStyle name="20% - Accent2 2 4 3" xfId="6634"/>
    <cellStyle name="20% - Accent2 2 4_EQU" xfId="6635"/>
    <cellStyle name="20% - Accent2 2 5" xfId="6636"/>
    <cellStyle name="20% - Accent2 2 5 2" xfId="6637"/>
    <cellStyle name="20% - Accent2 2 5 2 2" xfId="6638"/>
    <cellStyle name="20% - Accent2 2 5 3" xfId="6639"/>
    <cellStyle name="20% - Accent2 2 6" xfId="6640"/>
    <cellStyle name="20% - Accent2 2 6 2" xfId="6641"/>
    <cellStyle name="20% - Accent2 2 6 2 2" xfId="6642"/>
    <cellStyle name="20% - Accent2 2 6 3" xfId="6643"/>
    <cellStyle name="20% - Accent2 2 7" xfId="6644"/>
    <cellStyle name="20% - Accent2 2 7 2" xfId="6645"/>
    <cellStyle name="20% - Accent2 2 7 2 2" xfId="6646"/>
    <cellStyle name="20% - Accent2 2 7 3" xfId="6647"/>
    <cellStyle name="20% - Accent2 2 8" xfId="6648"/>
    <cellStyle name="20% - Accent2 2 8 2" xfId="6649"/>
    <cellStyle name="20% - Accent2 2 8 2 2" xfId="6650"/>
    <cellStyle name="20% - Accent2 2 8 3" xfId="6651"/>
    <cellStyle name="20% - Accent2 2 9" xfId="6652"/>
    <cellStyle name="20% - Accent2 2 9 2" xfId="6653"/>
    <cellStyle name="20% - Accent2 2 9 2 2" xfId="6654"/>
    <cellStyle name="20% - Accent2 2 9 3" xfId="6655"/>
    <cellStyle name="20% - Accent2 2_5130_new" xfId="6656"/>
    <cellStyle name="20% - Accent2 3" xfId="44"/>
    <cellStyle name="20% - Accent2 3 10" xfId="2229"/>
    <cellStyle name="20% - Accent2 3 11" xfId="2230"/>
    <cellStyle name="20% - Accent2 3 12" xfId="2231"/>
    <cellStyle name="20% - Accent2 3 13" xfId="2232"/>
    <cellStyle name="20% - Accent2 3 14" xfId="2233"/>
    <cellStyle name="20% - Accent2 3 15" xfId="2234"/>
    <cellStyle name="20% - Accent2 3 16" xfId="2235"/>
    <cellStyle name="20% - Accent2 3 17" xfId="2236"/>
    <cellStyle name="20% - Accent2 3 18" xfId="2237"/>
    <cellStyle name="20% - Accent2 3 19" xfId="2238"/>
    <cellStyle name="20% - Accent2 3 2" xfId="45"/>
    <cellStyle name="20% - Accent2 3 2 2" xfId="2239"/>
    <cellStyle name="20% - Accent2 3 2 2 2" xfId="6657"/>
    <cellStyle name="20% - Accent2 3 2 2_FinStat_values" xfId="9276"/>
    <cellStyle name="20% - Accent2 3 2 3" xfId="6658"/>
    <cellStyle name="20% - Accent2 3 2_EQU" xfId="6659"/>
    <cellStyle name="20% - Accent2 3 20" xfId="2240"/>
    <cellStyle name="20% - Accent2 3 21" xfId="2241"/>
    <cellStyle name="20% - Accent2 3 22" xfId="2242"/>
    <cellStyle name="20% - Accent2 3 23" xfId="2243"/>
    <cellStyle name="20% - Accent2 3 24" xfId="2244"/>
    <cellStyle name="20% - Accent2 3 25" xfId="2245"/>
    <cellStyle name="20% - Accent2 3 26" xfId="2246"/>
    <cellStyle name="20% - Accent2 3 3" xfId="2247"/>
    <cellStyle name="20% - Accent2 3 4" xfId="2248"/>
    <cellStyle name="20% - Accent2 3 5" xfId="2249"/>
    <cellStyle name="20% - Accent2 3 6" xfId="2250"/>
    <cellStyle name="20% - Accent2 3 7" xfId="2251"/>
    <cellStyle name="20% - Accent2 3 8" xfId="2252"/>
    <cellStyle name="20% - Accent2 3 9" xfId="2253"/>
    <cellStyle name="20% - Accent2 3 9 2" xfId="6660"/>
    <cellStyle name="20% - Accent2 3 9_FinStat_values" xfId="9277"/>
    <cellStyle name="20% - Accent2 3_BS" xfId="6661"/>
    <cellStyle name="20% - Accent2 4" xfId="46"/>
    <cellStyle name="20% - Accent2 4 10" xfId="6662"/>
    <cellStyle name="20% - Accent2 4 2" xfId="47"/>
    <cellStyle name="20% - Accent2 4 2 2" xfId="6663"/>
    <cellStyle name="20% - Accent2 4 2 2 2" xfId="6664"/>
    <cellStyle name="20% - Accent2 4 2 3" xfId="6665"/>
    <cellStyle name="20% - Accent2 4 2_EQU" xfId="6666"/>
    <cellStyle name="20% - Accent2 4 3" xfId="6667"/>
    <cellStyle name="20% - Accent2 4 4" xfId="6668"/>
    <cellStyle name="20% - Accent2 4 5" xfId="6669"/>
    <cellStyle name="20% - Accent2 4 6" xfId="6670"/>
    <cellStyle name="20% - Accent2 4 7" xfId="6671"/>
    <cellStyle name="20% - Accent2 4 8" xfId="6672"/>
    <cellStyle name="20% - Accent2 4 9" xfId="6673"/>
    <cellStyle name="20% - Accent2 4 9 2" xfId="6674"/>
    <cellStyle name="20% - Accent2 4_BS" xfId="6675"/>
    <cellStyle name="20% - Accent2 5" xfId="48"/>
    <cellStyle name="20% - Accent2 5 2" xfId="49"/>
    <cellStyle name="20% - Accent2 5 2 2" xfId="753"/>
    <cellStyle name="20% - Accent2 5 2 2 2" xfId="6676"/>
    <cellStyle name="20% - Accent2 5 2 2 3" xfId="6049"/>
    <cellStyle name="20% - Accent2 5 2 2 4" xfId="9891"/>
    <cellStyle name="20% - Accent2 5 2 2_14. BAs" xfId="9341"/>
    <cellStyle name="20% - Accent2 5 2 3" xfId="5643"/>
    <cellStyle name="20% - Accent2 5 2 3 2" xfId="6677"/>
    <cellStyle name="20% - Accent2 5 2_FinStat_values" xfId="9278"/>
    <cellStyle name="20% - Accent2 5 3" xfId="752"/>
    <cellStyle name="20% - Accent2 5 3 2" xfId="6678"/>
    <cellStyle name="20% - Accent2 5 3 3" xfId="6048"/>
    <cellStyle name="20% - Accent2 5 3 4" xfId="9890"/>
    <cellStyle name="20% - Accent2 5 3_14. BAs" xfId="9342"/>
    <cellStyle name="20% - Accent2 5 4" xfId="5642"/>
    <cellStyle name="20% - Accent2 5 4 2" xfId="6679"/>
    <cellStyle name="20% - Accent2 5_Acq input" xfId="5846"/>
    <cellStyle name="20% - Accent2 6" xfId="754"/>
    <cellStyle name="20% - Accent2 6 2" xfId="755"/>
    <cellStyle name="20% - Accent2 6 2 2" xfId="5645"/>
    <cellStyle name="20% - Accent2 6 2 2 2" xfId="6681"/>
    <cellStyle name="20% - Accent2 6 2 2 3" xfId="6680"/>
    <cellStyle name="20% - Accent2 6 2 3" xfId="6682"/>
    <cellStyle name="20% - Accent2 6 2 4" xfId="6051"/>
    <cellStyle name="20% - Accent2 6 2 5" xfId="9893"/>
    <cellStyle name="20% - Accent2 6 2_14. BAs" xfId="9344"/>
    <cellStyle name="20% - Accent2 6 3" xfId="5644"/>
    <cellStyle name="20% - Accent2 6 3 2" xfId="6684"/>
    <cellStyle name="20% - Accent2 6 3 3" xfId="6683"/>
    <cellStyle name="20% - Accent2 6 4" xfId="6685"/>
    <cellStyle name="20% - Accent2 6 5" xfId="6050"/>
    <cellStyle name="20% - Accent2 6 6" xfId="9892"/>
    <cellStyle name="20% - Accent2 6_14. BAs" xfId="9343"/>
    <cellStyle name="20% - Accent2 7" xfId="756"/>
    <cellStyle name="20% - Accent2 7 2" xfId="5646"/>
    <cellStyle name="20% - Accent2 7 2 2" xfId="6687"/>
    <cellStyle name="20% - Accent2 7 2 3" xfId="6686"/>
    <cellStyle name="20% - Accent2 7 3" xfId="6688"/>
    <cellStyle name="20% - Accent2 7 4" xfId="6052"/>
    <cellStyle name="20% - Accent2 7 5" xfId="9894"/>
    <cellStyle name="20% - Accent2 7_14. BAs" xfId="9345"/>
    <cellStyle name="20% - Accent2 8" xfId="757"/>
    <cellStyle name="20% - Accent2 8 2" xfId="5647"/>
    <cellStyle name="20% - Accent2 8 3" xfId="6053"/>
    <cellStyle name="20% - Accent2 8 4" xfId="9895"/>
    <cellStyle name="20% - Accent2 9" xfId="758"/>
    <cellStyle name="20% - Accent2 9 2" xfId="5648"/>
    <cellStyle name="20% - Accent2 9 3" xfId="6054"/>
    <cellStyle name="20% - Accent2 9 4" xfId="9896"/>
    <cellStyle name="20% - Accent3 10" xfId="759"/>
    <cellStyle name="20% - Accent3 11" xfId="2057"/>
    <cellStyle name="20% - Accent3 12" xfId="6689"/>
    <cellStyle name="20% - Accent3 13" xfId="6690"/>
    <cellStyle name="20% - Accent3 2" xfId="50"/>
    <cellStyle name="20% - Accent3 2 10" xfId="6691"/>
    <cellStyle name="20% - Accent3 2 10 2" xfId="6692"/>
    <cellStyle name="20% - Accent3 2 10 2 2" xfId="6693"/>
    <cellStyle name="20% - Accent3 2 10 3" xfId="6694"/>
    <cellStyle name="20% - Accent3 2 11" xfId="6695"/>
    <cellStyle name="20% - Accent3 2 11 2" xfId="6696"/>
    <cellStyle name="20% - Accent3 2 11 2 2" xfId="6697"/>
    <cellStyle name="20% - Accent3 2 11 3" xfId="6698"/>
    <cellStyle name="20% - Accent3 2 12" xfId="6699"/>
    <cellStyle name="20% - Accent3 2 12 2" xfId="6700"/>
    <cellStyle name="20% - Accent3 2 12 2 2" xfId="6701"/>
    <cellStyle name="20% - Accent3 2 12 3" xfId="6702"/>
    <cellStyle name="20% - Accent3 2 13" xfId="6703"/>
    <cellStyle name="20% - Accent3 2 13 2" xfId="6704"/>
    <cellStyle name="20% - Accent3 2 13 2 2" xfId="6705"/>
    <cellStyle name="20% - Accent3 2 13 3" xfId="6706"/>
    <cellStyle name="20% - Accent3 2 14" xfId="6707"/>
    <cellStyle name="20% - Accent3 2 15" xfId="6708"/>
    <cellStyle name="20% - Accent3 2 16" xfId="6709"/>
    <cellStyle name="20% - Accent3 2 17" xfId="6710"/>
    <cellStyle name="20% - Accent3 2 18" xfId="6711"/>
    <cellStyle name="20% - Accent3 2 19" xfId="6712"/>
    <cellStyle name="20% - Accent3 2 19 2" xfId="6713"/>
    <cellStyle name="20% - Accent3 2 2" xfId="51"/>
    <cellStyle name="20% - Accent3 2 2 10" xfId="2254"/>
    <cellStyle name="20% - Accent3 2 2 11" xfId="2255"/>
    <cellStyle name="20% - Accent3 2 2 12" xfId="2256"/>
    <cellStyle name="20% - Accent3 2 2 13" xfId="2257"/>
    <cellStyle name="20% - Accent3 2 2 14" xfId="2258"/>
    <cellStyle name="20% - Accent3 2 2 15" xfId="2259"/>
    <cellStyle name="20% - Accent3 2 2 16" xfId="2260"/>
    <cellStyle name="20% - Accent3 2 2 17" xfId="2261"/>
    <cellStyle name="20% - Accent3 2 2 18" xfId="2262"/>
    <cellStyle name="20% - Accent3 2 2 19" xfId="2263"/>
    <cellStyle name="20% - Accent3 2 2 2" xfId="2264"/>
    <cellStyle name="20% - Accent3 2 2 20" xfId="2265"/>
    <cellStyle name="20% - Accent3 2 2 21" xfId="2266"/>
    <cellStyle name="20% - Accent3 2 2 22" xfId="2267"/>
    <cellStyle name="20% - Accent3 2 2 23" xfId="2268"/>
    <cellStyle name="20% - Accent3 2 2 24" xfId="2269"/>
    <cellStyle name="20% - Accent3 2 2 25" xfId="2270"/>
    <cellStyle name="20% - Accent3 2 2 26" xfId="2271"/>
    <cellStyle name="20% - Accent3 2 2 27" xfId="760"/>
    <cellStyle name="20% - Accent3 2 2 3" xfId="2272"/>
    <cellStyle name="20% - Accent3 2 2 4" xfId="2273"/>
    <cellStyle name="20% - Accent3 2 2 5" xfId="2274"/>
    <cellStyle name="20% - Accent3 2 2 6" xfId="2275"/>
    <cellStyle name="20% - Accent3 2 2 7" xfId="2276"/>
    <cellStyle name="20% - Accent3 2 2 8" xfId="2277"/>
    <cellStyle name="20% - Accent3 2 2 8 2" xfId="6714"/>
    <cellStyle name="20% - Accent3 2 2 8_FinStat_values" xfId="9279"/>
    <cellStyle name="20% - Accent3 2 2 9" xfId="2278"/>
    <cellStyle name="20% - Accent3 2 2_Acq input" xfId="5847"/>
    <cellStyle name="20% - Accent3 2 3" xfId="6715"/>
    <cellStyle name="20% - Accent3 2 3 10" xfId="6716"/>
    <cellStyle name="20% - Accent3 2 3 11" xfId="6717"/>
    <cellStyle name="20% - Accent3 2 3 12" xfId="6718"/>
    <cellStyle name="20% - Accent3 2 3 13" xfId="6719"/>
    <cellStyle name="20% - Accent3 2 3 14" xfId="6720"/>
    <cellStyle name="20% - Accent3 2 3 15" xfId="6721"/>
    <cellStyle name="20% - Accent3 2 3 16" xfId="6722"/>
    <cellStyle name="20% - Accent3 2 3 17" xfId="6723"/>
    <cellStyle name="20% - Accent3 2 3 18" xfId="6724"/>
    <cellStyle name="20% - Accent3 2 3 18 2" xfId="6725"/>
    <cellStyle name="20% - Accent3 2 3 19" xfId="6726"/>
    <cellStyle name="20% - Accent3 2 3 2" xfId="6727"/>
    <cellStyle name="20% - Accent3 2 3 2 10" xfId="6728"/>
    <cellStyle name="20% - Accent3 2 3 2 11" xfId="6729"/>
    <cellStyle name="20% - Accent3 2 3 2 12" xfId="6730"/>
    <cellStyle name="20% - Accent3 2 3 2 2" xfId="6731"/>
    <cellStyle name="20% - Accent3 2 3 2 3" xfId="6732"/>
    <cellStyle name="20% - Accent3 2 3 2 4" xfId="6733"/>
    <cellStyle name="20% - Accent3 2 3 2 5" xfId="6734"/>
    <cellStyle name="20% - Accent3 2 3 2 6" xfId="6735"/>
    <cellStyle name="20% - Accent3 2 3 2 7" xfId="6736"/>
    <cellStyle name="20% - Accent3 2 3 2 8" xfId="6737"/>
    <cellStyle name="20% - Accent3 2 3 2 9" xfId="6738"/>
    <cellStyle name="20% - Accent3 2 3 3" xfId="6739"/>
    <cellStyle name="20% - Accent3 2 3 4" xfId="6740"/>
    <cellStyle name="20% - Accent3 2 3 5" xfId="6741"/>
    <cellStyle name="20% - Accent3 2 3 6" xfId="6742"/>
    <cellStyle name="20% - Accent3 2 3 7" xfId="6743"/>
    <cellStyle name="20% - Accent3 2 3 8" xfId="6744"/>
    <cellStyle name="20% - Accent3 2 3 9" xfId="6745"/>
    <cellStyle name="20% - Accent3 2 3_EQU" xfId="6746"/>
    <cellStyle name="20% - Accent3 2 4" xfId="6747"/>
    <cellStyle name="20% - Accent3 2 4 2" xfId="6748"/>
    <cellStyle name="20% - Accent3 2 4 2 2" xfId="6749"/>
    <cellStyle name="20% - Accent3 2 4 3" xfId="6750"/>
    <cellStyle name="20% - Accent3 2 4_EQU" xfId="6751"/>
    <cellStyle name="20% - Accent3 2 5" xfId="6752"/>
    <cellStyle name="20% - Accent3 2 5 2" xfId="6753"/>
    <cellStyle name="20% - Accent3 2 5 2 2" xfId="6754"/>
    <cellStyle name="20% - Accent3 2 5 3" xfId="6755"/>
    <cellStyle name="20% - Accent3 2 6" xfId="6756"/>
    <cellStyle name="20% - Accent3 2 6 2" xfId="6757"/>
    <cellStyle name="20% - Accent3 2 6 2 2" xfId="6758"/>
    <cellStyle name="20% - Accent3 2 6 3" xfId="6759"/>
    <cellStyle name="20% - Accent3 2 7" xfId="6760"/>
    <cellStyle name="20% - Accent3 2 7 2" xfId="6761"/>
    <cellStyle name="20% - Accent3 2 7 2 2" xfId="6762"/>
    <cellStyle name="20% - Accent3 2 7 3" xfId="6763"/>
    <cellStyle name="20% - Accent3 2 8" xfId="6764"/>
    <cellStyle name="20% - Accent3 2 8 2" xfId="6765"/>
    <cellStyle name="20% - Accent3 2 8 2 2" xfId="6766"/>
    <cellStyle name="20% - Accent3 2 8 3" xfId="6767"/>
    <cellStyle name="20% - Accent3 2 9" xfId="6768"/>
    <cellStyle name="20% - Accent3 2 9 2" xfId="6769"/>
    <cellStyle name="20% - Accent3 2 9 2 2" xfId="6770"/>
    <cellStyle name="20% - Accent3 2 9 3" xfId="6771"/>
    <cellStyle name="20% - Accent3 2_5130_new" xfId="6772"/>
    <cellStyle name="20% - Accent3 3" xfId="52"/>
    <cellStyle name="20% - Accent3 3 10" xfId="2279"/>
    <cellStyle name="20% - Accent3 3 11" xfId="2280"/>
    <cellStyle name="20% - Accent3 3 12" xfId="2281"/>
    <cellStyle name="20% - Accent3 3 13" xfId="2282"/>
    <cellStyle name="20% - Accent3 3 14" xfId="2283"/>
    <cellStyle name="20% - Accent3 3 15" xfId="2284"/>
    <cellStyle name="20% - Accent3 3 16" xfId="2285"/>
    <cellStyle name="20% - Accent3 3 17" xfId="2286"/>
    <cellStyle name="20% - Accent3 3 18" xfId="2287"/>
    <cellStyle name="20% - Accent3 3 19" xfId="2288"/>
    <cellStyle name="20% - Accent3 3 2" xfId="53"/>
    <cellStyle name="20% - Accent3 3 2 2" xfId="2289"/>
    <cellStyle name="20% - Accent3 3 2 2 2" xfId="6773"/>
    <cellStyle name="20% - Accent3 3 2 2_FinStat_values" xfId="9280"/>
    <cellStyle name="20% - Accent3 3 2 3" xfId="6774"/>
    <cellStyle name="20% - Accent3 3 2_EQU" xfId="6775"/>
    <cellStyle name="20% - Accent3 3 20" xfId="2290"/>
    <cellStyle name="20% - Accent3 3 21" xfId="2291"/>
    <cellStyle name="20% - Accent3 3 22" xfId="2292"/>
    <cellStyle name="20% - Accent3 3 23" xfId="2293"/>
    <cellStyle name="20% - Accent3 3 24" xfId="2294"/>
    <cellStyle name="20% - Accent3 3 25" xfId="2295"/>
    <cellStyle name="20% - Accent3 3 26" xfId="2296"/>
    <cellStyle name="20% - Accent3 3 3" xfId="2297"/>
    <cellStyle name="20% - Accent3 3 4" xfId="2298"/>
    <cellStyle name="20% - Accent3 3 5" xfId="2299"/>
    <cellStyle name="20% - Accent3 3 6" xfId="2300"/>
    <cellStyle name="20% - Accent3 3 7" xfId="2301"/>
    <cellStyle name="20% - Accent3 3 8" xfId="2302"/>
    <cellStyle name="20% - Accent3 3 9" xfId="2303"/>
    <cellStyle name="20% - Accent3 3 9 2" xfId="6776"/>
    <cellStyle name="20% - Accent3 3 9_FinStat_values" xfId="9281"/>
    <cellStyle name="20% - Accent3 3_BS" xfId="6777"/>
    <cellStyle name="20% - Accent3 4" xfId="54"/>
    <cellStyle name="20% - Accent3 4 10" xfId="6778"/>
    <cellStyle name="20% - Accent3 4 2" xfId="55"/>
    <cellStyle name="20% - Accent3 4 2 2" xfId="6779"/>
    <cellStyle name="20% - Accent3 4 2 2 2" xfId="6780"/>
    <cellStyle name="20% - Accent3 4 2 3" xfId="6781"/>
    <cellStyle name="20% - Accent3 4 2_EQU" xfId="6782"/>
    <cellStyle name="20% - Accent3 4 3" xfId="6783"/>
    <cellStyle name="20% - Accent3 4 4" xfId="6784"/>
    <cellStyle name="20% - Accent3 4 5" xfId="6785"/>
    <cellStyle name="20% - Accent3 4 6" xfId="6786"/>
    <cellStyle name="20% - Accent3 4 7" xfId="6787"/>
    <cellStyle name="20% - Accent3 4 8" xfId="6788"/>
    <cellStyle name="20% - Accent3 4 9" xfId="6789"/>
    <cellStyle name="20% - Accent3 4 9 2" xfId="6790"/>
    <cellStyle name="20% - Accent3 4_BS" xfId="6791"/>
    <cellStyle name="20% - Accent3 5" xfId="56"/>
    <cellStyle name="20% - Accent3 5 2" xfId="57"/>
    <cellStyle name="20% - Accent3 5 2 2" xfId="762"/>
    <cellStyle name="20% - Accent3 5 2 2 2" xfId="6792"/>
    <cellStyle name="20% - Accent3 5 2 2 3" xfId="6056"/>
    <cellStyle name="20% - Accent3 5 2 2 4" xfId="9898"/>
    <cellStyle name="20% - Accent3 5 2 2_14. BAs" xfId="9346"/>
    <cellStyle name="20% - Accent3 5 2 3" xfId="5650"/>
    <cellStyle name="20% - Accent3 5 2 3 2" xfId="6793"/>
    <cellStyle name="20% - Accent3 5 2_FinStat_values" xfId="9282"/>
    <cellStyle name="20% - Accent3 5 3" xfId="761"/>
    <cellStyle name="20% - Accent3 5 3 2" xfId="6794"/>
    <cellStyle name="20% - Accent3 5 3 3" xfId="6055"/>
    <cellStyle name="20% - Accent3 5 3 4" xfId="9897"/>
    <cellStyle name="20% - Accent3 5 3_14. BAs" xfId="9347"/>
    <cellStyle name="20% - Accent3 5 4" xfId="5649"/>
    <cellStyle name="20% - Accent3 5 4 2" xfId="6795"/>
    <cellStyle name="20% - Accent3 5_Acq input" xfId="5848"/>
    <cellStyle name="20% - Accent3 6" xfId="763"/>
    <cellStyle name="20% - Accent3 6 2" xfId="764"/>
    <cellStyle name="20% - Accent3 6 2 2" xfId="5652"/>
    <cellStyle name="20% - Accent3 6 2 2 2" xfId="6797"/>
    <cellStyle name="20% - Accent3 6 2 2 3" xfId="6796"/>
    <cellStyle name="20% - Accent3 6 2 3" xfId="6798"/>
    <cellStyle name="20% - Accent3 6 2 4" xfId="6058"/>
    <cellStyle name="20% - Accent3 6 2 5" xfId="9900"/>
    <cellStyle name="20% - Accent3 6 2_14. BAs" xfId="9349"/>
    <cellStyle name="20% - Accent3 6 3" xfId="5651"/>
    <cellStyle name="20% - Accent3 6 3 2" xfId="6800"/>
    <cellStyle name="20% - Accent3 6 3 3" xfId="6799"/>
    <cellStyle name="20% - Accent3 6 4" xfId="6801"/>
    <cellStyle name="20% - Accent3 6 5" xfId="6057"/>
    <cellStyle name="20% - Accent3 6 6" xfId="9899"/>
    <cellStyle name="20% - Accent3 6_14. BAs" xfId="9348"/>
    <cellStyle name="20% - Accent3 7" xfId="765"/>
    <cellStyle name="20% - Accent3 7 2" xfId="5653"/>
    <cellStyle name="20% - Accent3 7 2 2" xfId="6803"/>
    <cellStyle name="20% - Accent3 7 2 3" xfId="6802"/>
    <cellStyle name="20% - Accent3 7 3" xfId="6804"/>
    <cellStyle name="20% - Accent3 7 4" xfId="6059"/>
    <cellStyle name="20% - Accent3 7 5" xfId="9901"/>
    <cellStyle name="20% - Accent3 7_14. BAs" xfId="9350"/>
    <cellStyle name="20% - Accent3 8" xfId="766"/>
    <cellStyle name="20% - Accent3 8 2" xfId="5654"/>
    <cellStyle name="20% - Accent3 8 3" xfId="6060"/>
    <cellStyle name="20% - Accent3 8 4" xfId="9902"/>
    <cellStyle name="20% - Accent3 9" xfId="767"/>
    <cellStyle name="20% - Accent3 9 2" xfId="5655"/>
    <cellStyle name="20% - Accent3 9 3" xfId="6061"/>
    <cellStyle name="20% - Accent3 9 4" xfId="9903"/>
    <cellStyle name="20% - Accent4 10" xfId="768"/>
    <cellStyle name="20% - Accent4 11" xfId="2058"/>
    <cellStyle name="20% - Accent4 12" xfId="6805"/>
    <cellStyle name="20% - Accent4 13" xfId="6806"/>
    <cellStyle name="20% - Accent4 2" xfId="58"/>
    <cellStyle name="20% - Accent4 2 10" xfId="6807"/>
    <cellStyle name="20% - Accent4 2 10 2" xfId="6808"/>
    <cellStyle name="20% - Accent4 2 10 2 2" xfId="6809"/>
    <cellStyle name="20% - Accent4 2 10 3" xfId="6810"/>
    <cellStyle name="20% - Accent4 2 11" xfId="6811"/>
    <cellStyle name="20% - Accent4 2 11 2" xfId="6812"/>
    <cellStyle name="20% - Accent4 2 11 2 2" xfId="6813"/>
    <cellStyle name="20% - Accent4 2 11 3" xfId="6814"/>
    <cellStyle name="20% - Accent4 2 12" xfId="6815"/>
    <cellStyle name="20% - Accent4 2 12 2" xfId="6816"/>
    <cellStyle name="20% - Accent4 2 12 2 2" xfId="6817"/>
    <cellStyle name="20% - Accent4 2 12 3" xfId="6818"/>
    <cellStyle name="20% - Accent4 2 13" xfId="6819"/>
    <cellStyle name="20% - Accent4 2 13 2" xfId="6820"/>
    <cellStyle name="20% - Accent4 2 13 2 2" xfId="6821"/>
    <cellStyle name="20% - Accent4 2 13 3" xfId="6822"/>
    <cellStyle name="20% - Accent4 2 14" xfId="6823"/>
    <cellStyle name="20% - Accent4 2 15" xfId="6824"/>
    <cellStyle name="20% - Accent4 2 16" xfId="6825"/>
    <cellStyle name="20% - Accent4 2 17" xfId="6826"/>
    <cellStyle name="20% - Accent4 2 18" xfId="6827"/>
    <cellStyle name="20% - Accent4 2 19" xfId="6828"/>
    <cellStyle name="20% - Accent4 2 19 2" xfId="6829"/>
    <cellStyle name="20% - Accent4 2 2" xfId="59"/>
    <cellStyle name="20% - Accent4 2 2 10" xfId="2304"/>
    <cellStyle name="20% - Accent4 2 2 11" xfId="2305"/>
    <cellStyle name="20% - Accent4 2 2 12" xfId="2306"/>
    <cellStyle name="20% - Accent4 2 2 13" xfId="2307"/>
    <cellStyle name="20% - Accent4 2 2 14" xfId="2308"/>
    <cellStyle name="20% - Accent4 2 2 15" xfId="2309"/>
    <cellStyle name="20% - Accent4 2 2 16" xfId="2310"/>
    <cellStyle name="20% - Accent4 2 2 17" xfId="2311"/>
    <cellStyle name="20% - Accent4 2 2 18" xfId="2312"/>
    <cellStyle name="20% - Accent4 2 2 19" xfId="2313"/>
    <cellStyle name="20% - Accent4 2 2 2" xfId="2314"/>
    <cellStyle name="20% - Accent4 2 2 20" xfId="2315"/>
    <cellStyle name="20% - Accent4 2 2 21" xfId="2316"/>
    <cellStyle name="20% - Accent4 2 2 22" xfId="2317"/>
    <cellStyle name="20% - Accent4 2 2 23" xfId="2318"/>
    <cellStyle name="20% - Accent4 2 2 24" xfId="2319"/>
    <cellStyle name="20% - Accent4 2 2 25" xfId="2320"/>
    <cellStyle name="20% - Accent4 2 2 26" xfId="2321"/>
    <cellStyle name="20% - Accent4 2 2 27" xfId="769"/>
    <cellStyle name="20% - Accent4 2 2 3" xfId="2322"/>
    <cellStyle name="20% - Accent4 2 2 4" xfId="2323"/>
    <cellStyle name="20% - Accent4 2 2 5" xfId="2324"/>
    <cellStyle name="20% - Accent4 2 2 6" xfId="2325"/>
    <cellStyle name="20% - Accent4 2 2 7" xfId="2326"/>
    <cellStyle name="20% - Accent4 2 2 8" xfId="2327"/>
    <cellStyle name="20% - Accent4 2 2 8 2" xfId="6830"/>
    <cellStyle name="20% - Accent4 2 2 8_FinStat_values" xfId="9283"/>
    <cellStyle name="20% - Accent4 2 2 9" xfId="2328"/>
    <cellStyle name="20% - Accent4 2 2_EQU" xfId="6831"/>
    <cellStyle name="20% - Accent4 2 3" xfId="6832"/>
    <cellStyle name="20% - Accent4 2 3 10" xfId="6833"/>
    <cellStyle name="20% - Accent4 2 3 11" xfId="6834"/>
    <cellStyle name="20% - Accent4 2 3 12" xfId="6835"/>
    <cellStyle name="20% - Accent4 2 3 13" xfId="6836"/>
    <cellStyle name="20% - Accent4 2 3 13 2" xfId="6837"/>
    <cellStyle name="20% - Accent4 2 3 14" xfId="6838"/>
    <cellStyle name="20% - Accent4 2 3 2" xfId="6839"/>
    <cellStyle name="20% - Accent4 2 3 3" xfId="6840"/>
    <cellStyle name="20% - Accent4 2 3 4" xfId="6841"/>
    <cellStyle name="20% - Accent4 2 3 5" xfId="6842"/>
    <cellStyle name="20% - Accent4 2 3 6" xfId="6843"/>
    <cellStyle name="20% - Accent4 2 3 7" xfId="6844"/>
    <cellStyle name="20% - Accent4 2 3 8" xfId="6845"/>
    <cellStyle name="20% - Accent4 2 3 9" xfId="6846"/>
    <cellStyle name="20% - Accent4 2 3_EQU" xfId="6847"/>
    <cellStyle name="20% - Accent4 2 4" xfId="6848"/>
    <cellStyle name="20% - Accent4 2 4 2" xfId="6849"/>
    <cellStyle name="20% - Accent4 2 4 2 2" xfId="6850"/>
    <cellStyle name="20% - Accent4 2 4 3" xfId="6851"/>
    <cellStyle name="20% - Accent4 2 4_EQU" xfId="6852"/>
    <cellStyle name="20% - Accent4 2 5" xfId="6853"/>
    <cellStyle name="20% - Accent4 2 5 2" xfId="6854"/>
    <cellStyle name="20% - Accent4 2 5 2 2" xfId="6855"/>
    <cellStyle name="20% - Accent4 2 5 3" xfId="6856"/>
    <cellStyle name="20% - Accent4 2 6" xfId="6857"/>
    <cellStyle name="20% - Accent4 2 6 2" xfId="6858"/>
    <cellStyle name="20% - Accent4 2 6 2 2" xfId="6859"/>
    <cellStyle name="20% - Accent4 2 6 3" xfId="6860"/>
    <cellStyle name="20% - Accent4 2 7" xfId="6861"/>
    <cellStyle name="20% - Accent4 2 7 2" xfId="6862"/>
    <cellStyle name="20% - Accent4 2 7 2 2" xfId="6863"/>
    <cellStyle name="20% - Accent4 2 7 3" xfId="6864"/>
    <cellStyle name="20% - Accent4 2 8" xfId="6865"/>
    <cellStyle name="20% - Accent4 2 8 2" xfId="6866"/>
    <cellStyle name="20% - Accent4 2 8 2 2" xfId="6867"/>
    <cellStyle name="20% - Accent4 2 8 3" xfId="6868"/>
    <cellStyle name="20% - Accent4 2 9" xfId="6869"/>
    <cellStyle name="20% - Accent4 2 9 2" xfId="6870"/>
    <cellStyle name="20% - Accent4 2 9 2 2" xfId="6871"/>
    <cellStyle name="20% - Accent4 2 9 3" xfId="6872"/>
    <cellStyle name="20% - Accent4 2_5130_new" xfId="6873"/>
    <cellStyle name="20% - Accent4 3" xfId="60"/>
    <cellStyle name="20% - Accent4 3 10" xfId="2329"/>
    <cellStyle name="20% - Accent4 3 11" xfId="2330"/>
    <cellStyle name="20% - Accent4 3 12" xfId="2331"/>
    <cellStyle name="20% - Accent4 3 13" xfId="2332"/>
    <cellStyle name="20% - Accent4 3 14" xfId="2333"/>
    <cellStyle name="20% - Accent4 3 15" xfId="2334"/>
    <cellStyle name="20% - Accent4 3 16" xfId="2335"/>
    <cellStyle name="20% - Accent4 3 17" xfId="2336"/>
    <cellStyle name="20% - Accent4 3 18" xfId="2337"/>
    <cellStyle name="20% - Accent4 3 19" xfId="2338"/>
    <cellStyle name="20% - Accent4 3 2" xfId="61"/>
    <cellStyle name="20% - Accent4 3 2 2" xfId="2339"/>
    <cellStyle name="20% - Accent4 3 2 2 2" xfId="6874"/>
    <cellStyle name="20% - Accent4 3 2 2_FinStat_values" xfId="9284"/>
    <cellStyle name="20% - Accent4 3 2 3" xfId="6875"/>
    <cellStyle name="20% - Accent4 3 2_EQU" xfId="6876"/>
    <cellStyle name="20% - Accent4 3 20" xfId="2340"/>
    <cellStyle name="20% - Accent4 3 21" xfId="2341"/>
    <cellStyle name="20% - Accent4 3 22" xfId="2342"/>
    <cellStyle name="20% - Accent4 3 23" xfId="2343"/>
    <cellStyle name="20% - Accent4 3 24" xfId="2344"/>
    <cellStyle name="20% - Accent4 3 25" xfId="2345"/>
    <cellStyle name="20% - Accent4 3 26" xfId="2346"/>
    <cellStyle name="20% - Accent4 3 3" xfId="2347"/>
    <cellStyle name="20% - Accent4 3 4" xfId="2348"/>
    <cellStyle name="20% - Accent4 3 5" xfId="2349"/>
    <cellStyle name="20% - Accent4 3 6" xfId="2350"/>
    <cellStyle name="20% - Accent4 3 7" xfId="2351"/>
    <cellStyle name="20% - Accent4 3 8" xfId="2352"/>
    <cellStyle name="20% - Accent4 3 9" xfId="2353"/>
    <cellStyle name="20% - Accent4 3 9 2" xfId="6877"/>
    <cellStyle name="20% - Accent4 3 9_FinStat_values" xfId="9285"/>
    <cellStyle name="20% - Accent4 3_BS" xfId="6878"/>
    <cellStyle name="20% - Accent4 4" xfId="62"/>
    <cellStyle name="20% - Accent4 4 10" xfId="6879"/>
    <cellStyle name="20% - Accent4 4 2" xfId="63"/>
    <cellStyle name="20% - Accent4 4 2 2" xfId="6880"/>
    <cellStyle name="20% - Accent4 4 2 2 2" xfId="6881"/>
    <cellStyle name="20% - Accent4 4 2 3" xfId="6882"/>
    <cellStyle name="20% - Accent4 4 2_EQU" xfId="6883"/>
    <cellStyle name="20% - Accent4 4 3" xfId="6884"/>
    <cellStyle name="20% - Accent4 4 4" xfId="6885"/>
    <cellStyle name="20% - Accent4 4 5" xfId="6886"/>
    <cellStyle name="20% - Accent4 4 6" xfId="6887"/>
    <cellStyle name="20% - Accent4 4 7" xfId="6888"/>
    <cellStyle name="20% - Accent4 4 8" xfId="6889"/>
    <cellStyle name="20% - Accent4 4 9" xfId="6890"/>
    <cellStyle name="20% - Accent4 4 9 2" xfId="6891"/>
    <cellStyle name="20% - Accent4 4_BS" xfId="6892"/>
    <cellStyle name="20% - Accent4 5" xfId="64"/>
    <cellStyle name="20% - Accent4 5 2" xfId="65"/>
    <cellStyle name="20% - Accent4 5 2 2" xfId="771"/>
    <cellStyle name="20% - Accent4 5 2 2 2" xfId="6893"/>
    <cellStyle name="20% - Accent4 5 2 2 3" xfId="6063"/>
    <cellStyle name="20% - Accent4 5 2 2 4" xfId="9905"/>
    <cellStyle name="20% - Accent4 5 2 2_14. BAs" xfId="9351"/>
    <cellStyle name="20% - Accent4 5 2 3" xfId="5657"/>
    <cellStyle name="20% - Accent4 5 2 3 2" xfId="6894"/>
    <cellStyle name="20% - Accent4 5 2_FinStat_values" xfId="9286"/>
    <cellStyle name="20% - Accent4 5 3" xfId="770"/>
    <cellStyle name="20% - Accent4 5 3 2" xfId="6895"/>
    <cellStyle name="20% - Accent4 5 3 3" xfId="6062"/>
    <cellStyle name="20% - Accent4 5 3 4" xfId="9904"/>
    <cellStyle name="20% - Accent4 5 3_14. BAs" xfId="9352"/>
    <cellStyle name="20% - Accent4 5 4" xfId="5656"/>
    <cellStyle name="20% - Accent4 5 4 2" xfId="6896"/>
    <cellStyle name="20% - Accent4 5_Acq input" xfId="5849"/>
    <cellStyle name="20% - Accent4 6" xfId="772"/>
    <cellStyle name="20% - Accent4 6 2" xfId="773"/>
    <cellStyle name="20% - Accent4 6 2 2" xfId="5659"/>
    <cellStyle name="20% - Accent4 6 2 2 2" xfId="6898"/>
    <cellStyle name="20% - Accent4 6 2 2 3" xfId="6897"/>
    <cellStyle name="20% - Accent4 6 2 3" xfId="6899"/>
    <cellStyle name="20% - Accent4 6 2 4" xfId="6065"/>
    <cellStyle name="20% - Accent4 6 2 5" xfId="9907"/>
    <cellStyle name="20% - Accent4 6 2_14. BAs" xfId="9354"/>
    <cellStyle name="20% - Accent4 6 3" xfId="5658"/>
    <cellStyle name="20% - Accent4 6 3 2" xfId="6901"/>
    <cellStyle name="20% - Accent4 6 3 3" xfId="6900"/>
    <cellStyle name="20% - Accent4 6 4" xfId="6902"/>
    <cellStyle name="20% - Accent4 6 5" xfId="6064"/>
    <cellStyle name="20% - Accent4 6 6" xfId="9906"/>
    <cellStyle name="20% - Accent4 6_14. BAs" xfId="9353"/>
    <cellStyle name="20% - Accent4 7" xfId="774"/>
    <cellStyle name="20% - Accent4 7 2" xfId="5660"/>
    <cellStyle name="20% - Accent4 7 2 2" xfId="6904"/>
    <cellStyle name="20% - Accent4 7 2 3" xfId="6903"/>
    <cellStyle name="20% - Accent4 7 3" xfId="6905"/>
    <cellStyle name="20% - Accent4 7 4" xfId="6066"/>
    <cellStyle name="20% - Accent4 7 5" xfId="9908"/>
    <cellStyle name="20% - Accent4 7_14. BAs" xfId="9355"/>
    <cellStyle name="20% - Accent4 8" xfId="775"/>
    <cellStyle name="20% - Accent4 8 2" xfId="5661"/>
    <cellStyle name="20% - Accent4 8 3" xfId="6067"/>
    <cellStyle name="20% - Accent4 8 4" xfId="9909"/>
    <cellStyle name="20% - Accent4 9" xfId="776"/>
    <cellStyle name="20% - Accent4 9 2" xfId="5662"/>
    <cellStyle name="20% - Accent4 9 3" xfId="6068"/>
    <cellStyle name="20% - Accent4 9 4" xfId="9910"/>
    <cellStyle name="20% - Accent5 10" xfId="777"/>
    <cellStyle name="20% - Accent5 11" xfId="6906"/>
    <cellStyle name="20% - Accent5 12" xfId="6907"/>
    <cellStyle name="20% - Accent5 13" xfId="6908"/>
    <cellStyle name="20% - Accent5 2" xfId="66"/>
    <cellStyle name="20% - Accent5 2 10" xfId="6909"/>
    <cellStyle name="20% - Accent5 2 11" xfId="6910"/>
    <cellStyle name="20% - Accent5 2 12" xfId="6911"/>
    <cellStyle name="20% - Accent5 2 13" xfId="6912"/>
    <cellStyle name="20% - Accent5 2 14" xfId="6913"/>
    <cellStyle name="20% - Accent5 2 15" xfId="6914"/>
    <cellStyle name="20% - Accent5 2 16" xfId="6915"/>
    <cellStyle name="20% - Accent5 2 17" xfId="6916"/>
    <cellStyle name="20% - Accent5 2 18" xfId="6917"/>
    <cellStyle name="20% - Accent5 2 2" xfId="67"/>
    <cellStyle name="20% - Accent5 2 2 10" xfId="2354"/>
    <cellStyle name="20% - Accent5 2 2 11" xfId="2355"/>
    <cellStyle name="20% - Accent5 2 2 12" xfId="2356"/>
    <cellStyle name="20% - Accent5 2 2 13" xfId="2357"/>
    <cellStyle name="20% - Accent5 2 2 14" xfId="2358"/>
    <cellStyle name="20% - Accent5 2 2 15" xfId="2359"/>
    <cellStyle name="20% - Accent5 2 2 16" xfId="2360"/>
    <cellStyle name="20% - Accent5 2 2 17" xfId="2361"/>
    <cellStyle name="20% - Accent5 2 2 18" xfId="2362"/>
    <cellStyle name="20% - Accent5 2 2 19" xfId="2363"/>
    <cellStyle name="20% - Accent5 2 2 2" xfId="2364"/>
    <cellStyle name="20% - Accent5 2 2 20" xfId="2365"/>
    <cellStyle name="20% - Accent5 2 2 21" xfId="2366"/>
    <cellStyle name="20% - Accent5 2 2 22" xfId="2367"/>
    <cellStyle name="20% - Accent5 2 2 23" xfId="2368"/>
    <cellStyle name="20% - Accent5 2 2 24" xfId="2369"/>
    <cellStyle name="20% - Accent5 2 2 25" xfId="2370"/>
    <cellStyle name="20% - Accent5 2 2 26" xfId="2371"/>
    <cellStyle name="20% - Accent5 2 2 27" xfId="778"/>
    <cellStyle name="20% - Accent5 2 2 3" xfId="2372"/>
    <cellStyle name="20% - Accent5 2 2 4" xfId="2373"/>
    <cellStyle name="20% - Accent5 2 2 5" xfId="2374"/>
    <cellStyle name="20% - Accent5 2 2 6" xfId="2375"/>
    <cellStyle name="20% - Accent5 2 2 7" xfId="2376"/>
    <cellStyle name="20% - Accent5 2 2 8" xfId="2377"/>
    <cellStyle name="20% - Accent5 2 2 9" xfId="2378"/>
    <cellStyle name="20% - Accent5 2 2_EQU" xfId="6918"/>
    <cellStyle name="20% - Accent5 2 3" xfId="6919"/>
    <cellStyle name="20% - Accent5 2 3 10" xfId="6920"/>
    <cellStyle name="20% - Accent5 2 3 11" xfId="6921"/>
    <cellStyle name="20% - Accent5 2 3 12" xfId="6922"/>
    <cellStyle name="20% - Accent5 2 3 2" xfId="6923"/>
    <cellStyle name="20% - Accent5 2 3 3" xfId="6924"/>
    <cellStyle name="20% - Accent5 2 3 4" xfId="6925"/>
    <cellStyle name="20% - Accent5 2 3 5" xfId="6926"/>
    <cellStyle name="20% - Accent5 2 3 6" xfId="6927"/>
    <cellStyle name="20% - Accent5 2 3 7" xfId="6928"/>
    <cellStyle name="20% - Accent5 2 3 8" xfId="6929"/>
    <cellStyle name="20% - Accent5 2 3 9" xfId="6930"/>
    <cellStyle name="20% - Accent5 2 3_Equity reconciliation 2013-03" xfId="6931"/>
    <cellStyle name="20% - Accent5 2 4" xfId="6932"/>
    <cellStyle name="20% - Accent5 2 5" xfId="6933"/>
    <cellStyle name="20% - Accent5 2 6" xfId="6934"/>
    <cellStyle name="20% - Accent5 2 7" xfId="6935"/>
    <cellStyle name="20% - Accent5 2 8" xfId="6936"/>
    <cellStyle name="20% - Accent5 2 9" xfId="6937"/>
    <cellStyle name="20% - Accent5 2_5130_new" xfId="6938"/>
    <cellStyle name="20% - Accent5 3" xfId="68"/>
    <cellStyle name="20% - Accent5 3 10" xfId="2379"/>
    <cellStyle name="20% - Accent5 3 11" xfId="2380"/>
    <cellStyle name="20% - Accent5 3 12" xfId="2381"/>
    <cellStyle name="20% - Accent5 3 13" xfId="2382"/>
    <cellStyle name="20% - Accent5 3 14" xfId="2383"/>
    <cellStyle name="20% - Accent5 3 15" xfId="2384"/>
    <cellStyle name="20% - Accent5 3 16" xfId="2385"/>
    <cellStyle name="20% - Accent5 3 17" xfId="2386"/>
    <cellStyle name="20% - Accent5 3 18" xfId="2387"/>
    <cellStyle name="20% - Accent5 3 19" xfId="2388"/>
    <cellStyle name="20% - Accent5 3 2" xfId="69"/>
    <cellStyle name="20% - Accent5 3 20" xfId="2389"/>
    <cellStyle name="20% - Accent5 3 21" xfId="2390"/>
    <cellStyle name="20% - Accent5 3 22" xfId="2391"/>
    <cellStyle name="20% - Accent5 3 23" xfId="2392"/>
    <cellStyle name="20% - Accent5 3 24" xfId="2393"/>
    <cellStyle name="20% - Accent5 3 25" xfId="2394"/>
    <cellStyle name="20% - Accent5 3 26" xfId="2395"/>
    <cellStyle name="20% - Accent5 3 3" xfId="2396"/>
    <cellStyle name="20% - Accent5 3 4" xfId="2397"/>
    <cellStyle name="20% - Accent5 3 5" xfId="2398"/>
    <cellStyle name="20% - Accent5 3 6" xfId="2399"/>
    <cellStyle name="20% - Accent5 3 7" xfId="2400"/>
    <cellStyle name="20% - Accent5 3 8" xfId="2401"/>
    <cellStyle name="20% - Accent5 3 9" xfId="2402"/>
    <cellStyle name="20% - Accent5 3_BS" xfId="6939"/>
    <cellStyle name="20% - Accent5 4" xfId="70"/>
    <cellStyle name="20% - Accent5 4 2" xfId="71"/>
    <cellStyle name="20% - Accent5 4 3" xfId="6940"/>
    <cellStyle name="20% - Accent5 4 4" xfId="6941"/>
    <cellStyle name="20% - Accent5 4 5" xfId="6942"/>
    <cellStyle name="20% - Accent5 4 6" xfId="6943"/>
    <cellStyle name="20% - Accent5 4 7" xfId="6944"/>
    <cellStyle name="20% - Accent5 4 8" xfId="6945"/>
    <cellStyle name="20% - Accent5 4 9" xfId="6946"/>
    <cellStyle name="20% - Accent5 4_BS" xfId="6947"/>
    <cellStyle name="20% - Accent5 5" xfId="72"/>
    <cellStyle name="20% - Accent5 5 2" xfId="73"/>
    <cellStyle name="20% - Accent5 5 2 2" xfId="780"/>
    <cellStyle name="20% - Accent5 5 2 2 2" xfId="6070"/>
    <cellStyle name="20% - Accent5 5 2 2 3" xfId="9912"/>
    <cellStyle name="20% - Accent5 5 2 3" xfId="5664"/>
    <cellStyle name="20% - Accent5 5 2_FinStat_values" xfId="9287"/>
    <cellStyle name="20% - Accent5 5 3" xfId="779"/>
    <cellStyle name="20% - Accent5 5 3 2" xfId="6069"/>
    <cellStyle name="20% - Accent5 5 3 3" xfId="9911"/>
    <cellStyle name="20% - Accent5 5 4" xfId="5663"/>
    <cellStyle name="20% - Accent5 5_Acq input" xfId="5850"/>
    <cellStyle name="20% - Accent5 6" xfId="781"/>
    <cellStyle name="20% - Accent5 6 2" xfId="782"/>
    <cellStyle name="20% - Accent5 6 2 2" xfId="5666"/>
    <cellStyle name="20% - Accent5 6 2 3" xfId="6072"/>
    <cellStyle name="20% - Accent5 6 2 4" xfId="9914"/>
    <cellStyle name="20% - Accent5 6 3" xfId="5665"/>
    <cellStyle name="20% - Accent5 6 4" xfId="6071"/>
    <cellStyle name="20% - Accent5 6 5" xfId="9913"/>
    <cellStyle name="20% - Accent5 6_14. BAs" xfId="9356"/>
    <cellStyle name="20% - Accent5 7" xfId="783"/>
    <cellStyle name="20% - Accent5 7 2" xfId="5667"/>
    <cellStyle name="20% - Accent5 7 3" xfId="6073"/>
    <cellStyle name="20% - Accent5 7 4" xfId="9915"/>
    <cellStyle name="20% - Accent5 8" xfId="784"/>
    <cellStyle name="20% - Accent5 8 2" xfId="5668"/>
    <cellStyle name="20% - Accent5 8 3" xfId="6074"/>
    <cellStyle name="20% - Accent5 8 4" xfId="9916"/>
    <cellStyle name="20% - Accent5 9" xfId="785"/>
    <cellStyle name="20% - Accent5 9 2" xfId="5669"/>
    <cellStyle name="20% - Accent5 9 3" xfId="6075"/>
    <cellStyle name="20% - Accent5 9 4" xfId="9917"/>
    <cellStyle name="20% - Accent6 10" xfId="786"/>
    <cellStyle name="20% - Accent6 11" xfId="6948"/>
    <cellStyle name="20% - Accent6 12" xfId="6949"/>
    <cellStyle name="20% - Accent6 13" xfId="6950"/>
    <cellStyle name="20% - Accent6 2" xfId="74"/>
    <cellStyle name="20% - Accent6 2 10" xfId="6951"/>
    <cellStyle name="20% - Accent6 2 11" xfId="6952"/>
    <cellStyle name="20% - Accent6 2 12" xfId="6953"/>
    <cellStyle name="20% - Accent6 2 13" xfId="6954"/>
    <cellStyle name="20% - Accent6 2 14" xfId="6955"/>
    <cellStyle name="20% - Accent6 2 15" xfId="6956"/>
    <cellStyle name="20% - Accent6 2 16" xfId="6957"/>
    <cellStyle name="20% - Accent6 2 17" xfId="6958"/>
    <cellStyle name="20% - Accent6 2 18" xfId="6959"/>
    <cellStyle name="20% - Accent6 2 2" xfId="75"/>
    <cellStyle name="20% - Accent6 2 2 10" xfId="2403"/>
    <cellStyle name="20% - Accent6 2 2 11" xfId="2404"/>
    <cellStyle name="20% - Accent6 2 2 12" xfId="2405"/>
    <cellStyle name="20% - Accent6 2 2 13" xfId="2406"/>
    <cellStyle name="20% - Accent6 2 2 14" xfId="2407"/>
    <cellStyle name="20% - Accent6 2 2 15" xfId="2408"/>
    <cellStyle name="20% - Accent6 2 2 16" xfId="2409"/>
    <cellStyle name="20% - Accent6 2 2 17" xfId="2410"/>
    <cellStyle name="20% - Accent6 2 2 18" xfId="2411"/>
    <cellStyle name="20% - Accent6 2 2 19" xfId="2412"/>
    <cellStyle name="20% - Accent6 2 2 2" xfId="2413"/>
    <cellStyle name="20% - Accent6 2 2 20" xfId="2414"/>
    <cellStyle name="20% - Accent6 2 2 21" xfId="2415"/>
    <cellStyle name="20% - Accent6 2 2 22" xfId="2416"/>
    <cellStyle name="20% - Accent6 2 2 23" xfId="2417"/>
    <cellStyle name="20% - Accent6 2 2 24" xfId="2418"/>
    <cellStyle name="20% - Accent6 2 2 25" xfId="2419"/>
    <cellStyle name="20% - Accent6 2 2 26" xfId="2420"/>
    <cellStyle name="20% - Accent6 2 2 27" xfId="787"/>
    <cellStyle name="20% - Accent6 2 2 3" xfId="2421"/>
    <cellStyle name="20% - Accent6 2 2 4" xfId="2422"/>
    <cellStyle name="20% - Accent6 2 2 5" xfId="2423"/>
    <cellStyle name="20% - Accent6 2 2 6" xfId="2424"/>
    <cellStyle name="20% - Accent6 2 2 7" xfId="2425"/>
    <cellStyle name="20% - Accent6 2 2 8" xfId="2426"/>
    <cellStyle name="20% - Accent6 2 2 9" xfId="2427"/>
    <cellStyle name="20% - Accent6 2 2_EQU" xfId="6960"/>
    <cellStyle name="20% - Accent6 2 3" xfId="6961"/>
    <cellStyle name="20% - Accent6 2 3 10" xfId="6962"/>
    <cellStyle name="20% - Accent6 2 3 11" xfId="6963"/>
    <cellStyle name="20% - Accent6 2 3 12" xfId="6964"/>
    <cellStyle name="20% - Accent6 2 3 2" xfId="6965"/>
    <cellStyle name="20% - Accent6 2 3 3" xfId="6966"/>
    <cellStyle name="20% - Accent6 2 3 4" xfId="6967"/>
    <cellStyle name="20% - Accent6 2 3 5" xfId="6968"/>
    <cellStyle name="20% - Accent6 2 3 6" xfId="6969"/>
    <cellStyle name="20% - Accent6 2 3 7" xfId="6970"/>
    <cellStyle name="20% - Accent6 2 3 8" xfId="6971"/>
    <cellStyle name="20% - Accent6 2 3 9" xfId="6972"/>
    <cellStyle name="20% - Accent6 2 3_Equity reconciliation 2013-03" xfId="6973"/>
    <cellStyle name="20% - Accent6 2 4" xfId="6974"/>
    <cellStyle name="20% - Accent6 2 5" xfId="6975"/>
    <cellStyle name="20% - Accent6 2 6" xfId="6976"/>
    <cellStyle name="20% - Accent6 2 7" xfId="6977"/>
    <cellStyle name="20% - Accent6 2 8" xfId="6978"/>
    <cellStyle name="20% - Accent6 2 9" xfId="6979"/>
    <cellStyle name="20% - Accent6 2_5130_new" xfId="6980"/>
    <cellStyle name="20% - Accent6 3" xfId="76"/>
    <cellStyle name="20% - Accent6 3 10" xfId="2428"/>
    <cellStyle name="20% - Accent6 3 11" xfId="2429"/>
    <cellStyle name="20% - Accent6 3 12" xfId="2430"/>
    <cellStyle name="20% - Accent6 3 13" xfId="2431"/>
    <cellStyle name="20% - Accent6 3 14" xfId="2432"/>
    <cellStyle name="20% - Accent6 3 15" xfId="2433"/>
    <cellStyle name="20% - Accent6 3 16" xfId="2434"/>
    <cellStyle name="20% - Accent6 3 17" xfId="2435"/>
    <cellStyle name="20% - Accent6 3 18" xfId="2436"/>
    <cellStyle name="20% - Accent6 3 19" xfId="2437"/>
    <cellStyle name="20% - Accent6 3 2" xfId="77"/>
    <cellStyle name="20% - Accent6 3 20" xfId="2438"/>
    <cellStyle name="20% - Accent6 3 21" xfId="2439"/>
    <cellStyle name="20% - Accent6 3 22" xfId="2440"/>
    <cellStyle name="20% - Accent6 3 23" xfId="2441"/>
    <cellStyle name="20% - Accent6 3 24" xfId="2442"/>
    <cellStyle name="20% - Accent6 3 25" xfId="2443"/>
    <cellStyle name="20% - Accent6 3 26" xfId="2444"/>
    <cellStyle name="20% - Accent6 3 3" xfId="2445"/>
    <cellStyle name="20% - Accent6 3 4" xfId="2446"/>
    <cellStyle name="20% - Accent6 3 5" xfId="2447"/>
    <cellStyle name="20% - Accent6 3 6" xfId="2448"/>
    <cellStyle name="20% - Accent6 3 7" xfId="2449"/>
    <cellStyle name="20% - Accent6 3 8" xfId="2450"/>
    <cellStyle name="20% - Accent6 3 9" xfId="2451"/>
    <cellStyle name="20% - Accent6 3_BS" xfId="6981"/>
    <cellStyle name="20% - Accent6 4" xfId="78"/>
    <cellStyle name="20% - Accent6 4 2" xfId="79"/>
    <cellStyle name="20% - Accent6 4 3" xfId="6982"/>
    <cellStyle name="20% - Accent6 4 4" xfId="6983"/>
    <cellStyle name="20% - Accent6 4 5" xfId="6984"/>
    <cellStyle name="20% - Accent6 4 6" xfId="6985"/>
    <cellStyle name="20% - Accent6 4 7" xfId="6986"/>
    <cellStyle name="20% - Accent6 4 8" xfId="6987"/>
    <cellStyle name="20% - Accent6 4 9" xfId="6988"/>
    <cellStyle name="20% - Accent6 4_BS" xfId="6989"/>
    <cellStyle name="20% - Accent6 5" xfId="80"/>
    <cellStyle name="20% - Accent6 5 2" xfId="81"/>
    <cellStyle name="20% - Accent6 5 2 2" xfId="789"/>
    <cellStyle name="20% - Accent6 5 2 2 2" xfId="6077"/>
    <cellStyle name="20% - Accent6 5 2 2 3" xfId="9919"/>
    <cellStyle name="20% - Accent6 5 2 3" xfId="5671"/>
    <cellStyle name="20% - Accent6 5 2_FinStat_values" xfId="9288"/>
    <cellStyle name="20% - Accent6 5 3" xfId="788"/>
    <cellStyle name="20% - Accent6 5 3 2" xfId="6076"/>
    <cellStyle name="20% - Accent6 5 3 3" xfId="9918"/>
    <cellStyle name="20% - Accent6 5 4" xfId="5670"/>
    <cellStyle name="20% - Accent6 5_Acq input" xfId="5851"/>
    <cellStyle name="20% - Accent6 6" xfId="790"/>
    <cellStyle name="20% - Accent6 6 2" xfId="791"/>
    <cellStyle name="20% - Accent6 6 2 2" xfId="5673"/>
    <cellStyle name="20% - Accent6 6 2 3" xfId="6079"/>
    <cellStyle name="20% - Accent6 6 2 4" xfId="9921"/>
    <cellStyle name="20% - Accent6 6 3" xfId="5672"/>
    <cellStyle name="20% - Accent6 6 4" xfId="6078"/>
    <cellStyle name="20% - Accent6 6 5" xfId="9920"/>
    <cellStyle name="20% - Accent6 6_14. BAs" xfId="9357"/>
    <cellStyle name="20% - Accent6 7" xfId="792"/>
    <cellStyle name="20% - Accent6 7 2" xfId="5674"/>
    <cellStyle name="20% - Accent6 7 3" xfId="6080"/>
    <cellStyle name="20% - Accent6 7 4" xfId="9922"/>
    <cellStyle name="20% - Accent6 8" xfId="793"/>
    <cellStyle name="20% - Accent6 8 2" xfId="5675"/>
    <cellStyle name="20% - Accent6 8 3" xfId="6081"/>
    <cellStyle name="20% - Accent6 8 4" xfId="9923"/>
    <cellStyle name="20% - Accent6 9" xfId="794"/>
    <cellStyle name="20% - Accent6 9 2" xfId="5676"/>
    <cellStyle name="20% - Accent6 9 3" xfId="6082"/>
    <cellStyle name="20% - Accent6 9 4" xfId="9924"/>
    <cellStyle name="20% - Akzent1" xfId="1934"/>
    <cellStyle name="20% - Akzent2" xfId="1935"/>
    <cellStyle name="20% - Akzent3" xfId="1936"/>
    <cellStyle name="20% - Akzent4" xfId="1937"/>
    <cellStyle name="20% - Akzent5" xfId="1938"/>
    <cellStyle name="20% - Akzent6" xfId="1939"/>
    <cellStyle name="20% - Ênfase1" xfId="1940"/>
    <cellStyle name="20% - Ênfase2" xfId="1941"/>
    <cellStyle name="20% - Ênfase3" xfId="1942"/>
    <cellStyle name="20% - Ênfase4" xfId="1943"/>
    <cellStyle name="20% - Ênfase5" xfId="1944"/>
    <cellStyle name="20% - Ênfase6" xfId="1945"/>
    <cellStyle name="20% - Énfasis1" xfId="795"/>
    <cellStyle name="20% - Énfasis2" xfId="796"/>
    <cellStyle name="20% - Énfasis3" xfId="797"/>
    <cellStyle name="20% - Énfasis4" xfId="798"/>
    <cellStyle name="20% - Énfasis5" xfId="799"/>
    <cellStyle name="20% - Énfasis6" xfId="800"/>
    <cellStyle name="40 % - Akzent1" xfId="801"/>
    <cellStyle name="40 % - Akzent1 2" xfId="1946"/>
    <cellStyle name="40 % - Akzent2" xfId="802"/>
    <cellStyle name="40 % - Akzent2 2" xfId="1947"/>
    <cellStyle name="40 % - Akzent3" xfId="803"/>
    <cellStyle name="40 % - Akzent3 2" xfId="1948"/>
    <cellStyle name="40 % - Akzent4" xfId="804"/>
    <cellStyle name="40 % - Akzent4 2" xfId="1949"/>
    <cellStyle name="40 % - Akzent5" xfId="805"/>
    <cellStyle name="40 % - Akzent5 2" xfId="1950"/>
    <cellStyle name="40 % - Akzent6" xfId="806"/>
    <cellStyle name="40 % - Akzent6 2" xfId="1951"/>
    <cellStyle name="40 % - Accent1" xfId="82"/>
    <cellStyle name="40 % - Accent1 2" xfId="83"/>
    <cellStyle name="40 % - Accent1 3" xfId="807"/>
    <cellStyle name="40 % - Accent1_FinStat_values" xfId="9289"/>
    <cellStyle name="40 % - Accent2" xfId="84"/>
    <cellStyle name="40 % - Accent2 2" xfId="85"/>
    <cellStyle name="40 % - Accent2 3" xfId="808"/>
    <cellStyle name="40 % - Accent2_FinStat_values" xfId="9290"/>
    <cellStyle name="40 % - Accent3" xfId="86"/>
    <cellStyle name="40 % - Accent3 2" xfId="87"/>
    <cellStyle name="40 % - Accent3 3" xfId="809"/>
    <cellStyle name="40 % - Accent3_FinStat_values" xfId="9291"/>
    <cellStyle name="40 % - Accent4" xfId="88"/>
    <cellStyle name="40 % - Accent4 2" xfId="89"/>
    <cellStyle name="40 % - Accent4 3" xfId="810"/>
    <cellStyle name="40 % - Accent4_FinStat_values" xfId="9292"/>
    <cellStyle name="40 % - Accent5" xfId="90"/>
    <cellStyle name="40 % - Accent5 2" xfId="91"/>
    <cellStyle name="40 % - Accent5 3" xfId="811"/>
    <cellStyle name="40 % - Accent5_FinStat_values" xfId="9293"/>
    <cellStyle name="40 % - Accent6" xfId="92"/>
    <cellStyle name="40 % - Accent6 2" xfId="93"/>
    <cellStyle name="40 % - Accent6 3" xfId="812"/>
    <cellStyle name="40 % - Accent6_FinStat_values" xfId="9294"/>
    <cellStyle name="40% - Accent1 10" xfId="813"/>
    <cellStyle name="40% - Accent1 11" xfId="6990"/>
    <cellStyle name="40% - Accent1 12" xfId="6991"/>
    <cellStyle name="40% - Accent1 13" xfId="6992"/>
    <cellStyle name="40% - Accent1 2" xfId="94"/>
    <cellStyle name="40% - Accent1 2 10" xfId="6993"/>
    <cellStyle name="40% - Accent1 2 10 2" xfId="6994"/>
    <cellStyle name="40% - Accent1 2 10 2 2" xfId="6995"/>
    <cellStyle name="40% - Accent1 2 10 3" xfId="6996"/>
    <cellStyle name="40% - Accent1 2 11" xfId="6997"/>
    <cellStyle name="40% - Accent1 2 11 2" xfId="6998"/>
    <cellStyle name="40% - Accent1 2 11 2 2" xfId="6999"/>
    <cellStyle name="40% - Accent1 2 11 3" xfId="7000"/>
    <cellStyle name="40% - Accent1 2 12" xfId="7001"/>
    <cellStyle name="40% - Accent1 2 12 2" xfId="7002"/>
    <cellStyle name="40% - Accent1 2 12 2 2" xfId="7003"/>
    <cellStyle name="40% - Accent1 2 12 3" xfId="7004"/>
    <cellStyle name="40% - Accent1 2 13" xfId="7005"/>
    <cellStyle name="40% - Accent1 2 13 2" xfId="7006"/>
    <cellStyle name="40% - Accent1 2 13 2 2" xfId="7007"/>
    <cellStyle name="40% - Accent1 2 13 3" xfId="7008"/>
    <cellStyle name="40% - Accent1 2 14" xfId="7009"/>
    <cellStyle name="40% - Accent1 2 15" xfId="7010"/>
    <cellStyle name="40% - Accent1 2 16" xfId="7011"/>
    <cellStyle name="40% - Accent1 2 17" xfId="7012"/>
    <cellStyle name="40% - Accent1 2 18" xfId="7013"/>
    <cellStyle name="40% - Accent1 2 19" xfId="7014"/>
    <cellStyle name="40% - Accent1 2 19 2" xfId="7015"/>
    <cellStyle name="40% - Accent1 2 2" xfId="95"/>
    <cellStyle name="40% - Accent1 2 2 10" xfId="2452"/>
    <cellStyle name="40% - Accent1 2 2 11" xfId="2453"/>
    <cellStyle name="40% - Accent1 2 2 12" xfId="2454"/>
    <cellStyle name="40% - Accent1 2 2 13" xfId="2455"/>
    <cellStyle name="40% - Accent1 2 2 14" xfId="2456"/>
    <cellStyle name="40% - Accent1 2 2 15" xfId="2457"/>
    <cellStyle name="40% - Accent1 2 2 16" xfId="2458"/>
    <cellStyle name="40% - Accent1 2 2 17" xfId="2459"/>
    <cellStyle name="40% - Accent1 2 2 18" xfId="2460"/>
    <cellStyle name="40% - Accent1 2 2 19" xfId="2461"/>
    <cellStyle name="40% - Accent1 2 2 2" xfId="2462"/>
    <cellStyle name="40% - Accent1 2 2 20" xfId="2463"/>
    <cellStyle name="40% - Accent1 2 2 21" xfId="2464"/>
    <cellStyle name="40% - Accent1 2 2 22" xfId="2465"/>
    <cellStyle name="40% - Accent1 2 2 23" xfId="2466"/>
    <cellStyle name="40% - Accent1 2 2 24" xfId="2467"/>
    <cellStyle name="40% - Accent1 2 2 25" xfId="2468"/>
    <cellStyle name="40% - Accent1 2 2 26" xfId="2469"/>
    <cellStyle name="40% - Accent1 2 2 27" xfId="814"/>
    <cellStyle name="40% - Accent1 2 2 3" xfId="2470"/>
    <cellStyle name="40% - Accent1 2 2 4" xfId="2471"/>
    <cellStyle name="40% - Accent1 2 2 5" xfId="2472"/>
    <cellStyle name="40% - Accent1 2 2 6" xfId="2473"/>
    <cellStyle name="40% - Accent1 2 2 7" xfId="2474"/>
    <cellStyle name="40% - Accent1 2 2 8" xfId="2475"/>
    <cellStyle name="40% - Accent1 2 2 8 2" xfId="7016"/>
    <cellStyle name="40% - Accent1 2 2 8_FinStat_values" xfId="9295"/>
    <cellStyle name="40% - Accent1 2 2 9" xfId="2476"/>
    <cellStyle name="40% - Accent1 2 2_Acq input" xfId="5852"/>
    <cellStyle name="40% - Accent1 2 3" xfId="7017"/>
    <cellStyle name="40% - Accent1 2 3 10" xfId="7018"/>
    <cellStyle name="40% - Accent1 2 3 11" xfId="7019"/>
    <cellStyle name="40% - Accent1 2 3 12" xfId="7020"/>
    <cellStyle name="40% - Accent1 2 3 13" xfId="7021"/>
    <cellStyle name="40% - Accent1 2 3 14" xfId="7022"/>
    <cellStyle name="40% - Accent1 2 3 15" xfId="7023"/>
    <cellStyle name="40% - Accent1 2 3 16" xfId="7024"/>
    <cellStyle name="40% - Accent1 2 3 17" xfId="7025"/>
    <cellStyle name="40% - Accent1 2 3 18" xfId="7026"/>
    <cellStyle name="40% - Accent1 2 3 18 2" xfId="7027"/>
    <cellStyle name="40% - Accent1 2 3 19" xfId="7028"/>
    <cellStyle name="40% - Accent1 2 3 2" xfId="7029"/>
    <cellStyle name="40% - Accent1 2 3 2 10" xfId="7030"/>
    <cellStyle name="40% - Accent1 2 3 2 11" xfId="7031"/>
    <cellStyle name="40% - Accent1 2 3 2 12" xfId="7032"/>
    <cellStyle name="40% - Accent1 2 3 2 2" xfId="7033"/>
    <cellStyle name="40% - Accent1 2 3 2 3" xfId="7034"/>
    <cellStyle name="40% - Accent1 2 3 2 4" xfId="7035"/>
    <cellStyle name="40% - Accent1 2 3 2 5" xfId="7036"/>
    <cellStyle name="40% - Accent1 2 3 2 6" xfId="7037"/>
    <cellStyle name="40% - Accent1 2 3 2 7" xfId="7038"/>
    <cellStyle name="40% - Accent1 2 3 2 8" xfId="7039"/>
    <cellStyle name="40% - Accent1 2 3 2 9" xfId="7040"/>
    <cellStyle name="40% - Accent1 2 3 3" xfId="7041"/>
    <cellStyle name="40% - Accent1 2 3 4" xfId="7042"/>
    <cellStyle name="40% - Accent1 2 3 5" xfId="7043"/>
    <cellStyle name="40% - Accent1 2 3 6" xfId="7044"/>
    <cellStyle name="40% - Accent1 2 3 7" xfId="7045"/>
    <cellStyle name="40% - Accent1 2 3 8" xfId="7046"/>
    <cellStyle name="40% - Accent1 2 3 9" xfId="7047"/>
    <cellStyle name="40% - Accent1 2 3_EQU" xfId="7048"/>
    <cellStyle name="40% - Accent1 2 4" xfId="7049"/>
    <cellStyle name="40% - Accent1 2 4 2" xfId="7050"/>
    <cellStyle name="40% - Accent1 2 4 2 2" xfId="7051"/>
    <cellStyle name="40% - Accent1 2 4 3" xfId="7052"/>
    <cellStyle name="40% - Accent1 2 4_EQU" xfId="7053"/>
    <cellStyle name="40% - Accent1 2 5" xfId="7054"/>
    <cellStyle name="40% - Accent1 2 5 2" xfId="7055"/>
    <cellStyle name="40% - Accent1 2 5 2 2" xfId="7056"/>
    <cellStyle name="40% - Accent1 2 5 3" xfId="7057"/>
    <cellStyle name="40% - Accent1 2 6" xfId="7058"/>
    <cellStyle name="40% - Accent1 2 6 2" xfId="7059"/>
    <cellStyle name="40% - Accent1 2 6 2 2" xfId="7060"/>
    <cellStyle name="40% - Accent1 2 6 3" xfId="7061"/>
    <cellStyle name="40% - Accent1 2 7" xfId="7062"/>
    <cellStyle name="40% - Accent1 2 7 2" xfId="7063"/>
    <cellStyle name="40% - Accent1 2 7 2 2" xfId="7064"/>
    <cellStyle name="40% - Accent1 2 7 3" xfId="7065"/>
    <cellStyle name="40% - Accent1 2 8" xfId="7066"/>
    <cellStyle name="40% - Accent1 2 8 2" xfId="7067"/>
    <cellStyle name="40% - Accent1 2 8 2 2" xfId="7068"/>
    <cellStyle name="40% - Accent1 2 8 3" xfId="7069"/>
    <cellStyle name="40% - Accent1 2 9" xfId="7070"/>
    <cellStyle name="40% - Accent1 2 9 2" xfId="7071"/>
    <cellStyle name="40% - Accent1 2 9 2 2" xfId="7072"/>
    <cellStyle name="40% - Accent1 2 9 3" xfId="7073"/>
    <cellStyle name="40% - Accent1 2_5130_new" xfId="7074"/>
    <cellStyle name="40% - Accent1 3" xfId="96"/>
    <cellStyle name="40% - Accent1 3 10" xfId="2477"/>
    <cellStyle name="40% - Accent1 3 11" xfId="2478"/>
    <cellStyle name="40% - Accent1 3 12" xfId="2479"/>
    <cellStyle name="40% - Accent1 3 13" xfId="2480"/>
    <cellStyle name="40% - Accent1 3 14" xfId="2481"/>
    <cellStyle name="40% - Accent1 3 15" xfId="2482"/>
    <cellStyle name="40% - Accent1 3 16" xfId="2483"/>
    <cellStyle name="40% - Accent1 3 17" xfId="2484"/>
    <cellStyle name="40% - Accent1 3 18" xfId="2485"/>
    <cellStyle name="40% - Accent1 3 19" xfId="2486"/>
    <cellStyle name="40% - Accent1 3 2" xfId="97"/>
    <cellStyle name="40% - Accent1 3 2 2" xfId="2487"/>
    <cellStyle name="40% - Accent1 3 2 2 2" xfId="7075"/>
    <cellStyle name="40% - Accent1 3 2 2_FinStat_values" xfId="9296"/>
    <cellStyle name="40% - Accent1 3 2 3" xfId="7076"/>
    <cellStyle name="40% - Accent1 3 2_EQU" xfId="7077"/>
    <cellStyle name="40% - Accent1 3 20" xfId="2488"/>
    <cellStyle name="40% - Accent1 3 21" xfId="2489"/>
    <cellStyle name="40% - Accent1 3 22" xfId="2490"/>
    <cellStyle name="40% - Accent1 3 23" xfId="2491"/>
    <cellStyle name="40% - Accent1 3 24" xfId="2492"/>
    <cellStyle name="40% - Accent1 3 25" xfId="2493"/>
    <cellStyle name="40% - Accent1 3 26" xfId="2494"/>
    <cellStyle name="40% - Accent1 3 3" xfId="2495"/>
    <cellStyle name="40% - Accent1 3 4" xfId="2496"/>
    <cellStyle name="40% - Accent1 3 5" xfId="2497"/>
    <cellStyle name="40% - Accent1 3 6" xfId="2498"/>
    <cellStyle name="40% - Accent1 3 7" xfId="2499"/>
    <cellStyle name="40% - Accent1 3 8" xfId="2500"/>
    <cellStyle name="40% - Accent1 3 9" xfId="2501"/>
    <cellStyle name="40% - Accent1 3 9 2" xfId="7078"/>
    <cellStyle name="40% - Accent1 3 9_FinStat_values" xfId="9297"/>
    <cellStyle name="40% - Accent1 3_BS" xfId="7079"/>
    <cellStyle name="40% - Accent1 4" xfId="98"/>
    <cellStyle name="40% - Accent1 4 10" xfId="7080"/>
    <cellStyle name="40% - Accent1 4 2" xfId="99"/>
    <cellStyle name="40% - Accent1 4 2 2" xfId="7081"/>
    <cellStyle name="40% - Accent1 4 2 2 2" xfId="7082"/>
    <cellStyle name="40% - Accent1 4 2 3" xfId="7083"/>
    <cellStyle name="40% - Accent1 4 2_EQU" xfId="7084"/>
    <cellStyle name="40% - Accent1 4 3" xfId="7085"/>
    <cellStyle name="40% - Accent1 4 4" xfId="7086"/>
    <cellStyle name="40% - Accent1 4 5" xfId="7087"/>
    <cellStyle name="40% - Accent1 4 6" xfId="7088"/>
    <cellStyle name="40% - Accent1 4 7" xfId="7089"/>
    <cellStyle name="40% - Accent1 4 8" xfId="7090"/>
    <cellStyle name="40% - Accent1 4 9" xfId="7091"/>
    <cellStyle name="40% - Accent1 4 9 2" xfId="7092"/>
    <cellStyle name="40% - Accent1 4_BS" xfId="7093"/>
    <cellStyle name="40% - Accent1 5" xfId="100"/>
    <cellStyle name="40% - Accent1 5 2" xfId="101"/>
    <cellStyle name="40% - Accent1 5 2 2" xfId="816"/>
    <cellStyle name="40% - Accent1 5 2 2 2" xfId="7094"/>
    <cellStyle name="40% - Accent1 5 2 2 3" xfId="6084"/>
    <cellStyle name="40% - Accent1 5 2 2 4" xfId="9926"/>
    <cellStyle name="40% - Accent1 5 2 2_14. BAs" xfId="9358"/>
    <cellStyle name="40% - Accent1 5 2 3" xfId="5678"/>
    <cellStyle name="40% - Accent1 5 2 3 2" xfId="7095"/>
    <cellStyle name="40% - Accent1 5 2_FinStat_values" xfId="9298"/>
    <cellStyle name="40% - Accent1 5 3" xfId="815"/>
    <cellStyle name="40% - Accent1 5 3 2" xfId="7096"/>
    <cellStyle name="40% - Accent1 5 3 3" xfId="6083"/>
    <cellStyle name="40% - Accent1 5 3 4" xfId="9925"/>
    <cellStyle name="40% - Accent1 5 3_14. BAs" xfId="9359"/>
    <cellStyle name="40% - Accent1 5 4" xfId="5677"/>
    <cellStyle name="40% - Accent1 5 4 2" xfId="7097"/>
    <cellStyle name="40% - Accent1 5_Acq input" xfId="5853"/>
    <cellStyle name="40% - Accent1 6" xfId="817"/>
    <cellStyle name="40% - Accent1 6 2" xfId="818"/>
    <cellStyle name="40% - Accent1 6 2 2" xfId="5680"/>
    <cellStyle name="40% - Accent1 6 2 2 2" xfId="7099"/>
    <cellStyle name="40% - Accent1 6 2 2 3" xfId="7098"/>
    <cellStyle name="40% - Accent1 6 2 3" xfId="7100"/>
    <cellStyle name="40% - Accent1 6 2 4" xfId="6086"/>
    <cellStyle name="40% - Accent1 6 2 5" xfId="9928"/>
    <cellStyle name="40% - Accent1 6 2_14. BAs" xfId="9361"/>
    <cellStyle name="40% - Accent1 6 3" xfId="5679"/>
    <cellStyle name="40% - Accent1 6 3 2" xfId="7102"/>
    <cellStyle name="40% - Accent1 6 3 3" xfId="7101"/>
    <cellStyle name="40% - Accent1 6 4" xfId="7103"/>
    <cellStyle name="40% - Accent1 6 5" xfId="6085"/>
    <cellStyle name="40% - Accent1 6 6" xfId="9927"/>
    <cellStyle name="40% - Accent1 6_14. BAs" xfId="9360"/>
    <cellStyle name="40% - Accent1 7" xfId="819"/>
    <cellStyle name="40% - Accent1 7 2" xfId="5681"/>
    <cellStyle name="40% - Accent1 7 2 2" xfId="7105"/>
    <cellStyle name="40% - Accent1 7 2 3" xfId="7104"/>
    <cellStyle name="40% - Accent1 7 3" xfId="7106"/>
    <cellStyle name="40% - Accent1 7 4" xfId="6087"/>
    <cellStyle name="40% - Accent1 7 5" xfId="9929"/>
    <cellStyle name="40% - Accent1 7_14. BAs" xfId="9362"/>
    <cellStyle name="40% - Accent1 8" xfId="820"/>
    <cellStyle name="40% - Accent1 8 2" xfId="5682"/>
    <cellStyle name="40% - Accent1 8 3" xfId="6088"/>
    <cellStyle name="40% - Accent1 8 4" xfId="9930"/>
    <cellStyle name="40% - Accent1 9" xfId="821"/>
    <cellStyle name="40% - Accent1 9 2" xfId="5683"/>
    <cellStyle name="40% - Accent1 9 3" xfId="6089"/>
    <cellStyle name="40% - Accent1 9 4" xfId="9931"/>
    <cellStyle name="40% - Accent2 10" xfId="822"/>
    <cellStyle name="40% - Accent2 11" xfId="7107"/>
    <cellStyle name="40% - Accent2 12" xfId="7108"/>
    <cellStyle name="40% - Accent2 13" xfId="7109"/>
    <cellStyle name="40% - Accent2 2" xfId="102"/>
    <cellStyle name="40% - Accent2 2 10" xfId="7110"/>
    <cellStyle name="40% - Accent2 2 11" xfId="7111"/>
    <cellStyle name="40% - Accent2 2 12" xfId="7112"/>
    <cellStyle name="40% - Accent2 2 13" xfId="7113"/>
    <cellStyle name="40% - Accent2 2 14" xfId="7114"/>
    <cellStyle name="40% - Accent2 2 15" xfId="7115"/>
    <cellStyle name="40% - Accent2 2 16" xfId="7116"/>
    <cellStyle name="40% - Accent2 2 17" xfId="7117"/>
    <cellStyle name="40% - Accent2 2 18" xfId="7118"/>
    <cellStyle name="40% - Accent2 2 2" xfId="103"/>
    <cellStyle name="40% - Accent2 2 2 10" xfId="2502"/>
    <cellStyle name="40% - Accent2 2 2 11" xfId="2503"/>
    <cellStyle name="40% - Accent2 2 2 12" xfId="2504"/>
    <cellStyle name="40% - Accent2 2 2 13" xfId="2505"/>
    <cellStyle name="40% - Accent2 2 2 14" xfId="2506"/>
    <cellStyle name="40% - Accent2 2 2 15" xfId="2507"/>
    <cellStyle name="40% - Accent2 2 2 16" xfId="2508"/>
    <cellStyle name="40% - Accent2 2 2 17" xfId="2509"/>
    <cellStyle name="40% - Accent2 2 2 18" xfId="2510"/>
    <cellStyle name="40% - Accent2 2 2 19" xfId="2511"/>
    <cellStyle name="40% - Accent2 2 2 2" xfId="2512"/>
    <cellStyle name="40% - Accent2 2 2 20" xfId="2513"/>
    <cellStyle name="40% - Accent2 2 2 21" xfId="2514"/>
    <cellStyle name="40% - Accent2 2 2 22" xfId="2515"/>
    <cellStyle name="40% - Accent2 2 2 23" xfId="2516"/>
    <cellStyle name="40% - Accent2 2 2 24" xfId="2517"/>
    <cellStyle name="40% - Accent2 2 2 25" xfId="2518"/>
    <cellStyle name="40% - Accent2 2 2 26" xfId="2519"/>
    <cellStyle name="40% - Accent2 2 2 27" xfId="823"/>
    <cellStyle name="40% - Accent2 2 2 3" xfId="2520"/>
    <cellStyle name="40% - Accent2 2 2 4" xfId="2521"/>
    <cellStyle name="40% - Accent2 2 2 5" xfId="2522"/>
    <cellStyle name="40% - Accent2 2 2 6" xfId="2523"/>
    <cellStyle name="40% - Accent2 2 2 7" xfId="2524"/>
    <cellStyle name="40% - Accent2 2 2 8" xfId="2525"/>
    <cellStyle name="40% - Accent2 2 2 9" xfId="2526"/>
    <cellStyle name="40% - Accent2 2 2_Acq input" xfId="5854"/>
    <cellStyle name="40% - Accent2 2 3" xfId="7119"/>
    <cellStyle name="40% - Accent2 2 3 10" xfId="7120"/>
    <cellStyle name="40% - Accent2 2 3 11" xfId="7121"/>
    <cellStyle name="40% - Accent2 2 3 12" xfId="7122"/>
    <cellStyle name="40% - Accent2 2 3 13" xfId="7123"/>
    <cellStyle name="40% - Accent2 2 3 14" xfId="7124"/>
    <cellStyle name="40% - Accent2 2 3 15" xfId="7125"/>
    <cellStyle name="40% - Accent2 2 3 16" xfId="7126"/>
    <cellStyle name="40% - Accent2 2 3 17" xfId="7127"/>
    <cellStyle name="40% - Accent2 2 3 18" xfId="7128"/>
    <cellStyle name="40% - Accent2 2 3 2" xfId="7129"/>
    <cellStyle name="40% - Accent2 2 3 2 10" xfId="7130"/>
    <cellStyle name="40% - Accent2 2 3 2 11" xfId="7131"/>
    <cellStyle name="40% - Accent2 2 3 2 12" xfId="7132"/>
    <cellStyle name="40% - Accent2 2 3 2 2" xfId="7133"/>
    <cellStyle name="40% - Accent2 2 3 2 3" xfId="7134"/>
    <cellStyle name="40% - Accent2 2 3 2 4" xfId="7135"/>
    <cellStyle name="40% - Accent2 2 3 2 5" xfId="7136"/>
    <cellStyle name="40% - Accent2 2 3 2 6" xfId="7137"/>
    <cellStyle name="40% - Accent2 2 3 2 7" xfId="7138"/>
    <cellStyle name="40% - Accent2 2 3 2 8" xfId="7139"/>
    <cellStyle name="40% - Accent2 2 3 2 9" xfId="7140"/>
    <cellStyle name="40% - Accent2 2 3 3" xfId="7141"/>
    <cellStyle name="40% - Accent2 2 3 4" xfId="7142"/>
    <cellStyle name="40% - Accent2 2 3 5" xfId="7143"/>
    <cellStyle name="40% - Accent2 2 3 6" xfId="7144"/>
    <cellStyle name="40% - Accent2 2 3 7" xfId="7145"/>
    <cellStyle name="40% - Accent2 2 3 8" xfId="7146"/>
    <cellStyle name="40% - Accent2 2 3 9" xfId="7147"/>
    <cellStyle name="40% - Accent2 2 3_EQU" xfId="7148"/>
    <cellStyle name="40% - Accent2 2 4" xfId="7149"/>
    <cellStyle name="40% - Accent2 2 5" xfId="7150"/>
    <cellStyle name="40% - Accent2 2 6" xfId="7151"/>
    <cellStyle name="40% - Accent2 2 7" xfId="7152"/>
    <cellStyle name="40% - Accent2 2 8" xfId="7153"/>
    <cellStyle name="40% - Accent2 2 9" xfId="7154"/>
    <cellStyle name="40% - Accent2 2_5130_new" xfId="7155"/>
    <cellStyle name="40% - Accent2 3" xfId="104"/>
    <cellStyle name="40% - Accent2 3 10" xfId="2527"/>
    <cellStyle name="40% - Accent2 3 11" xfId="2528"/>
    <cellStyle name="40% - Accent2 3 12" xfId="2529"/>
    <cellStyle name="40% - Accent2 3 13" xfId="2530"/>
    <cellStyle name="40% - Accent2 3 14" xfId="2531"/>
    <cellStyle name="40% - Accent2 3 15" xfId="2532"/>
    <cellStyle name="40% - Accent2 3 16" xfId="2533"/>
    <cellStyle name="40% - Accent2 3 17" xfId="2534"/>
    <cellStyle name="40% - Accent2 3 18" xfId="2535"/>
    <cellStyle name="40% - Accent2 3 19" xfId="2536"/>
    <cellStyle name="40% - Accent2 3 2" xfId="105"/>
    <cellStyle name="40% - Accent2 3 2 2" xfId="2537"/>
    <cellStyle name="40% - Accent2 3 20" xfId="2538"/>
    <cellStyle name="40% - Accent2 3 21" xfId="2539"/>
    <cellStyle name="40% - Accent2 3 22" xfId="2540"/>
    <cellStyle name="40% - Accent2 3 23" xfId="2541"/>
    <cellStyle name="40% - Accent2 3 24" xfId="2542"/>
    <cellStyle name="40% - Accent2 3 25" xfId="2543"/>
    <cellStyle name="40% - Accent2 3 26" xfId="2544"/>
    <cellStyle name="40% - Accent2 3 3" xfId="2545"/>
    <cellStyle name="40% - Accent2 3 4" xfId="2546"/>
    <cellStyle name="40% - Accent2 3 5" xfId="2547"/>
    <cellStyle name="40% - Accent2 3 6" xfId="2548"/>
    <cellStyle name="40% - Accent2 3 7" xfId="2549"/>
    <cellStyle name="40% - Accent2 3 8" xfId="2550"/>
    <cellStyle name="40% - Accent2 3 9" xfId="2551"/>
    <cellStyle name="40% - Accent2 3_BS" xfId="7156"/>
    <cellStyle name="40% - Accent2 4" xfId="106"/>
    <cellStyle name="40% - Accent2 4 2" xfId="107"/>
    <cellStyle name="40% - Accent2 4 3" xfId="7157"/>
    <cellStyle name="40% - Accent2 4 4" xfId="7158"/>
    <cellStyle name="40% - Accent2 4 5" xfId="7159"/>
    <cellStyle name="40% - Accent2 4 6" xfId="7160"/>
    <cellStyle name="40% - Accent2 4 7" xfId="7161"/>
    <cellStyle name="40% - Accent2 4 8" xfId="7162"/>
    <cellStyle name="40% - Accent2 4 9" xfId="7163"/>
    <cellStyle name="40% - Accent2 4_BS" xfId="7164"/>
    <cellStyle name="40% - Accent2 5" xfId="108"/>
    <cellStyle name="40% - Accent2 5 2" xfId="109"/>
    <cellStyle name="40% - Accent2 5 2 2" xfId="825"/>
    <cellStyle name="40% - Accent2 5 2 2 2" xfId="6091"/>
    <cellStyle name="40% - Accent2 5 2 2 3" xfId="9933"/>
    <cellStyle name="40% - Accent2 5 2 3" xfId="5685"/>
    <cellStyle name="40% - Accent2 5 2_FinStat_values" xfId="9299"/>
    <cellStyle name="40% - Accent2 5 3" xfId="824"/>
    <cellStyle name="40% - Accent2 5 3 2" xfId="6090"/>
    <cellStyle name="40% - Accent2 5 3 3" xfId="9932"/>
    <cellStyle name="40% - Accent2 5 4" xfId="5684"/>
    <cellStyle name="40% - Accent2 5_Acq input" xfId="5855"/>
    <cellStyle name="40% - Accent2 6" xfId="826"/>
    <cellStyle name="40% - Accent2 6 2" xfId="827"/>
    <cellStyle name="40% - Accent2 6 2 2" xfId="5687"/>
    <cellStyle name="40% - Accent2 6 2 3" xfId="6093"/>
    <cellStyle name="40% - Accent2 6 2 4" xfId="9935"/>
    <cellStyle name="40% - Accent2 6 3" xfId="5686"/>
    <cellStyle name="40% - Accent2 6 4" xfId="6092"/>
    <cellStyle name="40% - Accent2 6 5" xfId="9934"/>
    <cellStyle name="40% - Accent2 6_14. BAs" xfId="9363"/>
    <cellStyle name="40% - Accent2 7" xfId="828"/>
    <cellStyle name="40% - Accent2 7 2" xfId="5688"/>
    <cellStyle name="40% - Accent2 7 3" xfId="6094"/>
    <cellStyle name="40% - Accent2 7 4" xfId="9936"/>
    <cellStyle name="40% - Accent2 8" xfId="829"/>
    <cellStyle name="40% - Accent2 8 2" xfId="5689"/>
    <cellStyle name="40% - Accent2 8 3" xfId="6095"/>
    <cellStyle name="40% - Accent2 8 4" xfId="9937"/>
    <cellStyle name="40% - Accent2 9" xfId="830"/>
    <cellStyle name="40% - Accent2 9 2" xfId="5690"/>
    <cellStyle name="40% - Accent2 9 3" xfId="6096"/>
    <cellStyle name="40% - Accent2 9 4" xfId="9938"/>
    <cellStyle name="40% - Accent3 10" xfId="831"/>
    <cellStyle name="40% - Accent3 11" xfId="2059"/>
    <cellStyle name="40% - Accent3 12" xfId="7165"/>
    <cellStyle name="40% - Accent3 13" xfId="7166"/>
    <cellStyle name="40% - Accent3 2" xfId="110"/>
    <cellStyle name="40% - Accent3 2 10" xfId="7167"/>
    <cellStyle name="40% - Accent3 2 10 2" xfId="7168"/>
    <cellStyle name="40% - Accent3 2 10 2 2" xfId="7169"/>
    <cellStyle name="40% - Accent3 2 10 3" xfId="7170"/>
    <cellStyle name="40% - Accent3 2 11" xfId="7171"/>
    <cellStyle name="40% - Accent3 2 11 2" xfId="7172"/>
    <cellStyle name="40% - Accent3 2 11 2 2" xfId="7173"/>
    <cellStyle name="40% - Accent3 2 11 3" xfId="7174"/>
    <cellStyle name="40% - Accent3 2 12" xfId="7175"/>
    <cellStyle name="40% - Accent3 2 12 2" xfId="7176"/>
    <cellStyle name="40% - Accent3 2 12 2 2" xfId="7177"/>
    <cellStyle name="40% - Accent3 2 12 3" xfId="7178"/>
    <cellStyle name="40% - Accent3 2 13" xfId="7179"/>
    <cellStyle name="40% - Accent3 2 13 2" xfId="7180"/>
    <cellStyle name="40% - Accent3 2 13 2 2" xfId="7181"/>
    <cellStyle name="40% - Accent3 2 13 3" xfId="7182"/>
    <cellStyle name="40% - Accent3 2 14" xfId="7183"/>
    <cellStyle name="40% - Accent3 2 15" xfId="7184"/>
    <cellStyle name="40% - Accent3 2 16" xfId="7185"/>
    <cellStyle name="40% - Accent3 2 17" xfId="7186"/>
    <cellStyle name="40% - Accent3 2 18" xfId="7187"/>
    <cellStyle name="40% - Accent3 2 19" xfId="7188"/>
    <cellStyle name="40% - Accent3 2 19 2" xfId="7189"/>
    <cellStyle name="40% - Accent3 2 2" xfId="111"/>
    <cellStyle name="40% - Accent3 2 2 10" xfId="2552"/>
    <cellStyle name="40% - Accent3 2 2 11" xfId="2553"/>
    <cellStyle name="40% - Accent3 2 2 12" xfId="2554"/>
    <cellStyle name="40% - Accent3 2 2 13" xfId="2555"/>
    <cellStyle name="40% - Accent3 2 2 14" xfId="2556"/>
    <cellStyle name="40% - Accent3 2 2 15" xfId="2557"/>
    <cellStyle name="40% - Accent3 2 2 16" xfId="2558"/>
    <cellStyle name="40% - Accent3 2 2 17" xfId="2559"/>
    <cellStyle name="40% - Accent3 2 2 18" xfId="2560"/>
    <cellStyle name="40% - Accent3 2 2 19" xfId="2561"/>
    <cellStyle name="40% - Accent3 2 2 2" xfId="2562"/>
    <cellStyle name="40% - Accent3 2 2 20" xfId="2563"/>
    <cellStyle name="40% - Accent3 2 2 21" xfId="2564"/>
    <cellStyle name="40% - Accent3 2 2 22" xfId="2565"/>
    <cellStyle name="40% - Accent3 2 2 23" xfId="2566"/>
    <cellStyle name="40% - Accent3 2 2 24" xfId="2567"/>
    <cellStyle name="40% - Accent3 2 2 25" xfId="2568"/>
    <cellStyle name="40% - Accent3 2 2 26" xfId="2569"/>
    <cellStyle name="40% - Accent3 2 2 27" xfId="832"/>
    <cellStyle name="40% - Accent3 2 2 3" xfId="2570"/>
    <cellStyle name="40% - Accent3 2 2 4" xfId="2571"/>
    <cellStyle name="40% - Accent3 2 2 5" xfId="2572"/>
    <cellStyle name="40% - Accent3 2 2 6" xfId="2573"/>
    <cellStyle name="40% - Accent3 2 2 7" xfId="2574"/>
    <cellStyle name="40% - Accent3 2 2 8" xfId="2575"/>
    <cellStyle name="40% - Accent3 2 2 8 2" xfId="7190"/>
    <cellStyle name="40% - Accent3 2 2 8_FinStat_values" xfId="9300"/>
    <cellStyle name="40% - Accent3 2 2 9" xfId="2576"/>
    <cellStyle name="40% - Accent3 2 2_Acq input" xfId="5856"/>
    <cellStyle name="40% - Accent3 2 3" xfId="7191"/>
    <cellStyle name="40% - Accent3 2 3 10" xfId="7192"/>
    <cellStyle name="40% - Accent3 2 3 11" xfId="7193"/>
    <cellStyle name="40% - Accent3 2 3 12" xfId="7194"/>
    <cellStyle name="40% - Accent3 2 3 13" xfId="7195"/>
    <cellStyle name="40% - Accent3 2 3 14" xfId="7196"/>
    <cellStyle name="40% - Accent3 2 3 15" xfId="7197"/>
    <cellStyle name="40% - Accent3 2 3 16" xfId="7198"/>
    <cellStyle name="40% - Accent3 2 3 17" xfId="7199"/>
    <cellStyle name="40% - Accent3 2 3 18" xfId="7200"/>
    <cellStyle name="40% - Accent3 2 3 18 2" xfId="7201"/>
    <cellStyle name="40% - Accent3 2 3 19" xfId="7202"/>
    <cellStyle name="40% - Accent3 2 3 2" xfId="7203"/>
    <cellStyle name="40% - Accent3 2 3 2 10" xfId="7204"/>
    <cellStyle name="40% - Accent3 2 3 2 11" xfId="7205"/>
    <cellStyle name="40% - Accent3 2 3 2 12" xfId="7206"/>
    <cellStyle name="40% - Accent3 2 3 2 2" xfId="7207"/>
    <cellStyle name="40% - Accent3 2 3 2 3" xfId="7208"/>
    <cellStyle name="40% - Accent3 2 3 2 4" xfId="7209"/>
    <cellStyle name="40% - Accent3 2 3 2 5" xfId="7210"/>
    <cellStyle name="40% - Accent3 2 3 2 6" xfId="7211"/>
    <cellStyle name="40% - Accent3 2 3 2 7" xfId="7212"/>
    <cellStyle name="40% - Accent3 2 3 2 8" xfId="7213"/>
    <cellStyle name="40% - Accent3 2 3 2 9" xfId="7214"/>
    <cellStyle name="40% - Accent3 2 3 3" xfId="7215"/>
    <cellStyle name="40% - Accent3 2 3 4" xfId="7216"/>
    <cellStyle name="40% - Accent3 2 3 5" xfId="7217"/>
    <cellStyle name="40% - Accent3 2 3 6" xfId="7218"/>
    <cellStyle name="40% - Accent3 2 3 7" xfId="7219"/>
    <cellStyle name="40% - Accent3 2 3 8" xfId="7220"/>
    <cellStyle name="40% - Accent3 2 3 9" xfId="7221"/>
    <cellStyle name="40% - Accent3 2 3_EQU" xfId="7222"/>
    <cellStyle name="40% - Accent3 2 4" xfId="7223"/>
    <cellStyle name="40% - Accent3 2 4 2" xfId="7224"/>
    <cellStyle name="40% - Accent3 2 4 2 2" xfId="7225"/>
    <cellStyle name="40% - Accent3 2 4 3" xfId="7226"/>
    <cellStyle name="40% - Accent3 2 4_EQU" xfId="7227"/>
    <cellStyle name="40% - Accent3 2 5" xfId="7228"/>
    <cellStyle name="40% - Accent3 2 5 2" xfId="7229"/>
    <cellStyle name="40% - Accent3 2 5 2 2" xfId="7230"/>
    <cellStyle name="40% - Accent3 2 5 3" xfId="7231"/>
    <cellStyle name="40% - Accent3 2 6" xfId="7232"/>
    <cellStyle name="40% - Accent3 2 6 2" xfId="7233"/>
    <cellStyle name="40% - Accent3 2 6 2 2" xfId="7234"/>
    <cellStyle name="40% - Accent3 2 6 3" xfId="7235"/>
    <cellStyle name="40% - Accent3 2 7" xfId="7236"/>
    <cellStyle name="40% - Accent3 2 7 2" xfId="7237"/>
    <cellStyle name="40% - Accent3 2 7 2 2" xfId="7238"/>
    <cellStyle name="40% - Accent3 2 7 3" xfId="7239"/>
    <cellStyle name="40% - Accent3 2 8" xfId="7240"/>
    <cellStyle name="40% - Accent3 2 8 2" xfId="7241"/>
    <cellStyle name="40% - Accent3 2 8 2 2" xfId="7242"/>
    <cellStyle name="40% - Accent3 2 8 3" xfId="7243"/>
    <cellStyle name="40% - Accent3 2 9" xfId="7244"/>
    <cellStyle name="40% - Accent3 2 9 2" xfId="7245"/>
    <cellStyle name="40% - Accent3 2 9 2 2" xfId="7246"/>
    <cellStyle name="40% - Accent3 2 9 3" xfId="7247"/>
    <cellStyle name="40% - Accent3 2_5130_new" xfId="7248"/>
    <cellStyle name="40% - Accent3 3" xfId="112"/>
    <cellStyle name="40% - Accent3 3 10" xfId="2577"/>
    <cellStyle name="40% - Accent3 3 11" xfId="2578"/>
    <cellStyle name="40% - Accent3 3 12" xfId="2579"/>
    <cellStyle name="40% - Accent3 3 13" xfId="2580"/>
    <cellStyle name="40% - Accent3 3 14" xfId="2581"/>
    <cellStyle name="40% - Accent3 3 15" xfId="2582"/>
    <cellStyle name="40% - Accent3 3 16" xfId="2583"/>
    <cellStyle name="40% - Accent3 3 17" xfId="2584"/>
    <cellStyle name="40% - Accent3 3 18" xfId="2585"/>
    <cellStyle name="40% - Accent3 3 19" xfId="2586"/>
    <cellStyle name="40% - Accent3 3 2" xfId="113"/>
    <cellStyle name="40% - Accent3 3 2 2" xfId="2587"/>
    <cellStyle name="40% - Accent3 3 2 2 2" xfId="7249"/>
    <cellStyle name="40% - Accent3 3 2 2_FinStat_values" xfId="9301"/>
    <cellStyle name="40% - Accent3 3 2 3" xfId="7250"/>
    <cellStyle name="40% - Accent3 3 2_EQU" xfId="7251"/>
    <cellStyle name="40% - Accent3 3 20" xfId="2588"/>
    <cellStyle name="40% - Accent3 3 21" xfId="2589"/>
    <cellStyle name="40% - Accent3 3 22" xfId="2590"/>
    <cellStyle name="40% - Accent3 3 23" xfId="2591"/>
    <cellStyle name="40% - Accent3 3 24" xfId="2592"/>
    <cellStyle name="40% - Accent3 3 25" xfId="2593"/>
    <cellStyle name="40% - Accent3 3 26" xfId="2594"/>
    <cellStyle name="40% - Accent3 3 3" xfId="2595"/>
    <cellStyle name="40% - Accent3 3 4" xfId="2596"/>
    <cellStyle name="40% - Accent3 3 5" xfId="2597"/>
    <cellStyle name="40% - Accent3 3 6" xfId="2598"/>
    <cellStyle name="40% - Accent3 3 7" xfId="2599"/>
    <cellStyle name="40% - Accent3 3 8" xfId="2600"/>
    <cellStyle name="40% - Accent3 3 9" xfId="2601"/>
    <cellStyle name="40% - Accent3 3 9 2" xfId="7252"/>
    <cellStyle name="40% - Accent3 3 9_FinStat_values" xfId="9302"/>
    <cellStyle name="40% - Accent3 3_BS" xfId="7253"/>
    <cellStyle name="40% - Accent3 4" xfId="114"/>
    <cellStyle name="40% - Accent3 4 10" xfId="7254"/>
    <cellStyle name="40% - Accent3 4 2" xfId="115"/>
    <cellStyle name="40% - Accent3 4 2 2" xfId="7255"/>
    <cellStyle name="40% - Accent3 4 2 2 2" xfId="7256"/>
    <cellStyle name="40% - Accent3 4 2 3" xfId="7257"/>
    <cellStyle name="40% - Accent3 4 2_EQU" xfId="7258"/>
    <cellStyle name="40% - Accent3 4 3" xfId="7259"/>
    <cellStyle name="40% - Accent3 4 4" xfId="7260"/>
    <cellStyle name="40% - Accent3 4 5" xfId="7261"/>
    <cellStyle name="40% - Accent3 4 6" xfId="7262"/>
    <cellStyle name="40% - Accent3 4 7" xfId="7263"/>
    <cellStyle name="40% - Accent3 4 8" xfId="7264"/>
    <cellStyle name="40% - Accent3 4 9" xfId="7265"/>
    <cellStyle name="40% - Accent3 4 9 2" xfId="7266"/>
    <cellStyle name="40% - Accent3 4_BS" xfId="7267"/>
    <cellStyle name="40% - Accent3 5" xfId="116"/>
    <cellStyle name="40% - Accent3 5 2" xfId="117"/>
    <cellStyle name="40% - Accent3 5 2 2" xfId="834"/>
    <cellStyle name="40% - Accent3 5 2 2 2" xfId="7268"/>
    <cellStyle name="40% - Accent3 5 2 2 3" xfId="6098"/>
    <cellStyle name="40% - Accent3 5 2 2 4" xfId="9940"/>
    <cellStyle name="40% - Accent3 5 2 2_14. BAs" xfId="9364"/>
    <cellStyle name="40% - Accent3 5 2 3" xfId="5692"/>
    <cellStyle name="40% - Accent3 5 2 3 2" xfId="7269"/>
    <cellStyle name="40% - Accent3 5 2_FinStat_values" xfId="9303"/>
    <cellStyle name="40% - Accent3 5 3" xfId="833"/>
    <cellStyle name="40% - Accent3 5 3 2" xfId="7270"/>
    <cellStyle name="40% - Accent3 5 3 3" xfId="6097"/>
    <cellStyle name="40% - Accent3 5 3 4" xfId="9939"/>
    <cellStyle name="40% - Accent3 5 3_14. BAs" xfId="9365"/>
    <cellStyle name="40% - Accent3 5 4" xfId="5691"/>
    <cellStyle name="40% - Accent3 5 4 2" xfId="7271"/>
    <cellStyle name="40% - Accent3 5_Acq input" xfId="5857"/>
    <cellStyle name="40% - Accent3 6" xfId="835"/>
    <cellStyle name="40% - Accent3 6 2" xfId="836"/>
    <cellStyle name="40% - Accent3 6 2 2" xfId="5694"/>
    <cellStyle name="40% - Accent3 6 2 2 2" xfId="7273"/>
    <cellStyle name="40% - Accent3 6 2 2 3" xfId="7272"/>
    <cellStyle name="40% - Accent3 6 2 3" xfId="7274"/>
    <cellStyle name="40% - Accent3 6 2 4" xfId="6100"/>
    <cellStyle name="40% - Accent3 6 2 5" xfId="9942"/>
    <cellStyle name="40% - Accent3 6 2_14. BAs" xfId="9367"/>
    <cellStyle name="40% - Accent3 6 3" xfId="5693"/>
    <cellStyle name="40% - Accent3 6 3 2" xfId="7276"/>
    <cellStyle name="40% - Accent3 6 3 3" xfId="7275"/>
    <cellStyle name="40% - Accent3 6 4" xfId="7277"/>
    <cellStyle name="40% - Accent3 6 5" xfId="6099"/>
    <cellStyle name="40% - Accent3 6 6" xfId="9941"/>
    <cellStyle name="40% - Accent3 6_14. BAs" xfId="9366"/>
    <cellStyle name="40% - Accent3 7" xfId="837"/>
    <cellStyle name="40% - Accent3 7 2" xfId="5695"/>
    <cellStyle name="40% - Accent3 7 2 2" xfId="7279"/>
    <cellStyle name="40% - Accent3 7 2 3" xfId="7278"/>
    <cellStyle name="40% - Accent3 7 3" xfId="7280"/>
    <cellStyle name="40% - Accent3 7 4" xfId="6101"/>
    <cellStyle name="40% - Accent3 7 5" xfId="9943"/>
    <cellStyle name="40% - Accent3 7_14. BAs" xfId="9368"/>
    <cellStyle name="40% - Accent3 8" xfId="838"/>
    <cellStyle name="40% - Accent3 8 2" xfId="5696"/>
    <cellStyle name="40% - Accent3 8 3" xfId="6102"/>
    <cellStyle name="40% - Accent3 8 4" xfId="9944"/>
    <cellStyle name="40% - Accent3 9" xfId="839"/>
    <cellStyle name="40% - Accent3 9 2" xfId="5697"/>
    <cellStyle name="40% - Accent3 9 3" xfId="6103"/>
    <cellStyle name="40% - Accent3 9 4" xfId="9945"/>
    <cellStyle name="40% - Accent4 10" xfId="840"/>
    <cellStyle name="40% - Accent4 11" xfId="2060"/>
    <cellStyle name="40% - Accent4 12" xfId="7281"/>
    <cellStyle name="40% - Accent4 13" xfId="7282"/>
    <cellStyle name="40% - Accent4 2" xfId="118"/>
    <cellStyle name="40% - Accent4 2 10" xfId="7283"/>
    <cellStyle name="40% - Accent4 2 10 2" xfId="7284"/>
    <cellStyle name="40% - Accent4 2 10 2 2" xfId="7285"/>
    <cellStyle name="40% - Accent4 2 10 3" xfId="7286"/>
    <cellStyle name="40% - Accent4 2 11" xfId="7287"/>
    <cellStyle name="40% - Accent4 2 11 2" xfId="7288"/>
    <cellStyle name="40% - Accent4 2 11 2 2" xfId="7289"/>
    <cellStyle name="40% - Accent4 2 11 3" xfId="7290"/>
    <cellStyle name="40% - Accent4 2 12" xfId="7291"/>
    <cellStyle name="40% - Accent4 2 12 2" xfId="7292"/>
    <cellStyle name="40% - Accent4 2 12 2 2" xfId="7293"/>
    <cellStyle name="40% - Accent4 2 12 3" xfId="7294"/>
    <cellStyle name="40% - Accent4 2 13" xfId="7295"/>
    <cellStyle name="40% - Accent4 2 13 2" xfId="7296"/>
    <cellStyle name="40% - Accent4 2 13 2 2" xfId="7297"/>
    <cellStyle name="40% - Accent4 2 13 3" xfId="7298"/>
    <cellStyle name="40% - Accent4 2 14" xfId="7299"/>
    <cellStyle name="40% - Accent4 2 15" xfId="7300"/>
    <cellStyle name="40% - Accent4 2 16" xfId="7301"/>
    <cellStyle name="40% - Accent4 2 17" xfId="7302"/>
    <cellStyle name="40% - Accent4 2 18" xfId="7303"/>
    <cellStyle name="40% - Accent4 2 19" xfId="7304"/>
    <cellStyle name="40% - Accent4 2 19 2" xfId="7305"/>
    <cellStyle name="40% - Accent4 2 2" xfId="119"/>
    <cellStyle name="40% - Accent4 2 2 10" xfId="2602"/>
    <cellStyle name="40% - Accent4 2 2 11" xfId="2603"/>
    <cellStyle name="40% - Accent4 2 2 12" xfId="2604"/>
    <cellStyle name="40% - Accent4 2 2 13" xfId="2605"/>
    <cellStyle name="40% - Accent4 2 2 14" xfId="2606"/>
    <cellStyle name="40% - Accent4 2 2 15" xfId="2607"/>
    <cellStyle name="40% - Accent4 2 2 16" xfId="2608"/>
    <cellStyle name="40% - Accent4 2 2 17" xfId="2609"/>
    <cellStyle name="40% - Accent4 2 2 18" xfId="2610"/>
    <cellStyle name="40% - Accent4 2 2 19" xfId="2611"/>
    <cellStyle name="40% - Accent4 2 2 2" xfId="2612"/>
    <cellStyle name="40% - Accent4 2 2 20" xfId="2613"/>
    <cellStyle name="40% - Accent4 2 2 21" xfId="2614"/>
    <cellStyle name="40% - Accent4 2 2 22" xfId="2615"/>
    <cellStyle name="40% - Accent4 2 2 23" xfId="2616"/>
    <cellStyle name="40% - Accent4 2 2 24" xfId="2617"/>
    <cellStyle name="40% - Accent4 2 2 25" xfId="2618"/>
    <cellStyle name="40% - Accent4 2 2 26" xfId="2619"/>
    <cellStyle name="40% - Accent4 2 2 27" xfId="841"/>
    <cellStyle name="40% - Accent4 2 2 3" xfId="2620"/>
    <cellStyle name="40% - Accent4 2 2 4" xfId="2621"/>
    <cellStyle name="40% - Accent4 2 2 5" xfId="2622"/>
    <cellStyle name="40% - Accent4 2 2 6" xfId="2623"/>
    <cellStyle name="40% - Accent4 2 2 7" xfId="2624"/>
    <cellStyle name="40% - Accent4 2 2 8" xfId="2625"/>
    <cellStyle name="40% - Accent4 2 2 8 2" xfId="7306"/>
    <cellStyle name="40% - Accent4 2 2 8_FinStat_values" xfId="9304"/>
    <cellStyle name="40% - Accent4 2 2 9" xfId="2626"/>
    <cellStyle name="40% - Accent4 2 2_EQU" xfId="7307"/>
    <cellStyle name="40% - Accent4 2 3" xfId="7308"/>
    <cellStyle name="40% - Accent4 2 3 10" xfId="7309"/>
    <cellStyle name="40% - Accent4 2 3 11" xfId="7310"/>
    <cellStyle name="40% - Accent4 2 3 12" xfId="7311"/>
    <cellStyle name="40% - Accent4 2 3 13" xfId="7312"/>
    <cellStyle name="40% - Accent4 2 3 13 2" xfId="7313"/>
    <cellStyle name="40% - Accent4 2 3 14" xfId="7314"/>
    <cellStyle name="40% - Accent4 2 3 2" xfId="7315"/>
    <cellStyle name="40% - Accent4 2 3 3" xfId="7316"/>
    <cellStyle name="40% - Accent4 2 3 4" xfId="7317"/>
    <cellStyle name="40% - Accent4 2 3 5" xfId="7318"/>
    <cellStyle name="40% - Accent4 2 3 6" xfId="7319"/>
    <cellStyle name="40% - Accent4 2 3 7" xfId="7320"/>
    <cellStyle name="40% - Accent4 2 3 8" xfId="7321"/>
    <cellStyle name="40% - Accent4 2 3 9" xfId="7322"/>
    <cellStyle name="40% - Accent4 2 3_EQU" xfId="7323"/>
    <cellStyle name="40% - Accent4 2 4" xfId="7324"/>
    <cellStyle name="40% - Accent4 2 4 2" xfId="7325"/>
    <cellStyle name="40% - Accent4 2 4 2 2" xfId="7326"/>
    <cellStyle name="40% - Accent4 2 4 3" xfId="7327"/>
    <cellStyle name="40% - Accent4 2 4_EQU" xfId="7328"/>
    <cellStyle name="40% - Accent4 2 5" xfId="7329"/>
    <cellStyle name="40% - Accent4 2 5 2" xfId="7330"/>
    <cellStyle name="40% - Accent4 2 5 2 2" xfId="7331"/>
    <cellStyle name="40% - Accent4 2 5 3" xfId="7332"/>
    <cellStyle name="40% - Accent4 2 6" xfId="7333"/>
    <cellStyle name="40% - Accent4 2 6 2" xfId="7334"/>
    <cellStyle name="40% - Accent4 2 6 2 2" xfId="7335"/>
    <cellStyle name="40% - Accent4 2 6 3" xfId="7336"/>
    <cellStyle name="40% - Accent4 2 7" xfId="7337"/>
    <cellStyle name="40% - Accent4 2 7 2" xfId="7338"/>
    <cellStyle name="40% - Accent4 2 7 2 2" xfId="7339"/>
    <cellStyle name="40% - Accent4 2 7 3" xfId="7340"/>
    <cellStyle name="40% - Accent4 2 8" xfId="7341"/>
    <cellStyle name="40% - Accent4 2 8 2" xfId="7342"/>
    <cellStyle name="40% - Accent4 2 8 2 2" xfId="7343"/>
    <cellStyle name="40% - Accent4 2 8 3" xfId="7344"/>
    <cellStyle name="40% - Accent4 2 9" xfId="7345"/>
    <cellStyle name="40% - Accent4 2 9 2" xfId="7346"/>
    <cellStyle name="40% - Accent4 2 9 2 2" xfId="7347"/>
    <cellStyle name="40% - Accent4 2 9 3" xfId="7348"/>
    <cellStyle name="40% - Accent4 2_5130_new" xfId="7349"/>
    <cellStyle name="40% - Accent4 3" xfId="120"/>
    <cellStyle name="40% - Accent4 3 10" xfId="2627"/>
    <cellStyle name="40% - Accent4 3 11" xfId="2628"/>
    <cellStyle name="40% - Accent4 3 12" xfId="2629"/>
    <cellStyle name="40% - Accent4 3 13" xfId="2630"/>
    <cellStyle name="40% - Accent4 3 14" xfId="2631"/>
    <cellStyle name="40% - Accent4 3 15" xfId="2632"/>
    <cellStyle name="40% - Accent4 3 16" xfId="2633"/>
    <cellStyle name="40% - Accent4 3 17" xfId="2634"/>
    <cellStyle name="40% - Accent4 3 18" xfId="2635"/>
    <cellStyle name="40% - Accent4 3 19" xfId="2636"/>
    <cellStyle name="40% - Accent4 3 2" xfId="121"/>
    <cellStyle name="40% - Accent4 3 2 2" xfId="2637"/>
    <cellStyle name="40% - Accent4 3 2 2 2" xfId="7350"/>
    <cellStyle name="40% - Accent4 3 2 2_FinStat_values" xfId="9305"/>
    <cellStyle name="40% - Accent4 3 2 3" xfId="7351"/>
    <cellStyle name="40% - Accent4 3 2_EQU" xfId="7352"/>
    <cellStyle name="40% - Accent4 3 20" xfId="2638"/>
    <cellStyle name="40% - Accent4 3 21" xfId="2639"/>
    <cellStyle name="40% - Accent4 3 22" xfId="2640"/>
    <cellStyle name="40% - Accent4 3 23" xfId="2641"/>
    <cellStyle name="40% - Accent4 3 24" xfId="2642"/>
    <cellStyle name="40% - Accent4 3 25" xfId="2643"/>
    <cellStyle name="40% - Accent4 3 26" xfId="2644"/>
    <cellStyle name="40% - Accent4 3 3" xfId="2645"/>
    <cellStyle name="40% - Accent4 3 4" xfId="2646"/>
    <cellStyle name="40% - Accent4 3 5" xfId="2647"/>
    <cellStyle name="40% - Accent4 3 6" xfId="2648"/>
    <cellStyle name="40% - Accent4 3 7" xfId="2649"/>
    <cellStyle name="40% - Accent4 3 8" xfId="2650"/>
    <cellStyle name="40% - Accent4 3 9" xfId="2651"/>
    <cellStyle name="40% - Accent4 3 9 2" xfId="7353"/>
    <cellStyle name="40% - Accent4 3 9_FinStat_values" xfId="9306"/>
    <cellStyle name="40% - Accent4 3_BS" xfId="7354"/>
    <cellStyle name="40% - Accent4 4" xfId="122"/>
    <cellStyle name="40% - Accent4 4 10" xfId="7355"/>
    <cellStyle name="40% - Accent4 4 2" xfId="123"/>
    <cellStyle name="40% - Accent4 4 2 2" xfId="7356"/>
    <cellStyle name="40% - Accent4 4 2 2 2" xfId="7357"/>
    <cellStyle name="40% - Accent4 4 2 3" xfId="7358"/>
    <cellStyle name="40% - Accent4 4 2_EQU" xfId="7359"/>
    <cellStyle name="40% - Accent4 4 3" xfId="7360"/>
    <cellStyle name="40% - Accent4 4 4" xfId="7361"/>
    <cellStyle name="40% - Accent4 4 5" xfId="7362"/>
    <cellStyle name="40% - Accent4 4 6" xfId="7363"/>
    <cellStyle name="40% - Accent4 4 7" xfId="7364"/>
    <cellStyle name="40% - Accent4 4 8" xfId="7365"/>
    <cellStyle name="40% - Accent4 4 9" xfId="7366"/>
    <cellStyle name="40% - Accent4 4 9 2" xfId="7367"/>
    <cellStyle name="40% - Accent4 4_BS" xfId="7368"/>
    <cellStyle name="40% - Accent4 5" xfId="124"/>
    <cellStyle name="40% - Accent4 5 2" xfId="125"/>
    <cellStyle name="40% - Accent4 5 2 2" xfId="843"/>
    <cellStyle name="40% - Accent4 5 2 2 2" xfId="7369"/>
    <cellStyle name="40% - Accent4 5 2 2 3" xfId="6105"/>
    <cellStyle name="40% - Accent4 5 2 2 4" xfId="9947"/>
    <cellStyle name="40% - Accent4 5 2 2_14. BAs" xfId="9369"/>
    <cellStyle name="40% - Accent4 5 2 3" xfId="5699"/>
    <cellStyle name="40% - Accent4 5 2 3 2" xfId="7370"/>
    <cellStyle name="40% - Accent4 5 2_FinStat_values" xfId="9307"/>
    <cellStyle name="40% - Accent4 5 3" xfId="842"/>
    <cellStyle name="40% - Accent4 5 3 2" xfId="7371"/>
    <cellStyle name="40% - Accent4 5 3 3" xfId="6104"/>
    <cellStyle name="40% - Accent4 5 3 4" xfId="9946"/>
    <cellStyle name="40% - Accent4 5 3_14. BAs" xfId="9370"/>
    <cellStyle name="40% - Accent4 5 4" xfId="5698"/>
    <cellStyle name="40% - Accent4 5 4 2" xfId="7372"/>
    <cellStyle name="40% - Accent4 5_Acq input" xfId="5858"/>
    <cellStyle name="40% - Accent4 6" xfId="844"/>
    <cellStyle name="40% - Accent4 6 2" xfId="845"/>
    <cellStyle name="40% - Accent4 6 2 2" xfId="5701"/>
    <cellStyle name="40% - Accent4 6 2 2 2" xfId="7374"/>
    <cellStyle name="40% - Accent4 6 2 2 3" xfId="7373"/>
    <cellStyle name="40% - Accent4 6 2 3" xfId="7375"/>
    <cellStyle name="40% - Accent4 6 2 4" xfId="6107"/>
    <cellStyle name="40% - Accent4 6 2 5" xfId="9949"/>
    <cellStyle name="40% - Accent4 6 2_14. BAs" xfId="9372"/>
    <cellStyle name="40% - Accent4 6 3" xfId="5700"/>
    <cellStyle name="40% - Accent4 6 3 2" xfId="7377"/>
    <cellStyle name="40% - Accent4 6 3 3" xfId="7376"/>
    <cellStyle name="40% - Accent4 6 4" xfId="7378"/>
    <cellStyle name="40% - Accent4 6 5" xfId="6106"/>
    <cellStyle name="40% - Accent4 6 6" xfId="9948"/>
    <cellStyle name="40% - Accent4 6_14. BAs" xfId="9371"/>
    <cellStyle name="40% - Accent4 7" xfId="846"/>
    <cellStyle name="40% - Accent4 7 2" xfId="5702"/>
    <cellStyle name="40% - Accent4 7 2 2" xfId="7380"/>
    <cellStyle name="40% - Accent4 7 2 3" xfId="7379"/>
    <cellStyle name="40% - Accent4 7 3" xfId="7381"/>
    <cellStyle name="40% - Accent4 7 4" xfId="6108"/>
    <cellStyle name="40% - Accent4 7 5" xfId="9950"/>
    <cellStyle name="40% - Accent4 7_14. BAs" xfId="9373"/>
    <cellStyle name="40% - Accent4 8" xfId="847"/>
    <cellStyle name="40% - Accent4 8 2" xfId="5703"/>
    <cellStyle name="40% - Accent4 8 3" xfId="6109"/>
    <cellStyle name="40% - Accent4 8 4" xfId="9951"/>
    <cellStyle name="40% - Accent4 9" xfId="848"/>
    <cellStyle name="40% - Accent4 9 2" xfId="5704"/>
    <cellStyle name="40% - Accent4 9 3" xfId="6110"/>
    <cellStyle name="40% - Accent4 9 4" xfId="9952"/>
    <cellStyle name="40% - Accent5 10" xfId="849"/>
    <cellStyle name="40% - Accent5 11" xfId="7382"/>
    <cellStyle name="40% - Accent5 12" xfId="7383"/>
    <cellStyle name="40% - Accent5 13" xfId="7384"/>
    <cellStyle name="40% - Accent5 2" xfId="126"/>
    <cellStyle name="40% - Accent5 2 10" xfId="7385"/>
    <cellStyle name="40% - Accent5 2 11" xfId="7386"/>
    <cellStyle name="40% - Accent5 2 12" xfId="7387"/>
    <cellStyle name="40% - Accent5 2 13" xfId="7388"/>
    <cellStyle name="40% - Accent5 2 14" xfId="7389"/>
    <cellStyle name="40% - Accent5 2 15" xfId="7390"/>
    <cellStyle name="40% - Accent5 2 16" xfId="7391"/>
    <cellStyle name="40% - Accent5 2 17" xfId="7392"/>
    <cellStyle name="40% - Accent5 2 18" xfId="7393"/>
    <cellStyle name="40% - Accent5 2 2" xfId="127"/>
    <cellStyle name="40% - Accent5 2 2 10" xfId="2652"/>
    <cellStyle name="40% - Accent5 2 2 11" xfId="2653"/>
    <cellStyle name="40% - Accent5 2 2 12" xfId="2654"/>
    <cellStyle name="40% - Accent5 2 2 13" xfId="2655"/>
    <cellStyle name="40% - Accent5 2 2 14" xfId="2656"/>
    <cellStyle name="40% - Accent5 2 2 15" xfId="2657"/>
    <cellStyle name="40% - Accent5 2 2 16" xfId="2658"/>
    <cellStyle name="40% - Accent5 2 2 17" xfId="2659"/>
    <cellStyle name="40% - Accent5 2 2 18" xfId="2660"/>
    <cellStyle name="40% - Accent5 2 2 19" xfId="2661"/>
    <cellStyle name="40% - Accent5 2 2 2" xfId="2662"/>
    <cellStyle name="40% - Accent5 2 2 20" xfId="2663"/>
    <cellStyle name="40% - Accent5 2 2 21" xfId="2664"/>
    <cellStyle name="40% - Accent5 2 2 22" xfId="2665"/>
    <cellStyle name="40% - Accent5 2 2 23" xfId="2666"/>
    <cellStyle name="40% - Accent5 2 2 24" xfId="2667"/>
    <cellStyle name="40% - Accent5 2 2 25" xfId="2668"/>
    <cellStyle name="40% - Accent5 2 2 26" xfId="2669"/>
    <cellStyle name="40% - Accent5 2 2 27" xfId="850"/>
    <cellStyle name="40% - Accent5 2 2 3" xfId="2670"/>
    <cellStyle name="40% - Accent5 2 2 4" xfId="2671"/>
    <cellStyle name="40% - Accent5 2 2 5" xfId="2672"/>
    <cellStyle name="40% - Accent5 2 2 6" xfId="2673"/>
    <cellStyle name="40% - Accent5 2 2 7" xfId="2674"/>
    <cellStyle name="40% - Accent5 2 2 8" xfId="2675"/>
    <cellStyle name="40% - Accent5 2 2 9" xfId="2676"/>
    <cellStyle name="40% - Accent5 2 2_Acq input" xfId="5859"/>
    <cellStyle name="40% - Accent5 2 3" xfId="7394"/>
    <cellStyle name="40% - Accent5 2 3 10" xfId="7395"/>
    <cellStyle name="40% - Accent5 2 3 11" xfId="7396"/>
    <cellStyle name="40% - Accent5 2 3 12" xfId="7397"/>
    <cellStyle name="40% - Accent5 2 3 13" xfId="7398"/>
    <cellStyle name="40% - Accent5 2 3 14" xfId="7399"/>
    <cellStyle name="40% - Accent5 2 3 15" xfId="7400"/>
    <cellStyle name="40% - Accent5 2 3 16" xfId="7401"/>
    <cellStyle name="40% - Accent5 2 3 17" xfId="7402"/>
    <cellStyle name="40% - Accent5 2 3 18" xfId="7403"/>
    <cellStyle name="40% - Accent5 2 3 2" xfId="7404"/>
    <cellStyle name="40% - Accent5 2 3 2 10" xfId="7405"/>
    <cellStyle name="40% - Accent5 2 3 2 11" xfId="7406"/>
    <cellStyle name="40% - Accent5 2 3 2 12" xfId="7407"/>
    <cellStyle name="40% - Accent5 2 3 2 2" xfId="7408"/>
    <cellStyle name="40% - Accent5 2 3 2 3" xfId="7409"/>
    <cellStyle name="40% - Accent5 2 3 2 4" xfId="7410"/>
    <cellStyle name="40% - Accent5 2 3 2 5" xfId="7411"/>
    <cellStyle name="40% - Accent5 2 3 2 6" xfId="7412"/>
    <cellStyle name="40% - Accent5 2 3 2 7" xfId="7413"/>
    <cellStyle name="40% - Accent5 2 3 2 8" xfId="7414"/>
    <cellStyle name="40% - Accent5 2 3 2 9" xfId="7415"/>
    <cellStyle name="40% - Accent5 2 3 3" xfId="7416"/>
    <cellStyle name="40% - Accent5 2 3 4" xfId="7417"/>
    <cellStyle name="40% - Accent5 2 3 5" xfId="7418"/>
    <cellStyle name="40% - Accent5 2 3 6" xfId="7419"/>
    <cellStyle name="40% - Accent5 2 3 7" xfId="7420"/>
    <cellStyle name="40% - Accent5 2 3 8" xfId="7421"/>
    <cellStyle name="40% - Accent5 2 3 9" xfId="7422"/>
    <cellStyle name="40% - Accent5 2 3_EQU" xfId="7423"/>
    <cellStyle name="40% - Accent5 2 4" xfId="7424"/>
    <cellStyle name="40% - Accent5 2 5" xfId="7425"/>
    <cellStyle name="40% - Accent5 2 6" xfId="7426"/>
    <cellStyle name="40% - Accent5 2 7" xfId="7427"/>
    <cellStyle name="40% - Accent5 2 8" xfId="7428"/>
    <cellStyle name="40% - Accent5 2 9" xfId="7429"/>
    <cellStyle name="40% - Accent5 2_5130_new" xfId="7430"/>
    <cellStyle name="40% - Accent5 3" xfId="128"/>
    <cellStyle name="40% - Accent5 3 10" xfId="2677"/>
    <cellStyle name="40% - Accent5 3 11" xfId="2678"/>
    <cellStyle name="40% - Accent5 3 12" xfId="2679"/>
    <cellStyle name="40% - Accent5 3 13" xfId="2680"/>
    <cellStyle name="40% - Accent5 3 14" xfId="2681"/>
    <cellStyle name="40% - Accent5 3 15" xfId="2682"/>
    <cellStyle name="40% - Accent5 3 16" xfId="2683"/>
    <cellStyle name="40% - Accent5 3 17" xfId="2684"/>
    <cellStyle name="40% - Accent5 3 18" xfId="2685"/>
    <cellStyle name="40% - Accent5 3 19" xfId="2686"/>
    <cellStyle name="40% - Accent5 3 2" xfId="129"/>
    <cellStyle name="40% - Accent5 3 2 2" xfId="2687"/>
    <cellStyle name="40% - Accent5 3 20" xfId="2688"/>
    <cellStyle name="40% - Accent5 3 21" xfId="2689"/>
    <cellStyle name="40% - Accent5 3 22" xfId="2690"/>
    <cellStyle name="40% - Accent5 3 23" xfId="2691"/>
    <cellStyle name="40% - Accent5 3 24" xfId="2692"/>
    <cellStyle name="40% - Accent5 3 25" xfId="2693"/>
    <cellStyle name="40% - Accent5 3 26" xfId="2694"/>
    <cellStyle name="40% - Accent5 3 3" xfId="2695"/>
    <cellStyle name="40% - Accent5 3 4" xfId="2696"/>
    <cellStyle name="40% - Accent5 3 5" xfId="2697"/>
    <cellStyle name="40% - Accent5 3 6" xfId="2698"/>
    <cellStyle name="40% - Accent5 3 7" xfId="2699"/>
    <cellStyle name="40% - Accent5 3 8" xfId="2700"/>
    <cellStyle name="40% - Accent5 3 9" xfId="2701"/>
    <cellStyle name="40% - Accent5 3_BS" xfId="7431"/>
    <cellStyle name="40% - Accent5 4" xfId="130"/>
    <cellStyle name="40% - Accent5 4 2" xfId="131"/>
    <cellStyle name="40% - Accent5 4 3" xfId="7432"/>
    <cellStyle name="40% - Accent5 4 4" xfId="7433"/>
    <cellStyle name="40% - Accent5 4 5" xfId="7434"/>
    <cellStyle name="40% - Accent5 4 6" xfId="7435"/>
    <cellStyle name="40% - Accent5 4 7" xfId="7436"/>
    <cellStyle name="40% - Accent5 4 8" xfId="7437"/>
    <cellStyle name="40% - Accent5 4 9" xfId="7438"/>
    <cellStyle name="40% - Accent5 4_BS" xfId="7439"/>
    <cellStyle name="40% - Accent5 5" xfId="132"/>
    <cellStyle name="40% - Accent5 5 2" xfId="133"/>
    <cellStyle name="40% - Accent5 5 2 2" xfId="852"/>
    <cellStyle name="40% - Accent5 5 2 2 2" xfId="6112"/>
    <cellStyle name="40% - Accent5 5 2 2 3" xfId="9954"/>
    <cellStyle name="40% - Accent5 5 2 3" xfId="5706"/>
    <cellStyle name="40% - Accent5 5 2_FinStat_values" xfId="9308"/>
    <cellStyle name="40% - Accent5 5 3" xfId="851"/>
    <cellStyle name="40% - Accent5 5 3 2" xfId="6111"/>
    <cellStyle name="40% - Accent5 5 3 3" xfId="9953"/>
    <cellStyle name="40% - Accent5 5 4" xfId="5705"/>
    <cellStyle name="40% - Accent5 5_Acq input" xfId="5860"/>
    <cellStyle name="40% - Accent5 6" xfId="853"/>
    <cellStyle name="40% - Accent5 6 2" xfId="854"/>
    <cellStyle name="40% - Accent5 6 2 2" xfId="5708"/>
    <cellStyle name="40% - Accent5 6 2 3" xfId="6114"/>
    <cellStyle name="40% - Accent5 6 2 4" xfId="9956"/>
    <cellStyle name="40% - Accent5 6 3" xfId="5707"/>
    <cellStyle name="40% - Accent5 6 4" xfId="6113"/>
    <cellStyle name="40% - Accent5 6 5" xfId="9955"/>
    <cellStyle name="40% - Accent5 6_14. BAs" xfId="9374"/>
    <cellStyle name="40% - Accent5 7" xfId="855"/>
    <cellStyle name="40% - Accent5 7 2" xfId="5709"/>
    <cellStyle name="40% - Accent5 7 3" xfId="6115"/>
    <cellStyle name="40% - Accent5 7 4" xfId="9957"/>
    <cellStyle name="40% - Accent5 8" xfId="856"/>
    <cellStyle name="40% - Accent5 8 2" xfId="5710"/>
    <cellStyle name="40% - Accent5 8 3" xfId="6116"/>
    <cellStyle name="40% - Accent5 8 4" xfId="9958"/>
    <cellStyle name="40% - Accent5 9" xfId="857"/>
    <cellStyle name="40% - Accent5 9 2" xfId="5711"/>
    <cellStyle name="40% - Accent5 9 3" xfId="6117"/>
    <cellStyle name="40% - Accent5 9 4" xfId="9959"/>
    <cellStyle name="40% - Accent6 10" xfId="858"/>
    <cellStyle name="40% - Accent6 11" xfId="2061"/>
    <cellStyle name="40% - Accent6 12" xfId="7440"/>
    <cellStyle name="40% - Accent6 13" xfId="7441"/>
    <cellStyle name="40% - Accent6 2" xfId="134"/>
    <cellStyle name="40% - Accent6 2 10" xfId="7442"/>
    <cellStyle name="40% - Accent6 2 10 2" xfId="7443"/>
    <cellStyle name="40% - Accent6 2 10 2 2" xfId="7444"/>
    <cellStyle name="40% - Accent6 2 10 3" xfId="7445"/>
    <cellStyle name="40% - Accent6 2 11" xfId="7446"/>
    <cellStyle name="40% - Accent6 2 11 2" xfId="7447"/>
    <cellStyle name="40% - Accent6 2 11 2 2" xfId="7448"/>
    <cellStyle name="40% - Accent6 2 11 3" xfId="7449"/>
    <cellStyle name="40% - Accent6 2 12" xfId="7450"/>
    <cellStyle name="40% - Accent6 2 12 2" xfId="7451"/>
    <cellStyle name="40% - Accent6 2 12 2 2" xfId="7452"/>
    <cellStyle name="40% - Accent6 2 12 3" xfId="7453"/>
    <cellStyle name="40% - Accent6 2 13" xfId="7454"/>
    <cellStyle name="40% - Accent6 2 13 2" xfId="7455"/>
    <cellStyle name="40% - Accent6 2 13 2 2" xfId="7456"/>
    <cellStyle name="40% - Accent6 2 13 3" xfId="7457"/>
    <cellStyle name="40% - Accent6 2 14" xfId="7458"/>
    <cellStyle name="40% - Accent6 2 15" xfId="7459"/>
    <cellStyle name="40% - Accent6 2 16" xfId="7460"/>
    <cellStyle name="40% - Accent6 2 17" xfId="7461"/>
    <cellStyle name="40% - Accent6 2 18" xfId="7462"/>
    <cellStyle name="40% - Accent6 2 19" xfId="7463"/>
    <cellStyle name="40% - Accent6 2 19 2" xfId="7464"/>
    <cellStyle name="40% - Accent6 2 2" xfId="135"/>
    <cellStyle name="40% - Accent6 2 2 10" xfId="2702"/>
    <cellStyle name="40% - Accent6 2 2 11" xfId="2703"/>
    <cellStyle name="40% - Accent6 2 2 12" xfId="2704"/>
    <cellStyle name="40% - Accent6 2 2 13" xfId="2705"/>
    <cellStyle name="40% - Accent6 2 2 14" xfId="2706"/>
    <cellStyle name="40% - Accent6 2 2 15" xfId="2707"/>
    <cellStyle name="40% - Accent6 2 2 16" xfId="2708"/>
    <cellStyle name="40% - Accent6 2 2 17" xfId="2709"/>
    <cellStyle name="40% - Accent6 2 2 18" xfId="2710"/>
    <cellStyle name="40% - Accent6 2 2 19" xfId="2711"/>
    <cellStyle name="40% - Accent6 2 2 2" xfId="2712"/>
    <cellStyle name="40% - Accent6 2 2 20" xfId="2713"/>
    <cellStyle name="40% - Accent6 2 2 21" xfId="2714"/>
    <cellStyle name="40% - Accent6 2 2 22" xfId="2715"/>
    <cellStyle name="40% - Accent6 2 2 23" xfId="2716"/>
    <cellStyle name="40% - Accent6 2 2 24" xfId="2717"/>
    <cellStyle name="40% - Accent6 2 2 25" xfId="2718"/>
    <cellStyle name="40% - Accent6 2 2 26" xfId="2719"/>
    <cellStyle name="40% - Accent6 2 2 27" xfId="859"/>
    <cellStyle name="40% - Accent6 2 2 3" xfId="2720"/>
    <cellStyle name="40% - Accent6 2 2 4" xfId="2721"/>
    <cellStyle name="40% - Accent6 2 2 5" xfId="2722"/>
    <cellStyle name="40% - Accent6 2 2 6" xfId="2723"/>
    <cellStyle name="40% - Accent6 2 2 7" xfId="2724"/>
    <cellStyle name="40% - Accent6 2 2 8" xfId="2725"/>
    <cellStyle name="40% - Accent6 2 2 8 2" xfId="7465"/>
    <cellStyle name="40% - Accent6 2 2 8_FinStat_values" xfId="9309"/>
    <cellStyle name="40% - Accent6 2 2 9" xfId="2726"/>
    <cellStyle name="40% - Accent6 2 2_EQU" xfId="7466"/>
    <cellStyle name="40% - Accent6 2 3" xfId="7467"/>
    <cellStyle name="40% - Accent6 2 3 10" xfId="7468"/>
    <cellStyle name="40% - Accent6 2 3 11" xfId="7469"/>
    <cellStyle name="40% - Accent6 2 3 12" xfId="7470"/>
    <cellStyle name="40% - Accent6 2 3 13" xfId="7471"/>
    <cellStyle name="40% - Accent6 2 3 13 2" xfId="7472"/>
    <cellStyle name="40% - Accent6 2 3 14" xfId="7473"/>
    <cellStyle name="40% - Accent6 2 3 2" xfId="7474"/>
    <cellStyle name="40% - Accent6 2 3 3" xfId="7475"/>
    <cellStyle name="40% - Accent6 2 3 4" xfId="7476"/>
    <cellStyle name="40% - Accent6 2 3 5" xfId="7477"/>
    <cellStyle name="40% - Accent6 2 3 6" xfId="7478"/>
    <cellStyle name="40% - Accent6 2 3 7" xfId="7479"/>
    <cellStyle name="40% - Accent6 2 3 8" xfId="7480"/>
    <cellStyle name="40% - Accent6 2 3 9" xfId="7481"/>
    <cellStyle name="40% - Accent6 2 3_EQU" xfId="7482"/>
    <cellStyle name="40% - Accent6 2 4" xfId="7483"/>
    <cellStyle name="40% - Accent6 2 4 2" xfId="7484"/>
    <cellStyle name="40% - Accent6 2 4 2 2" xfId="7485"/>
    <cellStyle name="40% - Accent6 2 4 3" xfId="7486"/>
    <cellStyle name="40% - Accent6 2 4_EQU" xfId="7487"/>
    <cellStyle name="40% - Accent6 2 5" xfId="7488"/>
    <cellStyle name="40% - Accent6 2 5 2" xfId="7489"/>
    <cellStyle name="40% - Accent6 2 5 2 2" xfId="7490"/>
    <cellStyle name="40% - Accent6 2 5 3" xfId="7491"/>
    <cellStyle name="40% - Accent6 2 6" xfId="7492"/>
    <cellStyle name="40% - Accent6 2 6 2" xfId="7493"/>
    <cellStyle name="40% - Accent6 2 6 2 2" xfId="7494"/>
    <cellStyle name="40% - Accent6 2 6 3" xfId="7495"/>
    <cellStyle name="40% - Accent6 2 7" xfId="7496"/>
    <cellStyle name="40% - Accent6 2 7 2" xfId="7497"/>
    <cellStyle name="40% - Accent6 2 7 2 2" xfId="7498"/>
    <cellStyle name="40% - Accent6 2 7 3" xfId="7499"/>
    <cellStyle name="40% - Accent6 2 8" xfId="7500"/>
    <cellStyle name="40% - Accent6 2 8 2" xfId="7501"/>
    <cellStyle name="40% - Accent6 2 8 2 2" xfId="7502"/>
    <cellStyle name="40% - Accent6 2 8 3" xfId="7503"/>
    <cellStyle name="40% - Accent6 2 9" xfId="7504"/>
    <cellStyle name="40% - Accent6 2 9 2" xfId="7505"/>
    <cellStyle name="40% - Accent6 2 9 2 2" xfId="7506"/>
    <cellStyle name="40% - Accent6 2 9 3" xfId="7507"/>
    <cellStyle name="40% - Accent6 2_5130_new" xfId="7508"/>
    <cellStyle name="40% - Accent6 3" xfId="136"/>
    <cellStyle name="40% - Accent6 3 10" xfId="2727"/>
    <cellStyle name="40% - Accent6 3 11" xfId="2728"/>
    <cellStyle name="40% - Accent6 3 12" xfId="2729"/>
    <cellStyle name="40% - Accent6 3 13" xfId="2730"/>
    <cellStyle name="40% - Accent6 3 14" xfId="2731"/>
    <cellStyle name="40% - Accent6 3 15" xfId="2732"/>
    <cellStyle name="40% - Accent6 3 16" xfId="2733"/>
    <cellStyle name="40% - Accent6 3 17" xfId="2734"/>
    <cellStyle name="40% - Accent6 3 18" xfId="2735"/>
    <cellStyle name="40% - Accent6 3 19" xfId="2736"/>
    <cellStyle name="40% - Accent6 3 2" xfId="137"/>
    <cellStyle name="40% - Accent6 3 2 2" xfId="2737"/>
    <cellStyle name="40% - Accent6 3 2 2 2" xfId="7509"/>
    <cellStyle name="40% - Accent6 3 2 2_FinStat_values" xfId="9310"/>
    <cellStyle name="40% - Accent6 3 2 3" xfId="7510"/>
    <cellStyle name="40% - Accent6 3 2_EQU" xfId="7511"/>
    <cellStyle name="40% - Accent6 3 20" xfId="2738"/>
    <cellStyle name="40% - Accent6 3 21" xfId="2739"/>
    <cellStyle name="40% - Accent6 3 22" xfId="2740"/>
    <cellStyle name="40% - Accent6 3 23" xfId="2741"/>
    <cellStyle name="40% - Accent6 3 24" xfId="2742"/>
    <cellStyle name="40% - Accent6 3 25" xfId="2743"/>
    <cellStyle name="40% - Accent6 3 26" xfId="2744"/>
    <cellStyle name="40% - Accent6 3 3" xfId="2745"/>
    <cellStyle name="40% - Accent6 3 4" xfId="2746"/>
    <cellStyle name="40% - Accent6 3 5" xfId="2747"/>
    <cellStyle name="40% - Accent6 3 6" xfId="2748"/>
    <cellStyle name="40% - Accent6 3 7" xfId="2749"/>
    <cellStyle name="40% - Accent6 3 8" xfId="2750"/>
    <cellStyle name="40% - Accent6 3 9" xfId="2751"/>
    <cellStyle name="40% - Accent6 3 9 2" xfId="7512"/>
    <cellStyle name="40% - Accent6 3 9_FinStat_values" xfId="9311"/>
    <cellStyle name="40% - Accent6 3_BS" xfId="7513"/>
    <cellStyle name="40% - Accent6 4" xfId="138"/>
    <cellStyle name="40% - Accent6 4 10" xfId="7514"/>
    <cellStyle name="40% - Accent6 4 2" xfId="139"/>
    <cellStyle name="40% - Accent6 4 2 2" xfId="7515"/>
    <cellStyle name="40% - Accent6 4 2 2 2" xfId="7516"/>
    <cellStyle name="40% - Accent6 4 2 3" xfId="7517"/>
    <cellStyle name="40% - Accent6 4 2_EQU" xfId="7518"/>
    <cellStyle name="40% - Accent6 4 3" xfId="7519"/>
    <cellStyle name="40% - Accent6 4 4" xfId="7520"/>
    <cellStyle name="40% - Accent6 4 5" xfId="7521"/>
    <cellStyle name="40% - Accent6 4 6" xfId="7522"/>
    <cellStyle name="40% - Accent6 4 7" xfId="7523"/>
    <cellStyle name="40% - Accent6 4 8" xfId="7524"/>
    <cellStyle name="40% - Accent6 4 9" xfId="7525"/>
    <cellStyle name="40% - Accent6 4 9 2" xfId="7526"/>
    <cellStyle name="40% - Accent6 4_BS" xfId="7527"/>
    <cellStyle name="40% - Accent6 5" xfId="140"/>
    <cellStyle name="40% - Accent6 5 2" xfId="141"/>
    <cellStyle name="40% - Accent6 5 2 2" xfId="861"/>
    <cellStyle name="40% - Accent6 5 2 2 2" xfId="7528"/>
    <cellStyle name="40% - Accent6 5 2 2 3" xfId="6119"/>
    <cellStyle name="40% - Accent6 5 2 2 4" xfId="9961"/>
    <cellStyle name="40% - Accent6 5 2 2_14. BAs" xfId="9375"/>
    <cellStyle name="40% - Accent6 5 2 3" xfId="5713"/>
    <cellStyle name="40% - Accent6 5 2 3 2" xfId="7529"/>
    <cellStyle name="40% - Accent6 5 2_FinStat_values" xfId="9312"/>
    <cellStyle name="40% - Accent6 5 3" xfId="860"/>
    <cellStyle name="40% - Accent6 5 3 2" xfId="7530"/>
    <cellStyle name="40% - Accent6 5 3 3" xfId="6118"/>
    <cellStyle name="40% - Accent6 5 3 4" xfId="9960"/>
    <cellStyle name="40% - Accent6 5 3_14. BAs" xfId="9376"/>
    <cellStyle name="40% - Accent6 5 4" xfId="5712"/>
    <cellStyle name="40% - Accent6 5 4 2" xfId="7531"/>
    <cellStyle name="40% - Accent6 5_Acq input" xfId="5861"/>
    <cellStyle name="40% - Accent6 6" xfId="862"/>
    <cellStyle name="40% - Accent6 6 2" xfId="863"/>
    <cellStyle name="40% - Accent6 6 2 2" xfId="5715"/>
    <cellStyle name="40% - Accent6 6 2 2 2" xfId="7533"/>
    <cellStyle name="40% - Accent6 6 2 2 3" xfId="7532"/>
    <cellStyle name="40% - Accent6 6 2 3" xfId="7534"/>
    <cellStyle name="40% - Accent6 6 2 4" xfId="6121"/>
    <cellStyle name="40% - Accent6 6 2 5" xfId="9963"/>
    <cellStyle name="40% - Accent6 6 2_14. BAs" xfId="9378"/>
    <cellStyle name="40% - Accent6 6 3" xfId="5714"/>
    <cellStyle name="40% - Accent6 6 3 2" xfId="7536"/>
    <cellStyle name="40% - Accent6 6 3 3" xfId="7535"/>
    <cellStyle name="40% - Accent6 6 4" xfId="7537"/>
    <cellStyle name="40% - Accent6 6 5" xfId="6120"/>
    <cellStyle name="40% - Accent6 6 6" xfId="9962"/>
    <cellStyle name="40% - Accent6 6_14. BAs" xfId="9377"/>
    <cellStyle name="40% - Accent6 7" xfId="864"/>
    <cellStyle name="40% - Accent6 7 2" xfId="5716"/>
    <cellStyle name="40% - Accent6 7 2 2" xfId="7539"/>
    <cellStyle name="40% - Accent6 7 2 3" xfId="7538"/>
    <cellStyle name="40% - Accent6 7 3" xfId="7540"/>
    <cellStyle name="40% - Accent6 7 4" xfId="6122"/>
    <cellStyle name="40% - Accent6 7 5" xfId="9964"/>
    <cellStyle name="40% - Accent6 7_14. BAs" xfId="9379"/>
    <cellStyle name="40% - Accent6 8" xfId="865"/>
    <cellStyle name="40% - Accent6 8 2" xfId="5717"/>
    <cellStyle name="40% - Accent6 8 3" xfId="6123"/>
    <cellStyle name="40% - Accent6 8 4" xfId="9965"/>
    <cellStyle name="40% - Accent6 9" xfId="866"/>
    <cellStyle name="40% - Accent6 9 2" xfId="5718"/>
    <cellStyle name="40% - Accent6 9 3" xfId="6124"/>
    <cellStyle name="40% - Accent6 9 4" xfId="9966"/>
    <cellStyle name="40% - Akzent1" xfId="1952"/>
    <cellStyle name="40% - Akzent2" xfId="1953"/>
    <cellStyle name="40% - Akzent3" xfId="1954"/>
    <cellStyle name="40% - Akzent4" xfId="1955"/>
    <cellStyle name="40% - Akzent5" xfId="1956"/>
    <cellStyle name="40% - Akzent6" xfId="1957"/>
    <cellStyle name="40% - Ênfase1" xfId="1958"/>
    <cellStyle name="40% - Ênfase2" xfId="1959"/>
    <cellStyle name="40% - Ênfase3" xfId="1960"/>
    <cellStyle name="40% - Ênfase4" xfId="1961"/>
    <cellStyle name="40% - Ênfase5" xfId="1962"/>
    <cellStyle name="40% - Ênfase6" xfId="1963"/>
    <cellStyle name="40% - Énfasis1" xfId="867"/>
    <cellStyle name="40% - Énfasis2" xfId="868"/>
    <cellStyle name="40% - Énfasis3" xfId="869"/>
    <cellStyle name="40% - Énfasis4" xfId="870"/>
    <cellStyle name="40% - Énfasis5" xfId="871"/>
    <cellStyle name="40% - Énfasis6" xfId="872"/>
    <cellStyle name="60 % - Akzent1" xfId="873"/>
    <cellStyle name="60 % - Akzent1 2" xfId="1964"/>
    <cellStyle name="60 % - Akzent2" xfId="874"/>
    <cellStyle name="60 % - Akzent2 2" xfId="1965"/>
    <cellStyle name="60 % - Akzent3" xfId="875"/>
    <cellStyle name="60 % - Akzent3 2" xfId="1966"/>
    <cellStyle name="60 % - Akzent4" xfId="876"/>
    <cellStyle name="60 % - Akzent4 2" xfId="1967"/>
    <cellStyle name="60 % - Akzent5" xfId="877"/>
    <cellStyle name="60 % - Akzent5 2" xfId="1968"/>
    <cellStyle name="60 % - Akzent6" xfId="878"/>
    <cellStyle name="60 % - Akzent6 2" xfId="1969"/>
    <cellStyle name="60 % - Accent1" xfId="142"/>
    <cellStyle name="60 % - Accent1 2" xfId="879"/>
    <cellStyle name="60 % - Accent1_FinStat_values" xfId="9313"/>
    <cellStyle name="60 % - Accent2" xfId="143"/>
    <cellStyle name="60 % - Accent2 2" xfId="880"/>
    <cellStyle name="60 % - Accent2_FinStat_values" xfId="9314"/>
    <cellStyle name="60 % - Accent3" xfId="144"/>
    <cellStyle name="60 % - Accent3 2" xfId="881"/>
    <cellStyle name="60 % - Accent3_FinStat_values" xfId="9315"/>
    <cellStyle name="60 % - Accent4" xfId="145"/>
    <cellStyle name="60 % - Accent4 2" xfId="882"/>
    <cellStyle name="60 % - Accent4_FinStat_values" xfId="9316"/>
    <cellStyle name="60 % - Accent5" xfId="146"/>
    <cellStyle name="60 % - Accent5 2" xfId="883"/>
    <cellStyle name="60 % - Accent5_FinStat_values" xfId="9317"/>
    <cellStyle name="60 % - Accent6" xfId="147"/>
    <cellStyle name="60 % - Accent6 2" xfId="884"/>
    <cellStyle name="60 % - Accent6_FinStat_values" xfId="9318"/>
    <cellStyle name="60% - Accent1 10" xfId="7541"/>
    <cellStyle name="60% - Accent1 11" xfId="7542"/>
    <cellStyle name="60% - Accent1 12" xfId="7543"/>
    <cellStyle name="60% - Accent1 13" xfId="7544"/>
    <cellStyle name="60% - Accent1 2" xfId="148"/>
    <cellStyle name="60% - Accent1 2 10" xfId="7545"/>
    <cellStyle name="60% - Accent1 2 11" xfId="7546"/>
    <cellStyle name="60% - Accent1 2 12" xfId="7547"/>
    <cellStyle name="60% - Accent1 2 13" xfId="7548"/>
    <cellStyle name="60% - Accent1 2 14" xfId="7549"/>
    <cellStyle name="60% - Accent1 2 15" xfId="7550"/>
    <cellStyle name="60% - Accent1 2 16" xfId="7551"/>
    <cellStyle name="60% - Accent1 2 17" xfId="7552"/>
    <cellStyle name="60% - Accent1 2 18" xfId="7553"/>
    <cellStyle name="60% - Accent1 2 2" xfId="885"/>
    <cellStyle name="60% - Accent1 2 2 10" xfId="7554"/>
    <cellStyle name="60% - Accent1 2 2 11" xfId="7555"/>
    <cellStyle name="60% - Accent1 2 2 12" xfId="7556"/>
    <cellStyle name="60% - Accent1 2 2 13" xfId="7557"/>
    <cellStyle name="60% - Accent1 2 2 14" xfId="7558"/>
    <cellStyle name="60% - Accent1 2 2 15" xfId="7559"/>
    <cellStyle name="60% - Accent1 2 2 16" xfId="7560"/>
    <cellStyle name="60% - Accent1 2 2 17" xfId="7561"/>
    <cellStyle name="60% - Accent1 2 2 18" xfId="7562"/>
    <cellStyle name="60% - Accent1 2 2 2" xfId="7563"/>
    <cellStyle name="60% - Accent1 2 2 3" xfId="7564"/>
    <cellStyle name="60% - Accent1 2 2 4" xfId="7565"/>
    <cellStyle name="60% - Accent1 2 2 5" xfId="7566"/>
    <cellStyle name="60% - Accent1 2 2 6" xfId="7567"/>
    <cellStyle name="60% - Accent1 2 2 7" xfId="7568"/>
    <cellStyle name="60% - Accent1 2 2 8" xfId="7569"/>
    <cellStyle name="60% - Accent1 2 2 9" xfId="7570"/>
    <cellStyle name="60% - Accent1 2 2_EQU" xfId="7571"/>
    <cellStyle name="60% - Accent1 2 3" xfId="7572"/>
    <cellStyle name="60% - Accent1 2 4" xfId="7573"/>
    <cellStyle name="60% - Accent1 2 5" xfId="7574"/>
    <cellStyle name="60% - Accent1 2 6" xfId="7575"/>
    <cellStyle name="60% - Accent1 2 7" xfId="7576"/>
    <cellStyle name="60% - Accent1 2 8" xfId="7577"/>
    <cellStyle name="60% - Accent1 2 9" xfId="7578"/>
    <cellStyle name="60% - Accent1 2_5130_new" xfId="7579"/>
    <cellStyle name="60% - Accent1 3" xfId="149"/>
    <cellStyle name="60% - Accent1 3 2" xfId="7580"/>
    <cellStyle name="60% - Accent1 3 3" xfId="7581"/>
    <cellStyle name="60% - Accent1 3 4" xfId="7582"/>
    <cellStyle name="60% - Accent1 3_BS" xfId="7583"/>
    <cellStyle name="60% - Accent1 4" xfId="150"/>
    <cellStyle name="60% - Accent1 4 2" xfId="7584"/>
    <cellStyle name="60% - Accent1 4_BS" xfId="7585"/>
    <cellStyle name="60% - Accent1 5" xfId="151"/>
    <cellStyle name="60% - Accent1 6" xfId="5832"/>
    <cellStyle name="60% - Accent1 6 2" xfId="7586"/>
    <cellStyle name="60% - Accent1 7" xfId="5837"/>
    <cellStyle name="60% - Accent1 7 2" xfId="7587"/>
    <cellStyle name="60% - Accent1 8" xfId="5807"/>
    <cellStyle name="60% - Accent1 8 2" xfId="7588"/>
    <cellStyle name="60% - Accent1 9" xfId="7589"/>
    <cellStyle name="60% - Accent2 10" xfId="7590"/>
    <cellStyle name="60% - Accent2 11" xfId="7591"/>
    <cellStyle name="60% - Accent2 12" xfId="7592"/>
    <cellStyle name="60% - Accent2 13" xfId="7593"/>
    <cellStyle name="60% - Accent2 2" xfId="152"/>
    <cellStyle name="60% - Accent2 2 10" xfId="7594"/>
    <cellStyle name="60% - Accent2 2 11" xfId="7595"/>
    <cellStyle name="60% - Accent2 2 12" xfId="7596"/>
    <cellStyle name="60% - Accent2 2 13" xfId="7597"/>
    <cellStyle name="60% - Accent2 2 14" xfId="7598"/>
    <cellStyle name="60% - Accent2 2 15" xfId="7599"/>
    <cellStyle name="60% - Accent2 2 16" xfId="7600"/>
    <cellStyle name="60% - Accent2 2 17" xfId="7601"/>
    <cellStyle name="60% - Accent2 2 18" xfId="7602"/>
    <cellStyle name="60% - Accent2 2 2" xfId="886"/>
    <cellStyle name="60% - Accent2 2 2 10" xfId="7603"/>
    <cellStyle name="60% - Accent2 2 2 11" xfId="7604"/>
    <cellStyle name="60% - Accent2 2 2 12" xfId="7605"/>
    <cellStyle name="60% - Accent2 2 2 13" xfId="7606"/>
    <cellStyle name="60% - Accent2 2 2 14" xfId="7607"/>
    <cellStyle name="60% - Accent2 2 2 15" xfId="7608"/>
    <cellStyle name="60% - Accent2 2 2 16" xfId="7609"/>
    <cellStyle name="60% - Accent2 2 2 17" xfId="7610"/>
    <cellStyle name="60% - Accent2 2 2 18" xfId="7611"/>
    <cellStyle name="60% - Accent2 2 2 2" xfId="7612"/>
    <cellStyle name="60% - Accent2 2 2 3" xfId="7613"/>
    <cellStyle name="60% - Accent2 2 2 4" xfId="7614"/>
    <cellStyle name="60% - Accent2 2 2 5" xfId="7615"/>
    <cellStyle name="60% - Accent2 2 2 6" xfId="7616"/>
    <cellStyle name="60% - Accent2 2 2 7" xfId="7617"/>
    <cellStyle name="60% - Accent2 2 2 8" xfId="7618"/>
    <cellStyle name="60% - Accent2 2 2 9" xfId="7619"/>
    <cellStyle name="60% - Accent2 2 2_Equity reconciliation 2013-03" xfId="7620"/>
    <cellStyle name="60% - Accent2 2 3" xfId="7621"/>
    <cellStyle name="60% - Accent2 2 4" xfId="7622"/>
    <cellStyle name="60% - Accent2 2 5" xfId="7623"/>
    <cellStyle name="60% - Accent2 2 6" xfId="7624"/>
    <cellStyle name="60% - Accent2 2 7" xfId="7625"/>
    <cellStyle name="60% - Accent2 2 8" xfId="7626"/>
    <cellStyle name="60% - Accent2 2 9" xfId="7627"/>
    <cellStyle name="60% - Accent2 2_5130_new" xfId="7628"/>
    <cellStyle name="60% - Accent2 3" xfId="153"/>
    <cellStyle name="60% - Accent2 3 2" xfId="7629"/>
    <cellStyle name="60% - Accent2 3_BS" xfId="7630"/>
    <cellStyle name="60% - Accent2 4" xfId="154"/>
    <cellStyle name="60% - Accent2 4 2" xfId="7631"/>
    <cellStyle name="60% - Accent2 4_BS" xfId="7632"/>
    <cellStyle name="60% - Accent2 5" xfId="155"/>
    <cellStyle name="60% - Accent2 6" xfId="2062"/>
    <cellStyle name="60% - Accent2 7" xfId="5833"/>
    <cellStyle name="60% - Accent2 7 2" xfId="7633"/>
    <cellStyle name="60% - Accent2 8" xfId="5838"/>
    <cellStyle name="60% - Accent2 8 2" xfId="7634"/>
    <cellStyle name="60% - Accent2 9" xfId="5805"/>
    <cellStyle name="60% - Accent2 9 2" xfId="7635"/>
    <cellStyle name="60% - Accent3 10" xfId="7636"/>
    <cellStyle name="60% - Accent3 11" xfId="7637"/>
    <cellStyle name="60% - Accent3 12" xfId="7638"/>
    <cellStyle name="60% - Accent3 13" xfId="7639"/>
    <cellStyle name="60% - Accent3 2" xfId="156"/>
    <cellStyle name="60% - Accent3 2 10" xfId="7640"/>
    <cellStyle name="60% - Accent3 2 11" xfId="7641"/>
    <cellStyle name="60% - Accent3 2 12" xfId="7642"/>
    <cellStyle name="60% - Accent3 2 13" xfId="7643"/>
    <cellStyle name="60% - Accent3 2 14" xfId="7644"/>
    <cellStyle name="60% - Accent3 2 15" xfId="7645"/>
    <cellStyle name="60% - Accent3 2 16" xfId="7646"/>
    <cellStyle name="60% - Accent3 2 17" xfId="7647"/>
    <cellStyle name="60% - Accent3 2 18" xfId="7648"/>
    <cellStyle name="60% - Accent3 2 2" xfId="887"/>
    <cellStyle name="60% - Accent3 2 2 10" xfId="7649"/>
    <cellStyle name="60% - Accent3 2 2 11" xfId="7650"/>
    <cellStyle name="60% - Accent3 2 2 12" xfId="7651"/>
    <cellStyle name="60% - Accent3 2 2 13" xfId="7652"/>
    <cellStyle name="60% - Accent3 2 2 14" xfId="7653"/>
    <cellStyle name="60% - Accent3 2 2 15" xfId="7654"/>
    <cellStyle name="60% - Accent3 2 2 16" xfId="7655"/>
    <cellStyle name="60% - Accent3 2 2 17" xfId="7656"/>
    <cellStyle name="60% - Accent3 2 2 18" xfId="7657"/>
    <cellStyle name="60% - Accent3 2 2 2" xfId="7658"/>
    <cellStyle name="60% - Accent3 2 2 3" xfId="7659"/>
    <cellStyle name="60% - Accent3 2 2 4" xfId="7660"/>
    <cellStyle name="60% - Accent3 2 2 5" xfId="7661"/>
    <cellStyle name="60% - Accent3 2 2 6" xfId="7662"/>
    <cellStyle name="60% - Accent3 2 2 7" xfId="7663"/>
    <cellStyle name="60% - Accent3 2 2 8" xfId="7664"/>
    <cellStyle name="60% - Accent3 2 2 9" xfId="7665"/>
    <cellStyle name="60% - Accent3 2 2_EQU" xfId="7666"/>
    <cellStyle name="60% - Accent3 2 3" xfId="7667"/>
    <cellStyle name="60% - Accent3 2 4" xfId="7668"/>
    <cellStyle name="60% - Accent3 2 5" xfId="7669"/>
    <cellStyle name="60% - Accent3 2 6" xfId="7670"/>
    <cellStyle name="60% - Accent3 2 7" xfId="7671"/>
    <cellStyle name="60% - Accent3 2 8" xfId="7672"/>
    <cellStyle name="60% - Accent3 2 9" xfId="7673"/>
    <cellStyle name="60% - Accent3 2_5130_new" xfId="7674"/>
    <cellStyle name="60% - Accent3 3" xfId="157"/>
    <cellStyle name="60% - Accent3 3 2" xfId="7675"/>
    <cellStyle name="60% - Accent3 3 3" xfId="7676"/>
    <cellStyle name="60% - Accent3 3 4" xfId="7677"/>
    <cellStyle name="60% - Accent3 3_BS" xfId="7678"/>
    <cellStyle name="60% - Accent3 4" xfId="158"/>
    <cellStyle name="60% - Accent3 4 2" xfId="7679"/>
    <cellStyle name="60% - Accent3 4_BS" xfId="7680"/>
    <cellStyle name="60% - Accent3 5" xfId="159"/>
    <cellStyle name="60% - Accent3 6" xfId="2063"/>
    <cellStyle name="60% - Accent3 7" xfId="7681"/>
    <cellStyle name="60% - Accent3 8" xfId="7682"/>
    <cellStyle name="60% - Accent3 9" xfId="7683"/>
    <cellStyle name="60% - Accent4 10" xfId="7684"/>
    <cellStyle name="60% - Accent4 11" xfId="7685"/>
    <cellStyle name="60% - Accent4 12" xfId="7686"/>
    <cellStyle name="60% - Accent4 13" xfId="7687"/>
    <cellStyle name="60% - Accent4 2" xfId="160"/>
    <cellStyle name="60% - Accent4 2 10" xfId="7688"/>
    <cellStyle name="60% - Accent4 2 11" xfId="7689"/>
    <cellStyle name="60% - Accent4 2 12" xfId="7690"/>
    <cellStyle name="60% - Accent4 2 13" xfId="7691"/>
    <cellStyle name="60% - Accent4 2 14" xfId="7692"/>
    <cellStyle name="60% - Accent4 2 15" xfId="7693"/>
    <cellStyle name="60% - Accent4 2 16" xfId="7694"/>
    <cellStyle name="60% - Accent4 2 17" xfId="7695"/>
    <cellStyle name="60% - Accent4 2 2" xfId="888"/>
    <cellStyle name="60% - Accent4 2 2 10" xfId="7696"/>
    <cellStyle name="60% - Accent4 2 2 11" xfId="7697"/>
    <cellStyle name="60% - Accent4 2 2 12" xfId="7698"/>
    <cellStyle name="60% - Accent4 2 2 2" xfId="7699"/>
    <cellStyle name="60% - Accent4 2 2 3" xfId="7700"/>
    <cellStyle name="60% - Accent4 2 2 4" xfId="7701"/>
    <cellStyle name="60% - Accent4 2 2 5" xfId="7702"/>
    <cellStyle name="60% - Accent4 2 2 6" xfId="7703"/>
    <cellStyle name="60% - Accent4 2 2 7" xfId="7704"/>
    <cellStyle name="60% - Accent4 2 2 8" xfId="7705"/>
    <cellStyle name="60% - Accent4 2 2 9" xfId="7706"/>
    <cellStyle name="60% - Accent4 2 2_EQU" xfId="7707"/>
    <cellStyle name="60% - Accent4 2 3" xfId="7708"/>
    <cellStyle name="60% - Accent4 2 4" xfId="7709"/>
    <cellStyle name="60% - Accent4 2 5" xfId="7710"/>
    <cellStyle name="60% - Accent4 2 6" xfId="7711"/>
    <cellStyle name="60% - Accent4 2 7" xfId="7712"/>
    <cellStyle name="60% - Accent4 2 8" xfId="7713"/>
    <cellStyle name="60% - Accent4 2 9" xfId="7714"/>
    <cellStyle name="60% - Accent4 2_BS" xfId="7715"/>
    <cellStyle name="60% - Accent4 3" xfId="161"/>
    <cellStyle name="60% - Accent4 3 2" xfId="7716"/>
    <cellStyle name="60% - Accent4 3_BS" xfId="7717"/>
    <cellStyle name="60% - Accent4 4" xfId="162"/>
    <cellStyle name="60% - Accent4 4 2" xfId="7718"/>
    <cellStyle name="60% - Accent4 4_BS" xfId="7719"/>
    <cellStyle name="60% - Accent4 5" xfId="163"/>
    <cellStyle name="60% - Accent4 6" xfId="2064"/>
    <cellStyle name="60% - Accent4 7" xfId="5834"/>
    <cellStyle name="60% - Accent4 7 2" xfId="7720"/>
    <cellStyle name="60% - Accent4 8" xfId="5839"/>
    <cellStyle name="60% - Accent4 8 2" xfId="7721"/>
    <cellStyle name="60% - Accent4 9" xfId="5810"/>
    <cellStyle name="60% - Accent4 9 2" xfId="7722"/>
    <cellStyle name="60% - Accent5 10" xfId="7723"/>
    <cellStyle name="60% - Accent5 11" xfId="7724"/>
    <cellStyle name="60% - Accent5 12" xfId="7725"/>
    <cellStyle name="60% - Accent5 13" xfId="7726"/>
    <cellStyle name="60% - Accent5 2" xfId="164"/>
    <cellStyle name="60% - Accent5 2 10" xfId="7727"/>
    <cellStyle name="60% - Accent5 2 11" xfId="7728"/>
    <cellStyle name="60% - Accent5 2 12" xfId="7729"/>
    <cellStyle name="60% - Accent5 2 13" xfId="7730"/>
    <cellStyle name="60% - Accent5 2 14" xfId="7731"/>
    <cellStyle name="60% - Accent5 2 15" xfId="7732"/>
    <cellStyle name="60% - Accent5 2 16" xfId="7733"/>
    <cellStyle name="60% - Accent5 2 17" xfId="7734"/>
    <cellStyle name="60% - Accent5 2 18" xfId="7735"/>
    <cellStyle name="60% - Accent5 2 2" xfId="889"/>
    <cellStyle name="60% - Accent5 2 2 10" xfId="7736"/>
    <cellStyle name="60% - Accent5 2 2 11" xfId="7737"/>
    <cellStyle name="60% - Accent5 2 2 12" xfId="7738"/>
    <cellStyle name="60% - Accent5 2 2 13" xfId="7739"/>
    <cellStyle name="60% - Accent5 2 2 14" xfId="7740"/>
    <cellStyle name="60% - Accent5 2 2 15" xfId="7741"/>
    <cellStyle name="60% - Accent5 2 2 16" xfId="7742"/>
    <cellStyle name="60% - Accent5 2 2 17" xfId="7743"/>
    <cellStyle name="60% - Accent5 2 2 18" xfId="7744"/>
    <cellStyle name="60% - Accent5 2 2 2" xfId="7745"/>
    <cellStyle name="60% - Accent5 2 2 3" xfId="7746"/>
    <cellStyle name="60% - Accent5 2 2 4" xfId="7747"/>
    <cellStyle name="60% - Accent5 2 2 5" xfId="7748"/>
    <cellStyle name="60% - Accent5 2 2 6" xfId="7749"/>
    <cellStyle name="60% - Accent5 2 2 7" xfId="7750"/>
    <cellStyle name="60% - Accent5 2 2 8" xfId="7751"/>
    <cellStyle name="60% - Accent5 2 2 9" xfId="7752"/>
    <cellStyle name="60% - Accent5 2 2_Equity reconciliation 2013-03" xfId="7753"/>
    <cellStyle name="60% - Accent5 2 3" xfId="7754"/>
    <cellStyle name="60% - Accent5 2 4" xfId="7755"/>
    <cellStyle name="60% - Accent5 2 5" xfId="7756"/>
    <cellStyle name="60% - Accent5 2 6" xfId="7757"/>
    <cellStyle name="60% - Accent5 2 7" xfId="7758"/>
    <cellStyle name="60% - Accent5 2 8" xfId="7759"/>
    <cellStyle name="60% - Accent5 2 9" xfId="7760"/>
    <cellStyle name="60% - Accent5 2_5130_new" xfId="7761"/>
    <cellStyle name="60% - Accent5 3" xfId="165"/>
    <cellStyle name="60% - Accent5 3 2" xfId="7762"/>
    <cellStyle name="60% - Accent5 3_BS" xfId="7763"/>
    <cellStyle name="60% - Accent5 4" xfId="166"/>
    <cellStyle name="60% - Accent5 4 2" xfId="7764"/>
    <cellStyle name="60% - Accent5 4_BS" xfId="7765"/>
    <cellStyle name="60% - Accent5 5" xfId="167"/>
    <cellStyle name="60% - Accent5 6" xfId="5835"/>
    <cellStyle name="60% - Accent5 6 2" xfId="7766"/>
    <cellStyle name="60% - Accent5 7" xfId="5840"/>
    <cellStyle name="60% - Accent5 7 2" xfId="7767"/>
    <cellStyle name="60% - Accent5 8" xfId="5806"/>
    <cellStyle name="60% - Accent5 8 2" xfId="7768"/>
    <cellStyle name="60% - Accent5 9" xfId="7769"/>
    <cellStyle name="60% - Accent6 10" xfId="7770"/>
    <cellStyle name="60% - Accent6 11" xfId="7771"/>
    <cellStyle name="60% - Accent6 12" xfId="7772"/>
    <cellStyle name="60% - Accent6 13" xfId="7773"/>
    <cellStyle name="60% - Accent6 2" xfId="168"/>
    <cellStyle name="60% - Accent6 2 10" xfId="7774"/>
    <cellStyle name="60% - Accent6 2 11" xfId="7775"/>
    <cellStyle name="60% - Accent6 2 12" xfId="7776"/>
    <cellStyle name="60% - Accent6 2 13" xfId="7777"/>
    <cellStyle name="60% - Accent6 2 14" xfId="7778"/>
    <cellStyle name="60% - Accent6 2 15" xfId="7779"/>
    <cellStyle name="60% - Accent6 2 16" xfId="7780"/>
    <cellStyle name="60% - Accent6 2 17" xfId="7781"/>
    <cellStyle name="60% - Accent6 2 2" xfId="890"/>
    <cellStyle name="60% - Accent6 2 2 10" xfId="7782"/>
    <cellStyle name="60% - Accent6 2 2 11" xfId="7783"/>
    <cellStyle name="60% - Accent6 2 2 12" xfId="7784"/>
    <cellStyle name="60% - Accent6 2 2 2" xfId="7785"/>
    <cellStyle name="60% - Accent6 2 2 3" xfId="7786"/>
    <cellStyle name="60% - Accent6 2 2 4" xfId="7787"/>
    <cellStyle name="60% - Accent6 2 2 5" xfId="7788"/>
    <cellStyle name="60% - Accent6 2 2 6" xfId="7789"/>
    <cellStyle name="60% - Accent6 2 2 7" xfId="7790"/>
    <cellStyle name="60% - Accent6 2 2 8" xfId="7791"/>
    <cellStyle name="60% - Accent6 2 2 9" xfId="7792"/>
    <cellStyle name="60% - Accent6 2 2_EQU" xfId="7793"/>
    <cellStyle name="60% - Accent6 2 3" xfId="7794"/>
    <cellStyle name="60% - Accent6 2 4" xfId="7795"/>
    <cellStyle name="60% - Accent6 2 5" xfId="7796"/>
    <cellStyle name="60% - Accent6 2 6" xfId="7797"/>
    <cellStyle name="60% - Accent6 2 7" xfId="7798"/>
    <cellStyle name="60% - Accent6 2 8" xfId="7799"/>
    <cellStyle name="60% - Accent6 2 9" xfId="7800"/>
    <cellStyle name="60% - Accent6 2_BS" xfId="7801"/>
    <cellStyle name="60% - Accent6 3" xfId="169"/>
    <cellStyle name="60% - Accent6 3 2" xfId="7802"/>
    <cellStyle name="60% - Accent6 3_BS" xfId="7803"/>
    <cellStyle name="60% - Accent6 4" xfId="170"/>
    <cellStyle name="60% - Accent6 4 2" xfId="7804"/>
    <cellStyle name="60% - Accent6 4_BS" xfId="7805"/>
    <cellStyle name="60% - Accent6 5" xfId="171"/>
    <cellStyle name="60% - Accent6 6" xfId="2065"/>
    <cellStyle name="60% - Accent6 7" xfId="5836"/>
    <cellStyle name="60% - Accent6 7 2" xfId="7806"/>
    <cellStyle name="60% - Accent6 8" xfId="5841"/>
    <cellStyle name="60% - Accent6 8 2" xfId="7807"/>
    <cellStyle name="60% - Accent6 9" xfId="5804"/>
    <cellStyle name="60% - Accent6 9 2" xfId="7808"/>
    <cellStyle name="60% - Akzent1" xfId="1970"/>
    <cellStyle name="60% - Akzent2" xfId="1971"/>
    <cellStyle name="60% - Akzent3" xfId="1972"/>
    <cellStyle name="60% - Akzent4" xfId="1973"/>
    <cellStyle name="60% - Akzent5" xfId="1974"/>
    <cellStyle name="60% - Akzent6" xfId="1975"/>
    <cellStyle name="60% - Ênfase1" xfId="1976"/>
    <cellStyle name="60% - Ênfase2" xfId="1977"/>
    <cellStyle name="60% - Ênfase3" xfId="1978"/>
    <cellStyle name="60% - Ênfase4" xfId="1979"/>
    <cellStyle name="60% - Ênfase5" xfId="1980"/>
    <cellStyle name="60% - Ênfase6" xfId="1981"/>
    <cellStyle name="60% - Énfasis1" xfId="891"/>
    <cellStyle name="60% - Énfasis2" xfId="892"/>
    <cellStyle name="60% - Énfasis3" xfId="893"/>
    <cellStyle name="60% - Énfasis4" xfId="894"/>
    <cellStyle name="60% - Énfasis5" xfId="895"/>
    <cellStyle name="60% - Énfasis6" xfId="896"/>
    <cellStyle name="À‰" xfId="172"/>
    <cellStyle name="À‰ 2" xfId="7809"/>
    <cellStyle name="À‰_5130" xfId="7810"/>
    <cellStyle name="Accent1 - 20%" xfId="173"/>
    <cellStyle name="Accent1 - 20% 2" xfId="174"/>
    <cellStyle name="Accent1 - 20%_5130_new" xfId="7811"/>
    <cellStyle name="Accent1 - 40%" xfId="175"/>
    <cellStyle name="Accent1 - 40% 2" xfId="176"/>
    <cellStyle name="Accent1 - 40%_5130_new" xfId="7812"/>
    <cellStyle name="Accent1 - 60%" xfId="177"/>
    <cellStyle name="Accent1 10" xfId="897"/>
    <cellStyle name="Accent1 11" xfId="898"/>
    <cellStyle name="Accent1 12" xfId="899"/>
    <cellStyle name="Accent1 13" xfId="900"/>
    <cellStyle name="Accent1 14" xfId="901"/>
    <cellStyle name="Accent1 15" xfId="902"/>
    <cellStyle name="Accent1 16" xfId="903"/>
    <cellStyle name="Accent1 17" xfId="904"/>
    <cellStyle name="Accent1 18" xfId="905"/>
    <cellStyle name="Accent1 19" xfId="906"/>
    <cellStyle name="Accent1 2" xfId="178"/>
    <cellStyle name="Accent1 2 10" xfId="7813"/>
    <cellStyle name="Accent1 2 11" xfId="7814"/>
    <cellStyle name="Accent1 2 12" xfId="7815"/>
    <cellStyle name="Accent1 2 13" xfId="7816"/>
    <cellStyle name="Accent1 2 14" xfId="7817"/>
    <cellStyle name="Accent1 2 15" xfId="7818"/>
    <cellStyle name="Accent1 2 16" xfId="7819"/>
    <cellStyle name="Accent1 2 17" xfId="7820"/>
    <cellStyle name="Accent1 2 18" xfId="7821"/>
    <cellStyle name="Accent1 2 2" xfId="907"/>
    <cellStyle name="Accent1 2 2 10" xfId="7822"/>
    <cellStyle name="Accent1 2 2 11" xfId="7823"/>
    <cellStyle name="Accent1 2 2 12" xfId="7824"/>
    <cellStyle name="Accent1 2 2 13" xfId="7825"/>
    <cellStyle name="Accent1 2 2 14" xfId="7826"/>
    <cellStyle name="Accent1 2 2 15" xfId="7827"/>
    <cellStyle name="Accent1 2 2 16" xfId="7828"/>
    <cellStyle name="Accent1 2 2 17" xfId="7829"/>
    <cellStyle name="Accent1 2 2 18" xfId="7830"/>
    <cellStyle name="Accent1 2 2 2" xfId="7831"/>
    <cellStyle name="Accent1 2 2 3" xfId="7832"/>
    <cellStyle name="Accent1 2 2 4" xfId="7833"/>
    <cellStyle name="Accent1 2 2 5" xfId="7834"/>
    <cellStyle name="Accent1 2 2 6" xfId="7835"/>
    <cellStyle name="Accent1 2 2 7" xfId="7836"/>
    <cellStyle name="Accent1 2 2 8" xfId="7837"/>
    <cellStyle name="Accent1 2 2 9" xfId="7838"/>
    <cellStyle name="Accent1 2 2_EQU" xfId="7839"/>
    <cellStyle name="Accent1 2 3" xfId="7840"/>
    <cellStyle name="Accent1 2 4" xfId="7841"/>
    <cellStyle name="Accent1 2 5" xfId="7842"/>
    <cellStyle name="Accent1 2 6" xfId="7843"/>
    <cellStyle name="Accent1 2 7" xfId="7844"/>
    <cellStyle name="Accent1 2 8" xfId="7845"/>
    <cellStyle name="Accent1 2 9" xfId="7846"/>
    <cellStyle name="Accent1 2_5130_new" xfId="7847"/>
    <cellStyle name="Accent1 20" xfId="908"/>
    <cellStyle name="Accent1 21" xfId="909"/>
    <cellStyle name="Accent1 22" xfId="910"/>
    <cellStyle name="Accent1 23" xfId="911"/>
    <cellStyle name="Accent1 24" xfId="912"/>
    <cellStyle name="Accent1 25" xfId="913"/>
    <cellStyle name="Accent1 26" xfId="914"/>
    <cellStyle name="Accent1 27" xfId="915"/>
    <cellStyle name="Accent1 28" xfId="916"/>
    <cellStyle name="Accent1 29" xfId="917"/>
    <cellStyle name="Accent1 3" xfId="179"/>
    <cellStyle name="Accent1 3 2" xfId="918"/>
    <cellStyle name="Accent1 3 3" xfId="7848"/>
    <cellStyle name="Accent1 3 4" xfId="7849"/>
    <cellStyle name="Accent1 3_Acq input" xfId="2088"/>
    <cellStyle name="Accent1 30" xfId="919"/>
    <cellStyle name="Accent1 31" xfId="920"/>
    <cellStyle name="Accent1 32" xfId="921"/>
    <cellStyle name="Accent1 33" xfId="922"/>
    <cellStyle name="Accent1 34" xfId="923"/>
    <cellStyle name="Accent1 35" xfId="924"/>
    <cellStyle name="Accent1 36" xfId="925"/>
    <cellStyle name="Accent1 37" xfId="926"/>
    <cellStyle name="Accent1 38" xfId="927"/>
    <cellStyle name="Accent1 39" xfId="928"/>
    <cellStyle name="Accent1 4" xfId="180"/>
    <cellStyle name="Accent1 4 2" xfId="929"/>
    <cellStyle name="Accent1 4 3" xfId="7850"/>
    <cellStyle name="Accent1 4_Acq input" xfId="2089"/>
    <cellStyle name="Accent1 40" xfId="930"/>
    <cellStyle name="Accent1 41" xfId="931"/>
    <cellStyle name="Accent1 42" xfId="932"/>
    <cellStyle name="Accent1 43" xfId="933"/>
    <cellStyle name="Accent1 44" xfId="934"/>
    <cellStyle name="Accent1 45" xfId="935"/>
    <cellStyle name="Accent1 46" xfId="936"/>
    <cellStyle name="Accent1 47" xfId="937"/>
    <cellStyle name="Accent1 48" xfId="938"/>
    <cellStyle name="Accent1 49" xfId="939"/>
    <cellStyle name="Accent1 5" xfId="181"/>
    <cellStyle name="Accent1 5 2" xfId="940"/>
    <cellStyle name="Accent1 5_Acq input" xfId="2090"/>
    <cellStyle name="Accent1 50" xfId="941"/>
    <cellStyle name="Accent1 51" xfId="942"/>
    <cellStyle name="Accent1 52" xfId="943"/>
    <cellStyle name="Accent1 53" xfId="944"/>
    <cellStyle name="Accent1 54" xfId="945"/>
    <cellStyle name="Accent1 55" xfId="946"/>
    <cellStyle name="Accent1 56" xfId="947"/>
    <cellStyle name="Accent1 57" xfId="948"/>
    <cellStyle name="Accent1 58" xfId="949"/>
    <cellStyle name="Accent1 59" xfId="950"/>
    <cellStyle name="Accent1 6" xfId="951"/>
    <cellStyle name="Accent1 6 2" xfId="952"/>
    <cellStyle name="Accent1 6_Acq input" xfId="2091"/>
    <cellStyle name="Accent1 60" xfId="953"/>
    <cellStyle name="Accent1 61" xfId="954"/>
    <cellStyle name="Accent1 62" xfId="955"/>
    <cellStyle name="Accent1 63" xfId="956"/>
    <cellStyle name="Accent1 64" xfId="957"/>
    <cellStyle name="Accent1 65" xfId="958"/>
    <cellStyle name="Accent1 66" xfId="959"/>
    <cellStyle name="Accent1 67" xfId="960"/>
    <cellStyle name="Accent1 68" xfId="961"/>
    <cellStyle name="Accent1 69" xfId="962"/>
    <cellStyle name="Accent1 7" xfId="963"/>
    <cellStyle name="Accent1 7 2" xfId="964"/>
    <cellStyle name="Accent1 7_Acq input" xfId="2092"/>
    <cellStyle name="Accent1 70" xfId="965"/>
    <cellStyle name="Accent1 71" xfId="966"/>
    <cellStyle name="Accent1 72" xfId="1982"/>
    <cellStyle name="Accent1 73" xfId="2066"/>
    <cellStyle name="Accent1 74" xfId="7851"/>
    <cellStyle name="Accent1 75" xfId="7852"/>
    <cellStyle name="Accent1 8" xfId="967"/>
    <cellStyle name="Accent1 8 2" xfId="968"/>
    <cellStyle name="Accent1 8_Acq input" xfId="2093"/>
    <cellStyle name="Accent1 9" xfId="969"/>
    <cellStyle name="Accent1 9 2" xfId="970"/>
    <cellStyle name="Accent1 9_Acq input" xfId="2094"/>
    <cellStyle name="Accent2 - 20%" xfId="182"/>
    <cellStyle name="Accent2 - 20% 2" xfId="183"/>
    <cellStyle name="Accent2 - 20%_5130_new" xfId="7853"/>
    <cellStyle name="Accent2 - 40%" xfId="184"/>
    <cellStyle name="Accent2 - 40% 2" xfId="185"/>
    <cellStyle name="Accent2 - 40%_5130_new" xfId="7854"/>
    <cellStyle name="Accent2 - 60%" xfId="186"/>
    <cellStyle name="Accent2 10" xfId="971"/>
    <cellStyle name="Accent2 11" xfId="972"/>
    <cellStyle name="Accent2 12" xfId="973"/>
    <cellStyle name="Accent2 13" xfId="974"/>
    <cellStyle name="Accent2 14" xfId="975"/>
    <cellStyle name="Accent2 15" xfId="976"/>
    <cellStyle name="Accent2 16" xfId="977"/>
    <cellStyle name="Accent2 17" xfId="978"/>
    <cellStyle name="Accent2 18" xfId="979"/>
    <cellStyle name="Accent2 19" xfId="980"/>
    <cellStyle name="Accent2 2" xfId="187"/>
    <cellStyle name="Accent2 2 10" xfId="7855"/>
    <cellStyle name="Accent2 2 11" xfId="7856"/>
    <cellStyle name="Accent2 2 12" xfId="7857"/>
    <cellStyle name="Accent2 2 13" xfId="7858"/>
    <cellStyle name="Accent2 2 14" xfId="7859"/>
    <cellStyle name="Accent2 2 15" xfId="7860"/>
    <cellStyle name="Accent2 2 16" xfId="7861"/>
    <cellStyle name="Accent2 2 17" xfId="7862"/>
    <cellStyle name="Accent2 2 18" xfId="7863"/>
    <cellStyle name="Accent2 2 2" xfId="981"/>
    <cellStyle name="Accent2 2 2 10" xfId="7864"/>
    <cellStyle name="Accent2 2 2 11" xfId="7865"/>
    <cellStyle name="Accent2 2 2 12" xfId="7866"/>
    <cellStyle name="Accent2 2 2 13" xfId="7867"/>
    <cellStyle name="Accent2 2 2 14" xfId="7868"/>
    <cellStyle name="Accent2 2 2 15" xfId="7869"/>
    <cellStyle name="Accent2 2 2 16" xfId="7870"/>
    <cellStyle name="Accent2 2 2 17" xfId="7871"/>
    <cellStyle name="Accent2 2 2 18" xfId="7872"/>
    <cellStyle name="Accent2 2 2 2" xfId="7873"/>
    <cellStyle name="Accent2 2 2 3" xfId="7874"/>
    <cellStyle name="Accent2 2 2 4" xfId="7875"/>
    <cellStyle name="Accent2 2 2 5" xfId="7876"/>
    <cellStyle name="Accent2 2 2 6" xfId="7877"/>
    <cellStyle name="Accent2 2 2 7" xfId="7878"/>
    <cellStyle name="Accent2 2 2 8" xfId="7879"/>
    <cellStyle name="Accent2 2 2 9" xfId="7880"/>
    <cellStyle name="Accent2 2 2_Equity reconciliation 2013-03" xfId="7881"/>
    <cellStyle name="Accent2 2 3" xfId="7882"/>
    <cellStyle name="Accent2 2 4" xfId="7883"/>
    <cellStyle name="Accent2 2 5" xfId="7884"/>
    <cellStyle name="Accent2 2 6" xfId="7885"/>
    <cellStyle name="Accent2 2 7" xfId="7886"/>
    <cellStyle name="Accent2 2 8" xfId="7887"/>
    <cellStyle name="Accent2 2 9" xfId="7888"/>
    <cellStyle name="Accent2 2_5130_new" xfId="7889"/>
    <cellStyle name="Accent2 20" xfId="982"/>
    <cellStyle name="Accent2 21" xfId="983"/>
    <cellStyle name="Accent2 22" xfId="984"/>
    <cellStyle name="Accent2 23" xfId="985"/>
    <cellStyle name="Accent2 24" xfId="986"/>
    <cellStyle name="Accent2 25" xfId="987"/>
    <cellStyle name="Accent2 26" xfId="988"/>
    <cellStyle name="Accent2 27" xfId="989"/>
    <cellStyle name="Accent2 28" xfId="990"/>
    <cellStyle name="Accent2 29" xfId="991"/>
    <cellStyle name="Accent2 3" xfId="188"/>
    <cellStyle name="Accent2 3 2" xfId="992"/>
    <cellStyle name="Accent2 3 3" xfId="7890"/>
    <cellStyle name="Accent2 3_Acq input" xfId="2095"/>
    <cellStyle name="Accent2 30" xfId="993"/>
    <cellStyle name="Accent2 31" xfId="994"/>
    <cellStyle name="Accent2 32" xfId="995"/>
    <cellStyle name="Accent2 33" xfId="996"/>
    <cellStyle name="Accent2 34" xfId="997"/>
    <cellStyle name="Accent2 35" xfId="998"/>
    <cellStyle name="Accent2 36" xfId="999"/>
    <cellStyle name="Accent2 37" xfId="1000"/>
    <cellStyle name="Accent2 38" xfId="1001"/>
    <cellStyle name="Accent2 39" xfId="1002"/>
    <cellStyle name="Accent2 4" xfId="189"/>
    <cellStyle name="Accent2 4 2" xfId="1003"/>
    <cellStyle name="Accent2 4 3" xfId="7891"/>
    <cellStyle name="Accent2 4_Acq input" xfId="2096"/>
    <cellStyle name="Accent2 40" xfId="1004"/>
    <cellStyle name="Accent2 41" xfId="1005"/>
    <cellStyle name="Accent2 42" xfId="1006"/>
    <cellStyle name="Accent2 43" xfId="1007"/>
    <cellStyle name="Accent2 44" xfId="1008"/>
    <cellStyle name="Accent2 45" xfId="1009"/>
    <cellStyle name="Accent2 46" xfId="1010"/>
    <cellStyle name="Accent2 47" xfId="1011"/>
    <cellStyle name="Accent2 48" xfId="1012"/>
    <cellStyle name="Accent2 49" xfId="1013"/>
    <cellStyle name="Accent2 5" xfId="190"/>
    <cellStyle name="Accent2 5 2" xfId="1014"/>
    <cellStyle name="Accent2 5_Acq input" xfId="2097"/>
    <cellStyle name="Accent2 50" xfId="1015"/>
    <cellStyle name="Accent2 51" xfId="1016"/>
    <cellStyle name="Accent2 52" xfId="1017"/>
    <cellStyle name="Accent2 53" xfId="1018"/>
    <cellStyle name="Accent2 54" xfId="1019"/>
    <cellStyle name="Accent2 55" xfId="1020"/>
    <cellStyle name="Accent2 56" xfId="1021"/>
    <cellStyle name="Accent2 57" xfId="1022"/>
    <cellStyle name="Accent2 58" xfId="1023"/>
    <cellStyle name="Accent2 59" xfId="1024"/>
    <cellStyle name="Accent2 6" xfId="1025"/>
    <cellStyle name="Accent2 6 2" xfId="1026"/>
    <cellStyle name="Accent2 6_Acq input" xfId="2098"/>
    <cellStyle name="Accent2 60" xfId="1027"/>
    <cellStyle name="Accent2 61" xfId="1028"/>
    <cellStyle name="Accent2 62" xfId="1029"/>
    <cellStyle name="Accent2 63" xfId="1030"/>
    <cellStyle name="Accent2 64" xfId="1031"/>
    <cellStyle name="Accent2 65" xfId="1032"/>
    <cellStyle name="Accent2 66" xfId="1033"/>
    <cellStyle name="Accent2 67" xfId="1034"/>
    <cellStyle name="Accent2 68" xfId="1035"/>
    <cellStyle name="Accent2 69" xfId="1036"/>
    <cellStyle name="Accent2 7" xfId="1037"/>
    <cellStyle name="Accent2 7 2" xfId="1038"/>
    <cellStyle name="Accent2 7_Acq input" xfId="2099"/>
    <cellStyle name="Accent2 70" xfId="1039"/>
    <cellStyle name="Accent2 71" xfId="1040"/>
    <cellStyle name="Accent2 72" xfId="1983"/>
    <cellStyle name="Accent2 73" xfId="2067"/>
    <cellStyle name="Accent2 74" xfId="7892"/>
    <cellStyle name="Accent2 75" xfId="7893"/>
    <cellStyle name="Accent2 8" xfId="1041"/>
    <cellStyle name="Accent2 8 2" xfId="1042"/>
    <cellStyle name="Accent2 8_Acq input" xfId="2100"/>
    <cellStyle name="Accent2 9" xfId="1043"/>
    <cellStyle name="Accent2 9 2" xfId="1044"/>
    <cellStyle name="Accent2 9_Acq input" xfId="2101"/>
    <cellStyle name="Accent3 - 20%" xfId="191"/>
    <cellStyle name="Accent3 - 20% 2" xfId="192"/>
    <cellStyle name="Accent3 - 20%_5130_new" xfId="7894"/>
    <cellStyle name="Accent3 - 40%" xfId="193"/>
    <cellStyle name="Accent3 - 40% 2" xfId="194"/>
    <cellStyle name="Accent3 - 40%_5130_new" xfId="7895"/>
    <cellStyle name="Accent3 - 60%" xfId="195"/>
    <cellStyle name="Accent3 10" xfId="1045"/>
    <cellStyle name="Accent3 11" xfId="1046"/>
    <cellStyle name="Accent3 12" xfId="1047"/>
    <cellStyle name="Accent3 13" xfId="1048"/>
    <cellStyle name="Accent3 14" xfId="1049"/>
    <cellStyle name="Accent3 15" xfId="1050"/>
    <cellStyle name="Accent3 16" xfId="1051"/>
    <cellStyle name="Accent3 17" xfId="1052"/>
    <cellStyle name="Accent3 18" xfId="1053"/>
    <cellStyle name="Accent3 19" xfId="1054"/>
    <cellStyle name="Accent3 2" xfId="196"/>
    <cellStyle name="Accent3 2 10" xfId="7896"/>
    <cellStyle name="Accent3 2 11" xfId="7897"/>
    <cellStyle name="Accent3 2 12" xfId="7898"/>
    <cellStyle name="Accent3 2 13" xfId="7899"/>
    <cellStyle name="Accent3 2 14" xfId="7900"/>
    <cellStyle name="Accent3 2 15" xfId="7901"/>
    <cellStyle name="Accent3 2 16" xfId="7902"/>
    <cellStyle name="Accent3 2 17" xfId="7903"/>
    <cellStyle name="Accent3 2 18" xfId="7904"/>
    <cellStyle name="Accent3 2 2" xfId="1055"/>
    <cellStyle name="Accent3 2 2 10" xfId="7905"/>
    <cellStyle name="Accent3 2 2 11" xfId="7906"/>
    <cellStyle name="Accent3 2 2 12" xfId="7907"/>
    <cellStyle name="Accent3 2 2 13" xfId="7908"/>
    <cellStyle name="Accent3 2 2 14" xfId="7909"/>
    <cellStyle name="Accent3 2 2 15" xfId="7910"/>
    <cellStyle name="Accent3 2 2 16" xfId="7911"/>
    <cellStyle name="Accent3 2 2 17" xfId="7912"/>
    <cellStyle name="Accent3 2 2 18" xfId="7913"/>
    <cellStyle name="Accent3 2 2 2" xfId="7914"/>
    <cellStyle name="Accent3 2 2 3" xfId="7915"/>
    <cellStyle name="Accent3 2 2 4" xfId="7916"/>
    <cellStyle name="Accent3 2 2 5" xfId="7917"/>
    <cellStyle name="Accent3 2 2 6" xfId="7918"/>
    <cellStyle name="Accent3 2 2 7" xfId="7919"/>
    <cellStyle name="Accent3 2 2 8" xfId="7920"/>
    <cellStyle name="Accent3 2 2 9" xfId="7921"/>
    <cellStyle name="Accent3 2 2_Equity reconciliation 2013-03" xfId="7922"/>
    <cellStyle name="Accent3 2 3" xfId="7923"/>
    <cellStyle name="Accent3 2 4" xfId="7924"/>
    <cellStyle name="Accent3 2 5" xfId="7925"/>
    <cellStyle name="Accent3 2 6" xfId="7926"/>
    <cellStyle name="Accent3 2 7" xfId="7927"/>
    <cellStyle name="Accent3 2 8" xfId="7928"/>
    <cellStyle name="Accent3 2 9" xfId="7929"/>
    <cellStyle name="Accent3 2_5130_new" xfId="7930"/>
    <cellStyle name="Accent3 20" xfId="1056"/>
    <cellStyle name="Accent3 21" xfId="1057"/>
    <cellStyle name="Accent3 22" xfId="1058"/>
    <cellStyle name="Accent3 23" xfId="1059"/>
    <cellStyle name="Accent3 24" xfId="1060"/>
    <cellStyle name="Accent3 25" xfId="1061"/>
    <cellStyle name="Accent3 26" xfId="1062"/>
    <cellStyle name="Accent3 27" xfId="1063"/>
    <cellStyle name="Accent3 28" xfId="1064"/>
    <cellStyle name="Accent3 29" xfId="1065"/>
    <cellStyle name="Accent3 3" xfId="197"/>
    <cellStyle name="Accent3 3 2" xfId="1066"/>
    <cellStyle name="Accent3 3 3" xfId="7931"/>
    <cellStyle name="Accent3 3_Acq input" xfId="2102"/>
    <cellStyle name="Accent3 30" xfId="1067"/>
    <cellStyle name="Accent3 31" xfId="1068"/>
    <cellStyle name="Accent3 32" xfId="1069"/>
    <cellStyle name="Accent3 33" xfId="1070"/>
    <cellStyle name="Accent3 34" xfId="1071"/>
    <cellStyle name="Accent3 35" xfId="1072"/>
    <cellStyle name="Accent3 36" xfId="1073"/>
    <cellStyle name="Accent3 37" xfId="1074"/>
    <cellStyle name="Accent3 38" xfId="1075"/>
    <cellStyle name="Accent3 39" xfId="1076"/>
    <cellStyle name="Accent3 4" xfId="198"/>
    <cellStyle name="Accent3 4 2" xfId="1077"/>
    <cellStyle name="Accent3 4 3" xfId="7932"/>
    <cellStyle name="Accent3 4_Acq input" xfId="2103"/>
    <cellStyle name="Accent3 40" xfId="1078"/>
    <cellStyle name="Accent3 41" xfId="1079"/>
    <cellStyle name="Accent3 42" xfId="1080"/>
    <cellStyle name="Accent3 43" xfId="1081"/>
    <cellStyle name="Accent3 44" xfId="1082"/>
    <cellStyle name="Accent3 45" xfId="1083"/>
    <cellStyle name="Accent3 46" xfId="1084"/>
    <cellStyle name="Accent3 47" xfId="1085"/>
    <cellStyle name="Accent3 48" xfId="1086"/>
    <cellStyle name="Accent3 49" xfId="1087"/>
    <cellStyle name="Accent3 5" xfId="199"/>
    <cellStyle name="Accent3 5 2" xfId="1088"/>
    <cellStyle name="Accent3 5_Acq input" xfId="2104"/>
    <cellStyle name="Accent3 50" xfId="1089"/>
    <cellStyle name="Accent3 51" xfId="1090"/>
    <cellStyle name="Accent3 52" xfId="1091"/>
    <cellStyle name="Accent3 53" xfId="1092"/>
    <cellStyle name="Accent3 54" xfId="1093"/>
    <cellStyle name="Accent3 55" xfId="1094"/>
    <cellStyle name="Accent3 56" xfId="1095"/>
    <cellStyle name="Accent3 57" xfId="1096"/>
    <cellStyle name="Accent3 58" xfId="1097"/>
    <cellStyle name="Accent3 59" xfId="1098"/>
    <cellStyle name="Accent3 6" xfId="1099"/>
    <cellStyle name="Accent3 6 2" xfId="1100"/>
    <cellStyle name="Accent3 6_Acq input" xfId="2105"/>
    <cellStyle name="Accent3 60" xfId="1101"/>
    <cellStyle name="Accent3 61" xfId="1102"/>
    <cellStyle name="Accent3 62" xfId="1103"/>
    <cellStyle name="Accent3 63" xfId="1104"/>
    <cellStyle name="Accent3 64" xfId="1105"/>
    <cellStyle name="Accent3 65" xfId="1106"/>
    <cellStyle name="Accent3 66" xfId="1107"/>
    <cellStyle name="Accent3 67" xfId="1108"/>
    <cellStyle name="Accent3 68" xfId="1109"/>
    <cellStyle name="Accent3 69" xfId="1110"/>
    <cellStyle name="Accent3 7" xfId="1111"/>
    <cellStyle name="Accent3 7 2" xfId="1112"/>
    <cellStyle name="Accent3 7_Acq input" xfId="2106"/>
    <cellStyle name="Accent3 70" xfId="1113"/>
    <cellStyle name="Accent3 71" xfId="1114"/>
    <cellStyle name="Accent3 72" xfId="1984"/>
    <cellStyle name="Accent3 73" xfId="2068"/>
    <cellStyle name="Accent3 74" xfId="7933"/>
    <cellStyle name="Accent3 75" xfId="7934"/>
    <cellStyle name="Accent3 8" xfId="1115"/>
    <cellStyle name="Accent3 8 2" xfId="1116"/>
    <cellStyle name="Accent3 8_Acq input" xfId="2107"/>
    <cellStyle name="Accent3 9" xfId="1117"/>
    <cellStyle name="Accent3 9 2" xfId="1118"/>
    <cellStyle name="Accent3 9_Acq input" xfId="2108"/>
    <cellStyle name="Accent4 - 20%" xfId="200"/>
    <cellStyle name="Accent4 - 20% 2" xfId="201"/>
    <cellStyle name="Accent4 - 20%_5130_new" xfId="7935"/>
    <cellStyle name="Accent4 - 40%" xfId="202"/>
    <cellStyle name="Accent4 - 40% 2" xfId="203"/>
    <cellStyle name="Accent4 - 40%_5130_new" xfId="7936"/>
    <cellStyle name="Accent4 - 60%" xfId="204"/>
    <cellStyle name="Accent4 10" xfId="1119"/>
    <cellStyle name="Accent4 11" xfId="1120"/>
    <cellStyle name="Accent4 12" xfId="1121"/>
    <cellStyle name="Accent4 13" xfId="1122"/>
    <cellStyle name="Accent4 14" xfId="1123"/>
    <cellStyle name="Accent4 15" xfId="1124"/>
    <cellStyle name="Accent4 16" xfId="1125"/>
    <cellStyle name="Accent4 17" xfId="1126"/>
    <cellStyle name="Accent4 18" xfId="1127"/>
    <cellStyle name="Accent4 19" xfId="1128"/>
    <cellStyle name="Accent4 2" xfId="205"/>
    <cellStyle name="Accent4 2 10" xfId="7937"/>
    <cellStyle name="Accent4 2 11" xfId="7938"/>
    <cellStyle name="Accent4 2 12" xfId="7939"/>
    <cellStyle name="Accent4 2 13" xfId="7940"/>
    <cellStyle name="Accent4 2 14" xfId="7941"/>
    <cellStyle name="Accent4 2 15" xfId="7942"/>
    <cellStyle name="Accent4 2 16" xfId="7943"/>
    <cellStyle name="Accent4 2 17" xfId="7944"/>
    <cellStyle name="Accent4 2 18" xfId="7945"/>
    <cellStyle name="Accent4 2 2" xfId="1129"/>
    <cellStyle name="Accent4 2 2 10" xfId="7946"/>
    <cellStyle name="Accent4 2 2 11" xfId="7947"/>
    <cellStyle name="Accent4 2 2 12" xfId="7948"/>
    <cellStyle name="Accent4 2 2 13" xfId="7949"/>
    <cellStyle name="Accent4 2 2 14" xfId="7950"/>
    <cellStyle name="Accent4 2 2 15" xfId="7951"/>
    <cellStyle name="Accent4 2 2 16" xfId="7952"/>
    <cellStyle name="Accent4 2 2 17" xfId="7953"/>
    <cellStyle name="Accent4 2 2 18" xfId="7954"/>
    <cellStyle name="Accent4 2 2 2" xfId="7955"/>
    <cellStyle name="Accent4 2 2 3" xfId="7956"/>
    <cellStyle name="Accent4 2 2 4" xfId="7957"/>
    <cellStyle name="Accent4 2 2 5" xfId="7958"/>
    <cellStyle name="Accent4 2 2 6" xfId="7959"/>
    <cellStyle name="Accent4 2 2 7" xfId="7960"/>
    <cellStyle name="Accent4 2 2 8" xfId="7961"/>
    <cellStyle name="Accent4 2 2 9" xfId="7962"/>
    <cellStyle name="Accent4 2 2_EQU" xfId="7963"/>
    <cellStyle name="Accent4 2 3" xfId="7964"/>
    <cellStyle name="Accent4 2 4" xfId="7965"/>
    <cellStyle name="Accent4 2 5" xfId="7966"/>
    <cellStyle name="Accent4 2 6" xfId="7967"/>
    <cellStyle name="Accent4 2 7" xfId="7968"/>
    <cellStyle name="Accent4 2 8" xfId="7969"/>
    <cellStyle name="Accent4 2 9" xfId="7970"/>
    <cellStyle name="Accent4 2_5130_new" xfId="7971"/>
    <cellStyle name="Accent4 20" xfId="1130"/>
    <cellStyle name="Accent4 21" xfId="1131"/>
    <cellStyle name="Accent4 22" xfId="1132"/>
    <cellStyle name="Accent4 23" xfId="1133"/>
    <cellStyle name="Accent4 24" xfId="1134"/>
    <cellStyle name="Accent4 25" xfId="1135"/>
    <cellStyle name="Accent4 26" xfId="1136"/>
    <cellStyle name="Accent4 27" xfId="1137"/>
    <cellStyle name="Accent4 28" xfId="1138"/>
    <cellStyle name="Accent4 29" xfId="1139"/>
    <cellStyle name="Accent4 3" xfId="206"/>
    <cellStyle name="Accent4 3 2" xfId="1140"/>
    <cellStyle name="Accent4 3 3" xfId="7972"/>
    <cellStyle name="Accent4 3_Acq input" xfId="2109"/>
    <cellStyle name="Accent4 30" xfId="1141"/>
    <cellStyle name="Accent4 31" xfId="1142"/>
    <cellStyle name="Accent4 32" xfId="1143"/>
    <cellStyle name="Accent4 33" xfId="1144"/>
    <cellStyle name="Accent4 34" xfId="1145"/>
    <cellStyle name="Accent4 35" xfId="1146"/>
    <cellStyle name="Accent4 36" xfId="1147"/>
    <cellStyle name="Accent4 37" xfId="1148"/>
    <cellStyle name="Accent4 38" xfId="1149"/>
    <cellStyle name="Accent4 39" xfId="1150"/>
    <cellStyle name="Accent4 4" xfId="207"/>
    <cellStyle name="Accent4 4 2" xfId="1151"/>
    <cellStyle name="Accent4 4 3" xfId="7973"/>
    <cellStyle name="Accent4 4_Acq input" xfId="2110"/>
    <cellStyle name="Accent4 40" xfId="1152"/>
    <cellStyle name="Accent4 41" xfId="1153"/>
    <cellStyle name="Accent4 42" xfId="1154"/>
    <cellStyle name="Accent4 43" xfId="1155"/>
    <cellStyle name="Accent4 44" xfId="1156"/>
    <cellStyle name="Accent4 45" xfId="1157"/>
    <cellStyle name="Accent4 46" xfId="1158"/>
    <cellStyle name="Accent4 47" xfId="1159"/>
    <cellStyle name="Accent4 48" xfId="1160"/>
    <cellStyle name="Accent4 49" xfId="1161"/>
    <cellStyle name="Accent4 5" xfId="208"/>
    <cellStyle name="Accent4 5 2" xfId="1162"/>
    <cellStyle name="Accent4 5_Acq input" xfId="2111"/>
    <cellStyle name="Accent4 50" xfId="1163"/>
    <cellStyle name="Accent4 51" xfId="1164"/>
    <cellStyle name="Accent4 52" xfId="1165"/>
    <cellStyle name="Accent4 53" xfId="1166"/>
    <cellStyle name="Accent4 54" xfId="1167"/>
    <cellStyle name="Accent4 55" xfId="1168"/>
    <cellStyle name="Accent4 56" xfId="1169"/>
    <cellStyle name="Accent4 57" xfId="1170"/>
    <cellStyle name="Accent4 58" xfId="1171"/>
    <cellStyle name="Accent4 59" xfId="1172"/>
    <cellStyle name="Accent4 6" xfId="1173"/>
    <cellStyle name="Accent4 6 2" xfId="1174"/>
    <cellStyle name="Accent4 6_Acq input" xfId="2112"/>
    <cellStyle name="Accent4 60" xfId="1175"/>
    <cellStyle name="Accent4 61" xfId="1176"/>
    <cellStyle name="Accent4 62" xfId="1177"/>
    <cellStyle name="Accent4 63" xfId="1178"/>
    <cellStyle name="Accent4 64" xfId="1179"/>
    <cellStyle name="Accent4 65" xfId="1180"/>
    <cellStyle name="Accent4 66" xfId="1181"/>
    <cellStyle name="Accent4 67" xfId="1182"/>
    <cellStyle name="Accent4 68" xfId="1183"/>
    <cellStyle name="Accent4 69" xfId="1184"/>
    <cellStyle name="Accent4 7" xfId="1185"/>
    <cellStyle name="Accent4 7 2" xfId="1186"/>
    <cellStyle name="Accent4 7_Acq input" xfId="2113"/>
    <cellStyle name="Accent4 70" xfId="1187"/>
    <cellStyle name="Accent4 71" xfId="1188"/>
    <cellStyle name="Accent4 72" xfId="1985"/>
    <cellStyle name="Accent4 73" xfId="2069"/>
    <cellStyle name="Accent4 74" xfId="7974"/>
    <cellStyle name="Accent4 75" xfId="7975"/>
    <cellStyle name="Accent4 8" xfId="1189"/>
    <cellStyle name="Accent4 8 2" xfId="1190"/>
    <cellStyle name="Accent4 8_Acq input" xfId="2114"/>
    <cellStyle name="Accent4 9" xfId="1191"/>
    <cellStyle name="Accent4 9 2" xfId="1192"/>
    <cellStyle name="Accent4 9_Acq input" xfId="2115"/>
    <cellStyle name="Accent5 - 20%" xfId="209"/>
    <cellStyle name="Accent5 - 20% 2" xfId="210"/>
    <cellStyle name="Accent5 - 20%_5130_new" xfId="7976"/>
    <cellStyle name="Accent5 - 40%" xfId="211"/>
    <cellStyle name="Accent5 - 40% 2" xfId="212"/>
    <cellStyle name="Accent5 - 40%_5130_new" xfId="7977"/>
    <cellStyle name="Accent5 - 60%" xfId="213"/>
    <cellStyle name="Accent5 10" xfId="1193"/>
    <cellStyle name="Accent5 11" xfId="1194"/>
    <cellStyle name="Accent5 12" xfId="1195"/>
    <cellStyle name="Accent5 13" xfId="1196"/>
    <cellStyle name="Accent5 14" xfId="1197"/>
    <cellStyle name="Accent5 15" xfId="1198"/>
    <cellStyle name="Accent5 16" xfId="1199"/>
    <cellStyle name="Accent5 17" xfId="1200"/>
    <cellStyle name="Accent5 18" xfId="1201"/>
    <cellStyle name="Accent5 19" xfId="1202"/>
    <cellStyle name="Accent5 2" xfId="214"/>
    <cellStyle name="Accent5 2 10" xfId="7978"/>
    <cellStyle name="Accent5 2 11" xfId="7979"/>
    <cellStyle name="Accent5 2 12" xfId="7980"/>
    <cellStyle name="Accent5 2 13" xfId="7981"/>
    <cellStyle name="Accent5 2 14" xfId="7982"/>
    <cellStyle name="Accent5 2 15" xfId="7983"/>
    <cellStyle name="Accent5 2 16" xfId="7984"/>
    <cellStyle name="Accent5 2 17" xfId="7985"/>
    <cellStyle name="Accent5 2 18" xfId="7986"/>
    <cellStyle name="Accent5 2 2" xfId="1203"/>
    <cellStyle name="Accent5 2 2 10" xfId="7987"/>
    <cellStyle name="Accent5 2 2 11" xfId="7988"/>
    <cellStyle name="Accent5 2 2 12" xfId="7989"/>
    <cellStyle name="Accent5 2 2 13" xfId="7990"/>
    <cellStyle name="Accent5 2 2 14" xfId="7991"/>
    <cellStyle name="Accent5 2 2 15" xfId="7992"/>
    <cellStyle name="Accent5 2 2 16" xfId="7993"/>
    <cellStyle name="Accent5 2 2 17" xfId="7994"/>
    <cellStyle name="Accent5 2 2 18" xfId="7995"/>
    <cellStyle name="Accent5 2 2 2" xfId="7996"/>
    <cellStyle name="Accent5 2 2 3" xfId="7997"/>
    <cellStyle name="Accent5 2 2 4" xfId="7998"/>
    <cellStyle name="Accent5 2 2 5" xfId="7999"/>
    <cellStyle name="Accent5 2 2 6" xfId="8000"/>
    <cellStyle name="Accent5 2 2 7" xfId="8001"/>
    <cellStyle name="Accent5 2 2 8" xfId="8002"/>
    <cellStyle name="Accent5 2 2 9" xfId="8003"/>
    <cellStyle name="Accent5 2 2_Equity reconciliation 2013-03" xfId="8004"/>
    <cellStyle name="Accent5 2 3" xfId="8005"/>
    <cellStyle name="Accent5 2 4" xfId="8006"/>
    <cellStyle name="Accent5 2 5" xfId="8007"/>
    <cellStyle name="Accent5 2 6" xfId="8008"/>
    <cellStyle name="Accent5 2 7" xfId="8009"/>
    <cellStyle name="Accent5 2 8" xfId="8010"/>
    <cellStyle name="Accent5 2 9" xfId="8011"/>
    <cellStyle name="Accent5 2_5130_new" xfId="8012"/>
    <cellStyle name="Accent5 20" xfId="1204"/>
    <cellStyle name="Accent5 21" xfId="1205"/>
    <cellStyle name="Accent5 22" xfId="1206"/>
    <cellStyle name="Accent5 23" xfId="1207"/>
    <cellStyle name="Accent5 24" xfId="1208"/>
    <cellStyle name="Accent5 25" xfId="1209"/>
    <cellStyle name="Accent5 26" xfId="1210"/>
    <cellStyle name="Accent5 27" xfId="1211"/>
    <cellStyle name="Accent5 28" xfId="1212"/>
    <cellStyle name="Accent5 29" xfId="1213"/>
    <cellStyle name="Accent5 3" xfId="215"/>
    <cellStyle name="Accent5 3 2" xfId="1214"/>
    <cellStyle name="Accent5 3 3" xfId="8013"/>
    <cellStyle name="Accent5 3_Acq input" xfId="2116"/>
    <cellStyle name="Accent5 30" xfId="1215"/>
    <cellStyle name="Accent5 31" xfId="1216"/>
    <cellStyle name="Accent5 32" xfId="1217"/>
    <cellStyle name="Accent5 33" xfId="1218"/>
    <cellStyle name="Accent5 34" xfId="1219"/>
    <cellStyle name="Accent5 35" xfId="1220"/>
    <cellStyle name="Accent5 36" xfId="1221"/>
    <cellStyle name="Accent5 37" xfId="1222"/>
    <cellStyle name="Accent5 38" xfId="1223"/>
    <cellStyle name="Accent5 39" xfId="1224"/>
    <cellStyle name="Accent5 4" xfId="216"/>
    <cellStyle name="Accent5 4 2" xfId="1225"/>
    <cellStyle name="Accent5 4 3" xfId="8014"/>
    <cellStyle name="Accent5 4_Acq input" xfId="2117"/>
    <cellStyle name="Accent5 40" xfId="1226"/>
    <cellStyle name="Accent5 41" xfId="1227"/>
    <cellStyle name="Accent5 42" xfId="1228"/>
    <cellStyle name="Accent5 43" xfId="1229"/>
    <cellStyle name="Accent5 44" xfId="1230"/>
    <cellStyle name="Accent5 45" xfId="1231"/>
    <cellStyle name="Accent5 46" xfId="1232"/>
    <cellStyle name="Accent5 47" xfId="1233"/>
    <cellStyle name="Accent5 48" xfId="1234"/>
    <cellStyle name="Accent5 49" xfId="1235"/>
    <cellStyle name="Accent5 5" xfId="217"/>
    <cellStyle name="Accent5 5 2" xfId="1236"/>
    <cellStyle name="Accent5 5_Acq input" xfId="2118"/>
    <cellStyle name="Accent5 50" xfId="1237"/>
    <cellStyle name="Accent5 51" xfId="1238"/>
    <cellStyle name="Accent5 52" xfId="1239"/>
    <cellStyle name="Accent5 53" xfId="1240"/>
    <cellStyle name="Accent5 54" xfId="1241"/>
    <cellStyle name="Accent5 55" xfId="1242"/>
    <cellStyle name="Accent5 56" xfId="1243"/>
    <cellStyle name="Accent5 57" xfId="1244"/>
    <cellStyle name="Accent5 58" xfId="1245"/>
    <cellStyle name="Accent5 59" xfId="1246"/>
    <cellStyle name="Accent5 6" xfId="1247"/>
    <cellStyle name="Accent5 6 2" xfId="1248"/>
    <cellStyle name="Accent5 6_Acq input" xfId="2119"/>
    <cellStyle name="Accent5 60" xfId="1249"/>
    <cellStyle name="Accent5 61" xfId="1250"/>
    <cellStyle name="Accent5 62" xfId="1251"/>
    <cellStyle name="Accent5 63" xfId="1252"/>
    <cellStyle name="Accent5 64" xfId="1253"/>
    <cellStyle name="Accent5 65" xfId="1254"/>
    <cellStyle name="Accent5 66" xfId="1255"/>
    <cellStyle name="Accent5 67" xfId="1256"/>
    <cellStyle name="Accent5 68" xfId="1257"/>
    <cellStyle name="Accent5 69" xfId="1258"/>
    <cellStyle name="Accent5 7" xfId="1259"/>
    <cellStyle name="Accent5 7 2" xfId="1260"/>
    <cellStyle name="Accent5 7_Acq input" xfId="2120"/>
    <cellStyle name="Accent5 70" xfId="1261"/>
    <cellStyle name="Accent5 71" xfId="1262"/>
    <cellStyle name="Accent5 72" xfId="1986"/>
    <cellStyle name="Accent5 73" xfId="2070"/>
    <cellStyle name="Accent5 74" xfId="8015"/>
    <cellStyle name="Accent5 75" xfId="8016"/>
    <cellStyle name="Accent5 8" xfId="1263"/>
    <cellStyle name="Accent5 8 2" xfId="1264"/>
    <cellStyle name="Accent5 8_Acq input" xfId="2121"/>
    <cellStyle name="Accent5 9" xfId="1265"/>
    <cellStyle name="Accent5 9 2" xfId="1266"/>
    <cellStyle name="Accent5 9_Acq input" xfId="2122"/>
    <cellStyle name="Accent6 - 20%" xfId="218"/>
    <cellStyle name="Accent6 - 20% 2" xfId="219"/>
    <cellStyle name="Accent6 - 20%_5130_new" xfId="8017"/>
    <cellStyle name="Accent6 - 40%" xfId="220"/>
    <cellStyle name="Accent6 - 40% 2" xfId="221"/>
    <cellStyle name="Accent6 - 40%_5130_new" xfId="8018"/>
    <cellStyle name="Accent6 - 60%" xfId="222"/>
    <cellStyle name="Accent6 10" xfId="1267"/>
    <cellStyle name="Accent6 11" xfId="1268"/>
    <cellStyle name="Accent6 12" xfId="1269"/>
    <cellStyle name="Accent6 13" xfId="1270"/>
    <cellStyle name="Accent6 14" xfId="1271"/>
    <cellStyle name="Accent6 15" xfId="1272"/>
    <cellStyle name="Accent6 16" xfId="1273"/>
    <cellStyle name="Accent6 17" xfId="1274"/>
    <cellStyle name="Accent6 18" xfId="1275"/>
    <cellStyle name="Accent6 19" xfId="1276"/>
    <cellStyle name="Accent6 2" xfId="223"/>
    <cellStyle name="Accent6 2 10" xfId="8019"/>
    <cellStyle name="Accent6 2 11" xfId="8020"/>
    <cellStyle name="Accent6 2 12" xfId="8021"/>
    <cellStyle name="Accent6 2 13" xfId="8022"/>
    <cellStyle name="Accent6 2 14" xfId="8023"/>
    <cellStyle name="Accent6 2 15" xfId="8024"/>
    <cellStyle name="Accent6 2 16" xfId="8025"/>
    <cellStyle name="Accent6 2 17" xfId="8026"/>
    <cellStyle name="Accent6 2 18" xfId="8027"/>
    <cellStyle name="Accent6 2 2" xfId="1277"/>
    <cellStyle name="Accent6 2 2 10" xfId="8028"/>
    <cellStyle name="Accent6 2 2 11" xfId="8029"/>
    <cellStyle name="Accent6 2 2 12" xfId="8030"/>
    <cellStyle name="Accent6 2 2 13" xfId="8031"/>
    <cellStyle name="Accent6 2 2 14" xfId="8032"/>
    <cellStyle name="Accent6 2 2 15" xfId="8033"/>
    <cellStyle name="Accent6 2 2 16" xfId="8034"/>
    <cellStyle name="Accent6 2 2 17" xfId="8035"/>
    <cellStyle name="Accent6 2 2 18" xfId="8036"/>
    <cellStyle name="Accent6 2 2 2" xfId="8037"/>
    <cellStyle name="Accent6 2 2 3" xfId="8038"/>
    <cellStyle name="Accent6 2 2 4" xfId="8039"/>
    <cellStyle name="Accent6 2 2 5" xfId="8040"/>
    <cellStyle name="Accent6 2 2 6" xfId="8041"/>
    <cellStyle name="Accent6 2 2 7" xfId="8042"/>
    <cellStyle name="Accent6 2 2 8" xfId="8043"/>
    <cellStyle name="Accent6 2 2 9" xfId="8044"/>
    <cellStyle name="Accent6 2 2_Equity reconciliation 2013-03" xfId="8045"/>
    <cellStyle name="Accent6 2 3" xfId="8046"/>
    <cellStyle name="Accent6 2 4" xfId="8047"/>
    <cellStyle name="Accent6 2 5" xfId="8048"/>
    <cellStyle name="Accent6 2 6" xfId="8049"/>
    <cellStyle name="Accent6 2 7" xfId="8050"/>
    <cellStyle name="Accent6 2 8" xfId="8051"/>
    <cellStyle name="Accent6 2 9" xfId="8052"/>
    <cellStyle name="Accent6 2_5130_new" xfId="8053"/>
    <cellStyle name="Accent6 20" xfId="1278"/>
    <cellStyle name="Accent6 21" xfId="1279"/>
    <cellStyle name="Accent6 22" xfId="1280"/>
    <cellStyle name="Accent6 23" xfId="1281"/>
    <cellStyle name="Accent6 24" xfId="1282"/>
    <cellStyle name="Accent6 25" xfId="1283"/>
    <cellStyle name="Accent6 26" xfId="1284"/>
    <cellStyle name="Accent6 27" xfId="1285"/>
    <cellStyle name="Accent6 28" xfId="1286"/>
    <cellStyle name="Accent6 29" xfId="1287"/>
    <cellStyle name="Accent6 3" xfId="224"/>
    <cellStyle name="Accent6 3 2" xfId="1288"/>
    <cellStyle name="Accent6 3 3" xfId="8054"/>
    <cellStyle name="Accent6 3_Acq input" xfId="2123"/>
    <cellStyle name="Accent6 30" xfId="1289"/>
    <cellStyle name="Accent6 31" xfId="1290"/>
    <cellStyle name="Accent6 32" xfId="1291"/>
    <cellStyle name="Accent6 33" xfId="1292"/>
    <cellStyle name="Accent6 34" xfId="1293"/>
    <cellStyle name="Accent6 35" xfId="1294"/>
    <cellStyle name="Accent6 36" xfId="1295"/>
    <cellStyle name="Accent6 37" xfId="1296"/>
    <cellStyle name="Accent6 38" xfId="1297"/>
    <cellStyle name="Accent6 39" xfId="1298"/>
    <cellStyle name="Accent6 4" xfId="225"/>
    <cellStyle name="Accent6 4 2" xfId="1299"/>
    <cellStyle name="Accent6 4 3" xfId="8055"/>
    <cellStyle name="Accent6 4_Acq input" xfId="2124"/>
    <cellStyle name="Accent6 40" xfId="1300"/>
    <cellStyle name="Accent6 41" xfId="1301"/>
    <cellStyle name="Accent6 42" xfId="1302"/>
    <cellStyle name="Accent6 43" xfId="1303"/>
    <cellStyle name="Accent6 44" xfId="1304"/>
    <cellStyle name="Accent6 45" xfId="1305"/>
    <cellStyle name="Accent6 46" xfId="1306"/>
    <cellStyle name="Accent6 47" xfId="1307"/>
    <cellStyle name="Accent6 48" xfId="1308"/>
    <cellStyle name="Accent6 49" xfId="1309"/>
    <cellStyle name="Accent6 5" xfId="226"/>
    <cellStyle name="Accent6 5 2" xfId="1310"/>
    <cellStyle name="Accent6 5_Acq input" xfId="2125"/>
    <cellStyle name="Accent6 50" xfId="1311"/>
    <cellStyle name="Accent6 51" xfId="1312"/>
    <cellStyle name="Accent6 52" xfId="1313"/>
    <cellStyle name="Accent6 53" xfId="1314"/>
    <cellStyle name="Accent6 54" xfId="1315"/>
    <cellStyle name="Accent6 55" xfId="1316"/>
    <cellStyle name="Accent6 56" xfId="1317"/>
    <cellStyle name="Accent6 57" xfId="1318"/>
    <cellStyle name="Accent6 58" xfId="1319"/>
    <cellStyle name="Accent6 59" xfId="1320"/>
    <cellStyle name="Accent6 6" xfId="1321"/>
    <cellStyle name="Accent6 6 2" xfId="1322"/>
    <cellStyle name="Accent6 6_Acq input" xfId="2126"/>
    <cellStyle name="Accent6 60" xfId="1323"/>
    <cellStyle name="Accent6 61" xfId="1324"/>
    <cellStyle name="Accent6 62" xfId="1325"/>
    <cellStyle name="Accent6 63" xfId="1326"/>
    <cellStyle name="Accent6 64" xfId="1327"/>
    <cellStyle name="Accent6 65" xfId="1328"/>
    <cellStyle name="Accent6 66" xfId="1329"/>
    <cellStyle name="Accent6 67" xfId="1330"/>
    <cellStyle name="Accent6 68" xfId="1331"/>
    <cellStyle name="Accent6 69" xfId="1332"/>
    <cellStyle name="Accent6 7" xfId="1333"/>
    <cellStyle name="Accent6 7 2" xfId="1334"/>
    <cellStyle name="Accent6 7_Acq input" xfId="2127"/>
    <cellStyle name="Accent6 70" xfId="1335"/>
    <cellStyle name="Accent6 71" xfId="1336"/>
    <cellStyle name="Accent6 72" xfId="1987"/>
    <cellStyle name="Accent6 73" xfId="2071"/>
    <cellStyle name="Accent6 74" xfId="8056"/>
    <cellStyle name="Accent6 75" xfId="8057"/>
    <cellStyle name="Accent6 8" xfId="1337"/>
    <cellStyle name="Accent6 8 2" xfId="1338"/>
    <cellStyle name="Accent6 8_Acq input" xfId="2128"/>
    <cellStyle name="Accent6 9" xfId="1339"/>
    <cellStyle name="Accent6 9 2" xfId="1340"/>
    <cellStyle name="Accent6 9_Acq input" xfId="2129"/>
    <cellStyle name="Akzent1" xfId="1341"/>
    <cellStyle name="Akzent1 2" xfId="1988"/>
    <cellStyle name="Akzent2" xfId="1342"/>
    <cellStyle name="Akzent2 2" xfId="1989"/>
    <cellStyle name="Akzent3" xfId="1343"/>
    <cellStyle name="Akzent3 2" xfId="1990"/>
    <cellStyle name="Akzent4" xfId="1344"/>
    <cellStyle name="Akzent4 2" xfId="1991"/>
    <cellStyle name="Akzent5" xfId="1345"/>
    <cellStyle name="Akzent5 2" xfId="1992"/>
    <cellStyle name="Akzent6" xfId="1346"/>
    <cellStyle name="Akzent6 2" xfId="1993"/>
    <cellStyle name="Ausgabe" xfId="1347"/>
    <cellStyle name="Ausgabe 2" xfId="1994"/>
    <cellStyle name="Avertissement" xfId="227"/>
    <cellStyle name="Avertissement 2" xfId="1348"/>
    <cellStyle name="Bad 10" xfId="8058"/>
    <cellStyle name="Bad 11" xfId="8059"/>
    <cellStyle name="Bad 12" xfId="8060"/>
    <cellStyle name="Bad 13" xfId="8061"/>
    <cellStyle name="Bad 14" xfId="5888"/>
    <cellStyle name="Bad 2" xfId="228"/>
    <cellStyle name="Bad 2 10" xfId="8062"/>
    <cellStyle name="Bad 2 11" xfId="8063"/>
    <cellStyle name="Bad 2 12" xfId="8064"/>
    <cellStyle name="Bad 2 13" xfId="8065"/>
    <cellStyle name="Bad 2 14" xfId="8066"/>
    <cellStyle name="Bad 2 15" xfId="8067"/>
    <cellStyle name="Bad 2 16" xfId="8068"/>
    <cellStyle name="Bad 2 17" xfId="8069"/>
    <cellStyle name="Bad 2 18" xfId="8070"/>
    <cellStyle name="Bad 2 2" xfId="1349"/>
    <cellStyle name="Bad 2 2 10" xfId="8071"/>
    <cellStyle name="Bad 2 2 11" xfId="8072"/>
    <cellStyle name="Bad 2 2 12" xfId="8073"/>
    <cellStyle name="Bad 2 2 13" xfId="8074"/>
    <cellStyle name="Bad 2 2 14" xfId="8075"/>
    <cellStyle name="Bad 2 2 15" xfId="8076"/>
    <cellStyle name="Bad 2 2 16" xfId="8077"/>
    <cellStyle name="Bad 2 2 17" xfId="8078"/>
    <cellStyle name="Bad 2 2 18" xfId="8079"/>
    <cellStyle name="Bad 2 2 2" xfId="8080"/>
    <cellStyle name="Bad 2 2 3" xfId="8081"/>
    <cellStyle name="Bad 2 2 4" xfId="8082"/>
    <cellStyle name="Bad 2 2 5" xfId="8083"/>
    <cellStyle name="Bad 2 2 6" xfId="8084"/>
    <cellStyle name="Bad 2 2 7" xfId="8085"/>
    <cellStyle name="Bad 2 2 8" xfId="8086"/>
    <cellStyle name="Bad 2 2 9" xfId="8087"/>
    <cellStyle name="Bad 2 2_Equity reconciliation 2013-03" xfId="8088"/>
    <cellStyle name="Bad 2 3" xfId="8089"/>
    <cellStyle name="Bad 2 4" xfId="8090"/>
    <cellStyle name="Bad 2 5" xfId="8091"/>
    <cellStyle name="Bad 2 6" xfId="8092"/>
    <cellStyle name="Bad 2 7" xfId="8093"/>
    <cellStyle name="Bad 2 8" xfId="8094"/>
    <cellStyle name="Bad 2 9" xfId="8095"/>
    <cellStyle name="Bad 2_5130_new" xfId="8096"/>
    <cellStyle name="Bad 3" xfId="229"/>
    <cellStyle name="Bad 3 2" xfId="8097"/>
    <cellStyle name="Bad 3_BS" xfId="8098"/>
    <cellStyle name="Bad 4" xfId="230"/>
    <cellStyle name="Bad 4 2" xfId="8099"/>
    <cellStyle name="Bad 4_BS" xfId="8100"/>
    <cellStyle name="Bad 5" xfId="231"/>
    <cellStyle name="Bad 6" xfId="628"/>
    <cellStyle name="Bad 7" xfId="8101"/>
    <cellStyle name="Bad 8" xfId="8102"/>
    <cellStyle name="Bad 9" xfId="8103"/>
    <cellStyle name="beide" xfId="1350"/>
    <cellStyle name="beide 2" xfId="1351"/>
    <cellStyle name="beide_AcqBal LC" xfId="1352"/>
    <cellStyle name="Berechnung" xfId="1353"/>
    <cellStyle name="Berechnung 2" xfId="1995"/>
    <cellStyle name="Blankettnamn" xfId="232"/>
    <cellStyle name="Blankettnamn 2" xfId="233"/>
    <cellStyle name="Blankettnamn 3" xfId="234"/>
    <cellStyle name="Bom" xfId="1996"/>
    <cellStyle name="bottem" xfId="235"/>
    <cellStyle name="bottem 2" xfId="680"/>
    <cellStyle name="bottem 2 2" xfId="5622"/>
    <cellStyle name="bottem 2 2 2" xfId="10023"/>
    <cellStyle name="bottem 2 3" xfId="5938"/>
    <cellStyle name="bottem 2 4" xfId="9866"/>
    <cellStyle name="bottem 2_14. BAs" xfId="9380"/>
    <cellStyle name="bottem 3" xfId="5621"/>
    <cellStyle name="bottem 3 2" xfId="10022"/>
    <cellStyle name="bottem_AcqBal LC" xfId="1354"/>
    <cellStyle name="Buena" xfId="1355"/>
    <cellStyle name="Calc Currency (0)" xfId="236"/>
    <cellStyle name="Calc Currency (0) 2" xfId="1356"/>
    <cellStyle name="Calc Currency (0) 2 2" xfId="8104"/>
    <cellStyle name="Calc Currency (0) 2_Bridges" xfId="8105"/>
    <cellStyle name="Calc Currency (0)_Acq input" xfId="2130"/>
    <cellStyle name="Calcul" xfId="237"/>
    <cellStyle name="Calcul 2" xfId="1357"/>
    <cellStyle name="Calcul_FinStat_values" xfId="9319"/>
    <cellStyle name="Calculation 10" xfId="8106"/>
    <cellStyle name="Calculation 11" xfId="8107"/>
    <cellStyle name="Calculation 12" xfId="8108"/>
    <cellStyle name="Calculation 13" xfId="8109"/>
    <cellStyle name="Calculation 2" xfId="238"/>
    <cellStyle name="Calculation 2 10" xfId="8110"/>
    <cellStyle name="Calculation 2 11" xfId="8111"/>
    <cellStyle name="Calculation 2 12" xfId="8112"/>
    <cellStyle name="Calculation 2 13" xfId="8113"/>
    <cellStyle name="Calculation 2 14" xfId="8114"/>
    <cellStyle name="Calculation 2 15" xfId="8115"/>
    <cellStyle name="Calculation 2 16" xfId="8116"/>
    <cellStyle name="Calculation 2 17" xfId="8117"/>
    <cellStyle name="Calculation 2 18" xfId="8118"/>
    <cellStyle name="Calculation 2 2" xfId="1358"/>
    <cellStyle name="Calculation 2 2 10" xfId="8119"/>
    <cellStyle name="Calculation 2 2 11" xfId="8120"/>
    <cellStyle name="Calculation 2 2 12" xfId="8121"/>
    <cellStyle name="Calculation 2 2 13" xfId="8122"/>
    <cellStyle name="Calculation 2 2 14" xfId="8123"/>
    <cellStyle name="Calculation 2 2 15" xfId="8124"/>
    <cellStyle name="Calculation 2 2 16" xfId="8125"/>
    <cellStyle name="Calculation 2 2 17" xfId="8126"/>
    <cellStyle name="Calculation 2 2 18" xfId="8127"/>
    <cellStyle name="Calculation 2 2 2" xfId="8128"/>
    <cellStyle name="Calculation 2 2 3" xfId="8129"/>
    <cellStyle name="Calculation 2 2 4" xfId="8130"/>
    <cellStyle name="Calculation 2 2 5" xfId="8131"/>
    <cellStyle name="Calculation 2 2 6" xfId="8132"/>
    <cellStyle name="Calculation 2 2 7" xfId="8133"/>
    <cellStyle name="Calculation 2 2 8" xfId="8134"/>
    <cellStyle name="Calculation 2 2 9" xfId="8135"/>
    <cellStyle name="Calculation 2 2_ACOL eqity" xfId="8136"/>
    <cellStyle name="Calculation 2 3" xfId="8137"/>
    <cellStyle name="Calculation 2 4" xfId="8138"/>
    <cellStyle name="Calculation 2 5" xfId="8139"/>
    <cellStyle name="Calculation 2 6" xfId="8140"/>
    <cellStyle name="Calculation 2 7" xfId="8141"/>
    <cellStyle name="Calculation 2 8" xfId="8142"/>
    <cellStyle name="Calculation 2 9" xfId="8143"/>
    <cellStyle name="Calculation 2_5130_new" xfId="8144"/>
    <cellStyle name="Calculation 3" xfId="239"/>
    <cellStyle name="Calculation 3 2" xfId="8145"/>
    <cellStyle name="Calculation 3_BS" xfId="8146"/>
    <cellStyle name="Calculation 4" xfId="240"/>
    <cellStyle name="Calculation 4 2" xfId="8147"/>
    <cellStyle name="Calculation 4_BS" xfId="8148"/>
    <cellStyle name="Calculation 5" xfId="241"/>
    <cellStyle name="Calculation 6" xfId="2072"/>
    <cellStyle name="Calculation 7" xfId="8149"/>
    <cellStyle name="Calculation 8" xfId="8150"/>
    <cellStyle name="Calculation 9" xfId="8151"/>
    <cellStyle name="Cálculo" xfId="1359"/>
    <cellStyle name="Celda de comprobación" xfId="1360"/>
    <cellStyle name="Celda vinculada" xfId="1361"/>
    <cellStyle name="Cellule liée" xfId="242"/>
    <cellStyle name="Cellule liée 2" xfId="1362"/>
    <cellStyle name="Célula de Verificação" xfId="1997"/>
    <cellStyle name="Célula Vinculada" xfId="1998"/>
    <cellStyle name="Check Cell 10" xfId="8152"/>
    <cellStyle name="Check Cell 11" xfId="8153"/>
    <cellStyle name="Check Cell 12" xfId="8154"/>
    <cellStyle name="Check Cell 13" xfId="8155"/>
    <cellStyle name="Check Cell 2" xfId="243"/>
    <cellStyle name="Check Cell 2 10" xfId="8156"/>
    <cellStyle name="Check Cell 2 11" xfId="8157"/>
    <cellStyle name="Check Cell 2 12" xfId="8158"/>
    <cellStyle name="Check Cell 2 13" xfId="8159"/>
    <cellStyle name="Check Cell 2 14" xfId="8160"/>
    <cellStyle name="Check Cell 2 15" xfId="8161"/>
    <cellStyle name="Check Cell 2 16" xfId="8162"/>
    <cellStyle name="Check Cell 2 17" xfId="8163"/>
    <cellStyle name="Check Cell 2 18" xfId="8164"/>
    <cellStyle name="Check Cell 2 2" xfId="1363"/>
    <cellStyle name="Check Cell 2 2 10" xfId="8165"/>
    <cellStyle name="Check Cell 2 2 11" xfId="8166"/>
    <cellStyle name="Check Cell 2 2 12" xfId="8167"/>
    <cellStyle name="Check Cell 2 2 13" xfId="8168"/>
    <cellStyle name="Check Cell 2 2 14" xfId="8169"/>
    <cellStyle name="Check Cell 2 2 15" xfId="8170"/>
    <cellStyle name="Check Cell 2 2 16" xfId="8171"/>
    <cellStyle name="Check Cell 2 2 17" xfId="8172"/>
    <cellStyle name="Check Cell 2 2 18" xfId="8173"/>
    <cellStyle name="Check Cell 2 2 2" xfId="8174"/>
    <cellStyle name="Check Cell 2 2 3" xfId="8175"/>
    <cellStyle name="Check Cell 2 2 4" xfId="8176"/>
    <cellStyle name="Check Cell 2 2 5" xfId="8177"/>
    <cellStyle name="Check Cell 2 2 6" xfId="8178"/>
    <cellStyle name="Check Cell 2 2 7" xfId="8179"/>
    <cellStyle name="Check Cell 2 2 8" xfId="8180"/>
    <cellStyle name="Check Cell 2 2 9" xfId="8181"/>
    <cellStyle name="Check Cell 2 2_ACOL eqity" xfId="8182"/>
    <cellStyle name="Check Cell 2 3" xfId="8183"/>
    <cellStyle name="Check Cell 2 4" xfId="8184"/>
    <cellStyle name="Check Cell 2 5" xfId="8185"/>
    <cellStyle name="Check Cell 2 6" xfId="8186"/>
    <cellStyle name="Check Cell 2 7" xfId="8187"/>
    <cellStyle name="Check Cell 2 8" xfId="8188"/>
    <cellStyle name="Check Cell 2 9" xfId="8189"/>
    <cellStyle name="Check Cell 2_5130_new" xfId="8190"/>
    <cellStyle name="Check Cell 3" xfId="244"/>
    <cellStyle name="Check Cell 3 2" xfId="8191"/>
    <cellStyle name="Check Cell 3_BS" xfId="8192"/>
    <cellStyle name="Check Cell 4" xfId="245"/>
    <cellStyle name="Check Cell 4 2" xfId="8193"/>
    <cellStyle name="Check Cell 4_BS" xfId="8194"/>
    <cellStyle name="Check Cell 5" xfId="246"/>
    <cellStyle name="Check Cell 6" xfId="8195"/>
    <cellStyle name="Check Cell 7" xfId="8196"/>
    <cellStyle name="Check Cell 8" xfId="8197"/>
    <cellStyle name="Check Cell 9" xfId="8198"/>
    <cellStyle name="ColumnHeading" xfId="247"/>
    <cellStyle name="Comma" xfId="248" builtinId="3"/>
    <cellStyle name="Comma [0] 2" xfId="1364"/>
    <cellStyle name="Comma [0] 2 2" xfId="6276"/>
    <cellStyle name="Comma [0] 2_EQU" xfId="8199"/>
    <cellStyle name="Comma 10" xfId="249"/>
    <cellStyle name="Comma 10 2" xfId="250"/>
    <cellStyle name="Comma 10 2 2" xfId="251"/>
    <cellStyle name="Comma 10 2 2 2" xfId="723"/>
    <cellStyle name="Comma 10 2 2 2 2" xfId="6038"/>
    <cellStyle name="Comma 10 2 2 2 3" xfId="6274"/>
    <cellStyle name="Comma 10 2 2 2 4" xfId="6454"/>
    <cellStyle name="Comma 10 2 2 3" xfId="5946"/>
    <cellStyle name="Comma 10 2 2 4" xfId="6185"/>
    <cellStyle name="Comma 10 2 2 5" xfId="5936"/>
    <cellStyle name="Comma 10 2 2_FinStat_values" xfId="9320"/>
    <cellStyle name="Comma 10 2 3" xfId="701"/>
    <cellStyle name="Comma 10 2 3 2" xfId="6016"/>
    <cellStyle name="Comma 10 2 3 3" xfId="6252"/>
    <cellStyle name="Comma 10 2 3 4" xfId="6432"/>
    <cellStyle name="Comma 10 2 4" xfId="1366"/>
    <cellStyle name="Comma 10 2 4 2" xfId="6278"/>
    <cellStyle name="Comma 10 2 5" xfId="5945"/>
    <cellStyle name="Comma 10 2 6" xfId="6184"/>
    <cellStyle name="Comma 10 2 7" xfId="5913"/>
    <cellStyle name="Comma 10 2_BS" xfId="8200"/>
    <cellStyle name="Comma 10 3" xfId="252"/>
    <cellStyle name="Comma 10 3 2" xfId="712"/>
    <cellStyle name="Comma 10 3 2 2" xfId="6027"/>
    <cellStyle name="Comma 10 3 2 3" xfId="6263"/>
    <cellStyle name="Comma 10 3 2 4" xfId="6443"/>
    <cellStyle name="Comma 10 3 3" xfId="5947"/>
    <cellStyle name="Comma 10 3 4" xfId="6186"/>
    <cellStyle name="Comma 10 3 5" xfId="5925"/>
    <cellStyle name="Comma 10 3_FinStat_values" xfId="9321"/>
    <cellStyle name="Comma 10 4" xfId="690"/>
    <cellStyle name="Comma 10 4 2" xfId="6005"/>
    <cellStyle name="Comma 10 4 3" xfId="6241"/>
    <cellStyle name="Comma 10 4 4" xfId="6421"/>
    <cellStyle name="Comma 10 5" xfId="1365"/>
    <cellStyle name="Comma 10 5 2" xfId="6277"/>
    <cellStyle name="Comma 10 6" xfId="5623"/>
    <cellStyle name="Comma 10 6 2" xfId="6400"/>
    <cellStyle name="Comma 10 7" xfId="5719"/>
    <cellStyle name="Comma 10 7 2" xfId="5944"/>
    <cellStyle name="Comma 10 8" xfId="6183"/>
    <cellStyle name="Comma 10 9" xfId="5903"/>
    <cellStyle name="Comma 10_BS" xfId="8201"/>
    <cellStyle name="Comma 11" xfId="253"/>
    <cellStyle name="Comma 11 2" xfId="254"/>
    <cellStyle name="Comma 11 2 2" xfId="713"/>
    <cellStyle name="Comma 11 2 2 2" xfId="6028"/>
    <cellStyle name="Comma 11 2 2 3" xfId="6264"/>
    <cellStyle name="Comma 11 2 2 4" xfId="6444"/>
    <cellStyle name="Comma 11 2 3" xfId="658"/>
    <cellStyle name="Comma 11 2 3 2" xfId="6230"/>
    <cellStyle name="Comma 11 2 4" xfId="5949"/>
    <cellStyle name="Comma 11 2 5" xfId="6188"/>
    <cellStyle name="Comma 11 2 6" xfId="5926"/>
    <cellStyle name="Comma 11 3" xfId="691"/>
    <cellStyle name="Comma 11 3 2" xfId="6006"/>
    <cellStyle name="Comma 11 3 3" xfId="6242"/>
    <cellStyle name="Comma 11 3 4" xfId="6422"/>
    <cellStyle name="Comma 11 4" xfId="642"/>
    <cellStyle name="Comma 11 4 2" xfId="6227"/>
    <cellStyle name="Comma 11 5" xfId="1367"/>
    <cellStyle name="Comma 11 5 2" xfId="6279"/>
    <cellStyle name="Comma 11 6" xfId="5948"/>
    <cellStyle name="Comma 11 7" xfId="6187"/>
    <cellStyle name="Comma 11 8" xfId="5904"/>
    <cellStyle name="Comma 11_BS" xfId="8202"/>
    <cellStyle name="Comma 12" xfId="255"/>
    <cellStyle name="Comma 12 2" xfId="703"/>
    <cellStyle name="Comma 12 2 2" xfId="1368"/>
    <cellStyle name="Comma 12 2 2 2" xfId="6280"/>
    <cellStyle name="Comma 12 2 3" xfId="6254"/>
    <cellStyle name="Comma 12 2 3 2" xfId="10029"/>
    <cellStyle name="Comma 12 2 4" xfId="6018"/>
    <cellStyle name="Comma 12 2 5" xfId="9880"/>
    <cellStyle name="Comma 12 3" xfId="5720"/>
    <cellStyle name="Comma 12 3 2" xfId="5950"/>
    <cellStyle name="Comma 12 4" xfId="6189"/>
    <cellStyle name="Comma 12 5" xfId="6434"/>
    <cellStyle name="Comma 12 5 2" xfId="10042"/>
    <cellStyle name="Comma 12 6" xfId="5940"/>
    <cellStyle name="Comma 12 7" xfId="9868"/>
    <cellStyle name="Comma 12_Acq input" xfId="2131"/>
    <cellStyle name="Comma 13" xfId="654"/>
    <cellStyle name="Comma 13 2" xfId="1370"/>
    <cellStyle name="Comma 13 2 2" xfId="6282"/>
    <cellStyle name="Comma 13 3" xfId="1369"/>
    <cellStyle name="Comma 13 3 2" xfId="6281"/>
    <cellStyle name="Comma 13 4" xfId="5721"/>
    <cellStyle name="Comma 13 4 2" xfId="6229"/>
    <cellStyle name="Comma 13 4 3" xfId="10026"/>
    <cellStyle name="Comma 13 5" xfId="5994"/>
    <cellStyle name="Comma 13 6" xfId="9877"/>
    <cellStyle name="Comma 13_Acq input" xfId="2132"/>
    <cellStyle name="Comma 14" xfId="1371"/>
    <cellStyle name="Comma 14 2" xfId="1372"/>
    <cellStyle name="Comma 14 2 2" xfId="6284"/>
    <cellStyle name="Comma 14 3" xfId="5722"/>
    <cellStyle name="Comma 14 3 2" xfId="6283"/>
    <cellStyle name="Comma 14_Acq input" xfId="2133"/>
    <cellStyle name="Comma 15" xfId="1373"/>
    <cellStyle name="Comma 15 2" xfId="1374"/>
    <cellStyle name="Comma 15 2 2" xfId="6286"/>
    <cellStyle name="Comma 15 3" xfId="5723"/>
    <cellStyle name="Comma 15 3 2" xfId="6285"/>
    <cellStyle name="Comma 15_Acq input" xfId="2134"/>
    <cellStyle name="Comma 16" xfId="1375"/>
    <cellStyle name="Comma 16 2" xfId="1376"/>
    <cellStyle name="Comma 16 2 2" xfId="6288"/>
    <cellStyle name="Comma 16 3" xfId="5724"/>
    <cellStyle name="Comma 16 3 2" xfId="6287"/>
    <cellStyle name="Comma 16_Acq input" xfId="2135"/>
    <cellStyle name="Comma 17" xfId="1377"/>
    <cellStyle name="Comma 17 2" xfId="1378"/>
    <cellStyle name="Comma 17 2 2" xfId="6290"/>
    <cellStyle name="Comma 17 3" xfId="5725"/>
    <cellStyle name="Comma 17 3 2" xfId="6289"/>
    <cellStyle name="Comma 17_Acq input" xfId="2136"/>
    <cellStyle name="Comma 18" xfId="1379"/>
    <cellStyle name="Comma 18 2" xfId="1380"/>
    <cellStyle name="Comma 18 2 2" xfId="6292"/>
    <cellStyle name="Comma 18 3" xfId="5726"/>
    <cellStyle name="Comma 18 3 2" xfId="6291"/>
    <cellStyle name="Comma 18_Acq input" xfId="2137"/>
    <cellStyle name="Comma 19" xfId="1381"/>
    <cellStyle name="Comma 19 2" xfId="6293"/>
    <cellStyle name="Comma 19_FinStat_values" xfId="9322"/>
    <cellStyle name="Comma 2" xfId="256"/>
    <cellStyle name="Comma 2 10" xfId="1382"/>
    <cellStyle name="Comma 2 11" xfId="2752"/>
    <cellStyle name="Comma 2 12" xfId="2753"/>
    <cellStyle name="Comma 2 13" xfId="2754"/>
    <cellStyle name="Comma 2 14" xfId="2755"/>
    <cellStyle name="Comma 2 15" xfId="2756"/>
    <cellStyle name="Comma 2 16" xfId="2757"/>
    <cellStyle name="Comma 2 17" xfId="2758"/>
    <cellStyle name="Comma 2 18" xfId="2759"/>
    <cellStyle name="Comma 2 19" xfId="2760"/>
    <cellStyle name="Comma 2 2" xfId="257"/>
    <cellStyle name="Comma 2 2 10" xfId="2761"/>
    <cellStyle name="Comma 2 2 11" xfId="2762"/>
    <cellStyle name="Comma 2 2 12" xfId="2763"/>
    <cellStyle name="Comma 2 2 13" xfId="2764"/>
    <cellStyle name="Comma 2 2 14" xfId="2765"/>
    <cellStyle name="Comma 2 2 15" xfId="2766"/>
    <cellStyle name="Comma 2 2 16" xfId="2767"/>
    <cellStyle name="Comma 2 2 17" xfId="2768"/>
    <cellStyle name="Comma 2 2 18" xfId="2769"/>
    <cellStyle name="Comma 2 2 19" xfId="2770"/>
    <cellStyle name="Comma 2 2 2" xfId="1383"/>
    <cellStyle name="Comma 2 2 2 2" xfId="2771"/>
    <cellStyle name="Comma 2 2 2 3" xfId="2772"/>
    <cellStyle name="Comma 2 2 2 4" xfId="2773"/>
    <cellStyle name="Comma 2 2 2 5" xfId="2774"/>
    <cellStyle name="Comma 2 2 2_SouthAfrica BEE" xfId="2775"/>
    <cellStyle name="Comma 2 2 20" xfId="2776"/>
    <cellStyle name="Comma 2 2 21" xfId="2777"/>
    <cellStyle name="Comma 2 2 22" xfId="2778"/>
    <cellStyle name="Comma 2 2 23" xfId="2779"/>
    <cellStyle name="Comma 2 2 24" xfId="2780"/>
    <cellStyle name="Comma 2 2 25" xfId="2781"/>
    <cellStyle name="Comma 2 2 26" xfId="2782"/>
    <cellStyle name="Comma 2 2 27" xfId="2783"/>
    <cellStyle name="Comma 2 2 28" xfId="2784"/>
    <cellStyle name="Comma 2 2 29" xfId="2785"/>
    <cellStyle name="Comma 2 2 3" xfId="1384"/>
    <cellStyle name="Comma 2 2 30" xfId="2786"/>
    <cellStyle name="Comma 2 2 31" xfId="2787"/>
    <cellStyle name="Comma 2 2 32" xfId="2788"/>
    <cellStyle name="Comma 2 2 33" xfId="2789"/>
    <cellStyle name="Comma 2 2 34" xfId="2790"/>
    <cellStyle name="Comma 2 2 35" xfId="2791"/>
    <cellStyle name="Comma 2 2 36" xfId="2792"/>
    <cellStyle name="Comma 2 2 37" xfId="2793"/>
    <cellStyle name="Comma 2 2 38" xfId="2794"/>
    <cellStyle name="Comma 2 2 39" xfId="2795"/>
    <cellStyle name="Comma 2 2 4" xfId="1385"/>
    <cellStyle name="Comma 2 2 40" xfId="2796"/>
    <cellStyle name="Comma 2 2 41" xfId="2797"/>
    <cellStyle name="Comma 2 2 42" xfId="2798"/>
    <cellStyle name="Comma 2 2 43" xfId="2799"/>
    <cellStyle name="Comma 2 2 44" xfId="2800"/>
    <cellStyle name="Comma 2 2 45" xfId="2801"/>
    <cellStyle name="Comma 2 2 46" xfId="2802"/>
    <cellStyle name="Comma 2 2 47" xfId="2803"/>
    <cellStyle name="Comma 2 2 48" xfId="2804"/>
    <cellStyle name="Comma 2 2 49" xfId="2805"/>
    <cellStyle name="Comma 2 2 5" xfId="1386"/>
    <cellStyle name="Comma 2 2 5 2" xfId="1387"/>
    <cellStyle name="Comma 2 2 5 2 2" xfId="6294"/>
    <cellStyle name="Comma 2 2 5_FinStat_values" xfId="9323"/>
    <cellStyle name="Comma 2 2 50" xfId="2806"/>
    <cellStyle name="Comma 2 2 51" xfId="2807"/>
    <cellStyle name="Comma 2 2 52" xfId="2808"/>
    <cellStyle name="Comma 2 2 53" xfId="2809"/>
    <cellStyle name="Comma 2 2 54" xfId="2810"/>
    <cellStyle name="Comma 2 2 55" xfId="2811"/>
    <cellStyle name="Comma 2 2 56" xfId="2812"/>
    <cellStyle name="Comma 2 2 57" xfId="2813"/>
    <cellStyle name="Comma 2 2 58" xfId="2814"/>
    <cellStyle name="Comma 2 2 59" xfId="2815"/>
    <cellStyle name="Comma 2 2 6" xfId="1388"/>
    <cellStyle name="Comma 2 2 60" xfId="2816"/>
    <cellStyle name="Comma 2 2 61" xfId="2817"/>
    <cellStyle name="Comma 2 2 62" xfId="2818"/>
    <cellStyle name="Comma 2 2 63" xfId="2819"/>
    <cellStyle name="Comma 2 2 64" xfId="2820"/>
    <cellStyle name="Comma 2 2 65" xfId="2821"/>
    <cellStyle name="Comma 2 2 66" xfId="2822"/>
    <cellStyle name="Comma 2 2 67" xfId="2823"/>
    <cellStyle name="Comma 2 2 68" xfId="2824"/>
    <cellStyle name="Comma 2 2 69" xfId="2825"/>
    <cellStyle name="Comma 2 2 7" xfId="2826"/>
    <cellStyle name="Comma 2 2 70" xfId="2827"/>
    <cellStyle name="Comma 2 2 71" xfId="2828"/>
    <cellStyle name="Comma 2 2 72" xfId="2829"/>
    <cellStyle name="Comma 2 2 73" xfId="2830"/>
    <cellStyle name="Comma 2 2 74" xfId="2831"/>
    <cellStyle name="Comma 2 2 8" xfId="2832"/>
    <cellStyle name="Comma 2 2 9" xfId="2833"/>
    <cellStyle name="Comma 2 2_Acq input" xfId="2138"/>
    <cellStyle name="Comma 2 20" xfId="2834"/>
    <cellStyle name="Comma 2 21" xfId="2835"/>
    <cellStyle name="Comma 2 22" xfId="2836"/>
    <cellStyle name="Comma 2 23" xfId="2837"/>
    <cellStyle name="Comma 2 24" xfId="2838"/>
    <cellStyle name="Comma 2 25" xfId="2839"/>
    <cellStyle name="Comma 2 26" xfId="2840"/>
    <cellStyle name="Comma 2 27" xfId="2841"/>
    <cellStyle name="Comma 2 28" xfId="2842"/>
    <cellStyle name="Comma 2 29" xfId="2843"/>
    <cellStyle name="Comma 2 3" xfId="258"/>
    <cellStyle name="Comma 2 3 10" xfId="2844"/>
    <cellStyle name="Comma 2 3 10 2" xfId="6350"/>
    <cellStyle name="Comma 2 3 11" xfId="2845"/>
    <cellStyle name="Comma 2 3 11 2" xfId="6351"/>
    <cellStyle name="Comma 2 3 12" xfId="2846"/>
    <cellStyle name="Comma 2 3 12 2" xfId="6352"/>
    <cellStyle name="Comma 2 3 13" xfId="2847"/>
    <cellStyle name="Comma 2 3 13 2" xfId="6353"/>
    <cellStyle name="Comma 2 3 14" xfId="2848"/>
    <cellStyle name="Comma 2 3 14 2" xfId="6354"/>
    <cellStyle name="Comma 2 3 15" xfId="2849"/>
    <cellStyle name="Comma 2 3 15 2" xfId="6355"/>
    <cellStyle name="Comma 2 3 16" xfId="2850"/>
    <cellStyle name="Comma 2 3 16 2" xfId="6356"/>
    <cellStyle name="Comma 2 3 17" xfId="2851"/>
    <cellStyle name="Comma 2 3 17 2" xfId="6357"/>
    <cellStyle name="Comma 2 3 18" xfId="2852"/>
    <cellStyle name="Comma 2 3 18 2" xfId="6358"/>
    <cellStyle name="Comma 2 3 19" xfId="2853"/>
    <cellStyle name="Comma 2 3 19 2" xfId="6359"/>
    <cellStyle name="Comma 2 3 2" xfId="2854"/>
    <cellStyle name="Comma 2 3 2 2" xfId="6360"/>
    <cellStyle name="Comma 2 3 2_FinStat_values" xfId="9324"/>
    <cellStyle name="Comma 2 3 20" xfId="2855"/>
    <cellStyle name="Comma 2 3 20 2" xfId="6361"/>
    <cellStyle name="Comma 2 3 21" xfId="2856"/>
    <cellStyle name="Comma 2 3 21 2" xfId="6362"/>
    <cellStyle name="Comma 2 3 22" xfId="2857"/>
    <cellStyle name="Comma 2 3 22 2" xfId="6363"/>
    <cellStyle name="Comma 2 3 23" xfId="2858"/>
    <cellStyle name="Comma 2 3 23 2" xfId="6364"/>
    <cellStyle name="Comma 2 3 24" xfId="2859"/>
    <cellStyle name="Comma 2 3 24 2" xfId="6365"/>
    <cellStyle name="Comma 2 3 25" xfId="2860"/>
    <cellStyle name="Comma 2 3 25 2" xfId="6366"/>
    <cellStyle name="Comma 2 3 26" xfId="2861"/>
    <cellStyle name="Comma 2 3 26 2" xfId="6367"/>
    <cellStyle name="Comma 2 3 27" xfId="2862"/>
    <cellStyle name="Comma 2 3 27 2" xfId="6368"/>
    <cellStyle name="Comma 2 3 28" xfId="1389"/>
    <cellStyle name="Comma 2 3 3" xfId="2863"/>
    <cellStyle name="Comma 2 3 3 2" xfId="6369"/>
    <cellStyle name="Comma 2 3 3_FinStat_values" xfId="9325"/>
    <cellStyle name="Comma 2 3 4" xfId="2864"/>
    <cellStyle name="Comma 2 3 4 2" xfId="6370"/>
    <cellStyle name="Comma 2 3 4_FinStat_values" xfId="9326"/>
    <cellStyle name="Comma 2 3 5" xfId="2865"/>
    <cellStyle name="Comma 2 3 5 2" xfId="6371"/>
    <cellStyle name="Comma 2 3 6" xfId="2866"/>
    <cellStyle name="Comma 2 3 6 2" xfId="6372"/>
    <cellStyle name="Comma 2 3 7" xfId="2867"/>
    <cellStyle name="Comma 2 3 7 2" xfId="6373"/>
    <cellStyle name="Comma 2 3 8" xfId="2868"/>
    <cellStyle name="Comma 2 3 8 2" xfId="6374"/>
    <cellStyle name="Comma 2 3 9" xfId="2869"/>
    <cellStyle name="Comma 2 3 9 2" xfId="6375"/>
    <cellStyle name="Comma 2 3_Acq input" xfId="5862"/>
    <cellStyle name="Comma 2 30" xfId="2870"/>
    <cellStyle name="Comma 2 31" xfId="2871"/>
    <cellStyle name="Comma 2 32" xfId="2872"/>
    <cellStyle name="Comma 2 33" xfId="2873"/>
    <cellStyle name="Comma 2 34" xfId="2874"/>
    <cellStyle name="Comma 2 35" xfId="2875"/>
    <cellStyle name="Comma 2 36" xfId="2876"/>
    <cellStyle name="Comma 2 37" xfId="2877"/>
    <cellStyle name="Comma 2 38" xfId="2878"/>
    <cellStyle name="Comma 2 39" xfId="2879"/>
    <cellStyle name="Comma 2 4" xfId="259"/>
    <cellStyle name="Comma 2 4 2" xfId="260"/>
    <cellStyle name="Comma 2 4 2 2" xfId="714"/>
    <cellStyle name="Comma 2 4 2 2 2" xfId="6029"/>
    <cellStyle name="Comma 2 4 2 2 3" xfId="6265"/>
    <cellStyle name="Comma 2 4 2 2 4" xfId="6445"/>
    <cellStyle name="Comma 2 4 2 3" xfId="5953"/>
    <cellStyle name="Comma 2 4 2 4" xfId="6192"/>
    <cellStyle name="Comma 2 4 2 5" xfId="5927"/>
    <cellStyle name="Comma 2 4 2_FinStat_values" xfId="9327"/>
    <cellStyle name="Comma 2 4 3" xfId="692"/>
    <cellStyle name="Comma 2 4 3 2" xfId="6007"/>
    <cellStyle name="Comma 2 4 3 3" xfId="6243"/>
    <cellStyle name="Comma 2 4 3 4" xfId="6423"/>
    <cellStyle name="Comma 2 4 4" xfId="1390"/>
    <cellStyle name="Comma 2 4 5" xfId="5952"/>
    <cellStyle name="Comma 2 4 6" xfId="6191"/>
    <cellStyle name="Comma 2 4 7" xfId="5905"/>
    <cellStyle name="Comma 2 4_Acq input" xfId="5863"/>
    <cellStyle name="Comma 2 40" xfId="2880"/>
    <cellStyle name="Comma 2 41" xfId="2881"/>
    <cellStyle name="Comma 2 42" xfId="2882"/>
    <cellStyle name="Comma 2 43" xfId="2883"/>
    <cellStyle name="Comma 2 44" xfId="2884"/>
    <cellStyle name="Comma 2 45" xfId="2885"/>
    <cellStyle name="Comma 2 46" xfId="2886"/>
    <cellStyle name="Comma 2 47" xfId="2887"/>
    <cellStyle name="Comma 2 48" xfId="2888"/>
    <cellStyle name="Comma 2 49" xfId="2889"/>
    <cellStyle name="Comma 2 5" xfId="261"/>
    <cellStyle name="Comma 2 5 2" xfId="704"/>
    <cellStyle name="Comma 2 5 2 2" xfId="6019"/>
    <cellStyle name="Comma 2 5 2 3" xfId="6255"/>
    <cellStyle name="Comma 2 5 2 4" xfId="6435"/>
    <cellStyle name="Comma 2 5 3" xfId="1391"/>
    <cellStyle name="Comma 2 5 3 2" xfId="6295"/>
    <cellStyle name="Comma 2 5 4" xfId="5954"/>
    <cellStyle name="Comma 2 5 5" xfId="6193"/>
    <cellStyle name="Comma 2 5 6" xfId="5917"/>
    <cellStyle name="Comma 2 50" xfId="2890"/>
    <cellStyle name="Comma 2 51" xfId="2891"/>
    <cellStyle name="Comma 2 52" xfId="2892"/>
    <cellStyle name="Comma 2 52 2" xfId="2893"/>
    <cellStyle name="Comma 2 52 2 2" xfId="6377"/>
    <cellStyle name="Comma 2 52 3" xfId="2894"/>
    <cellStyle name="Comma 2 52 3 2" xfId="6378"/>
    <cellStyle name="Comma 2 52 4" xfId="2895"/>
    <cellStyle name="Comma 2 52 4 2" xfId="6379"/>
    <cellStyle name="Comma 2 52 5" xfId="6376"/>
    <cellStyle name="Comma 2 52_Epiroc June" xfId="5620"/>
    <cellStyle name="Comma 2 53" xfId="2896"/>
    <cellStyle name="Comma 2 53 2" xfId="6380"/>
    <cellStyle name="Comma 2 54" xfId="2897"/>
    <cellStyle name="Comma 2 54 2" xfId="6381"/>
    <cellStyle name="Comma 2 55" xfId="2898"/>
    <cellStyle name="Comma 2 55 2" xfId="6382"/>
    <cellStyle name="Comma 2 56" xfId="2899"/>
    <cellStyle name="Comma 2 56 2" xfId="6383"/>
    <cellStyle name="Comma 2 57" xfId="2900"/>
    <cellStyle name="Comma 2 57 2" xfId="6384"/>
    <cellStyle name="Comma 2 58" xfId="2901"/>
    <cellStyle name="Comma 2 59" xfId="2902"/>
    <cellStyle name="Comma 2 6" xfId="676"/>
    <cellStyle name="Comma 2 6 2" xfId="1392"/>
    <cellStyle name="Comma 2 6 2 2" xfId="6296"/>
    <cellStyle name="Comma 2 6 3" xfId="5996"/>
    <cellStyle name="Comma 2 6 4" xfId="6232"/>
    <cellStyle name="Comma 2 6 5" xfId="6412"/>
    <cellStyle name="Comma 2 6_FinStat_values" xfId="9328"/>
    <cellStyle name="Comma 2 60" xfId="2903"/>
    <cellStyle name="Comma 2 61" xfId="2904"/>
    <cellStyle name="Comma 2 62" xfId="2905"/>
    <cellStyle name="Comma 2 63" xfId="2906"/>
    <cellStyle name="Comma 2 64" xfId="2907"/>
    <cellStyle name="Comma 2 65" xfId="2908"/>
    <cellStyle name="Comma 2 66" xfId="2909"/>
    <cellStyle name="Comma 2 67" xfId="2910"/>
    <cellStyle name="Comma 2 68" xfId="2911"/>
    <cellStyle name="Comma 2 69" xfId="2912"/>
    <cellStyle name="Comma 2 7" xfId="1393"/>
    <cellStyle name="Comma 2 7 2" xfId="8203"/>
    <cellStyle name="Comma 2 7_FinStat_values" xfId="9329"/>
    <cellStyle name="Comma 2 70" xfId="2913"/>
    <cellStyle name="Comma 2 71" xfId="2914"/>
    <cellStyle name="Comma 2 72" xfId="2915"/>
    <cellStyle name="Comma 2 73" xfId="2916"/>
    <cellStyle name="Comma 2 74" xfId="2917"/>
    <cellStyle name="Comma 2 75" xfId="2918"/>
    <cellStyle name="Comma 2 76" xfId="2919"/>
    <cellStyle name="Comma 2 77" xfId="2920"/>
    <cellStyle name="Comma 2 78" xfId="2921"/>
    <cellStyle name="Comma 2 79" xfId="2922"/>
    <cellStyle name="Comma 2 8" xfId="1394"/>
    <cellStyle name="Comma 2 80" xfId="5951"/>
    <cellStyle name="Comma 2 81" xfId="6190"/>
    <cellStyle name="Comma 2 82" xfId="6346"/>
    <cellStyle name="Comma 2 83" xfId="6338"/>
    <cellStyle name="Comma 2 84" xfId="6409"/>
    <cellStyle name="Comma 2 85" xfId="9189"/>
    <cellStyle name="Comma 2 86" xfId="9196"/>
    <cellStyle name="Comma 2 87" xfId="9233"/>
    <cellStyle name="Comma 2 88" xfId="9204"/>
    <cellStyle name="Comma 2 89" xfId="9213"/>
    <cellStyle name="Comma 2 9" xfId="1395"/>
    <cellStyle name="Comma 2 9 2" xfId="5727"/>
    <cellStyle name="Comma 2 9 2 2" xfId="6297"/>
    <cellStyle name="Comma 2 9_FinStat_values" xfId="9330"/>
    <cellStyle name="Comma 2 90" xfId="9219"/>
    <cellStyle name="Comma 2 91" xfId="9227"/>
    <cellStyle name="Comma 2 92" xfId="9237"/>
    <cellStyle name="Comma 2 93" xfId="9202"/>
    <cellStyle name="Comma 2 94" xfId="9226"/>
    <cellStyle name="Comma 2 95" xfId="9222"/>
    <cellStyle name="Comma 2 96" xfId="9259"/>
    <cellStyle name="Comma 2 97" xfId="5889"/>
    <cellStyle name="Comma 2 98" xfId="9825"/>
    <cellStyle name="Comma 2_Acq" xfId="1396"/>
    <cellStyle name="Comma 20" xfId="1397"/>
    <cellStyle name="Comma 20 2" xfId="1398"/>
    <cellStyle name="Comma 20 2 2" xfId="6299"/>
    <cellStyle name="Comma 20 3" xfId="5728"/>
    <cellStyle name="Comma 20 3 2" xfId="6298"/>
    <cellStyle name="Comma 20_Acq input" xfId="2139"/>
    <cellStyle name="Comma 21" xfId="1399"/>
    <cellStyle name="Comma 21 2" xfId="1400"/>
    <cellStyle name="Comma 21 2 2" xfId="6301"/>
    <cellStyle name="Comma 21 3" xfId="5729"/>
    <cellStyle name="Comma 21 3 2" xfId="6300"/>
    <cellStyle name="Comma 21_Acq input" xfId="2140"/>
    <cellStyle name="Comma 22" xfId="1401"/>
    <cellStyle name="Comma 22 2" xfId="1402"/>
    <cellStyle name="Comma 22 2 2" xfId="6303"/>
    <cellStyle name="Comma 22 3" xfId="5730"/>
    <cellStyle name="Comma 22 3 2" xfId="6302"/>
    <cellStyle name="Comma 22_Acq input" xfId="2141"/>
    <cellStyle name="Comma 23" xfId="1403"/>
    <cellStyle name="Comma 23 2" xfId="1404"/>
    <cellStyle name="Comma 23 2 2" xfId="6305"/>
    <cellStyle name="Comma 23 3" xfId="5731"/>
    <cellStyle name="Comma 23 3 2" xfId="6304"/>
    <cellStyle name="Comma 23_Acq input" xfId="2142"/>
    <cellStyle name="Comma 24" xfId="1405"/>
    <cellStyle name="Comma 24 2" xfId="1406"/>
    <cellStyle name="Comma 24 2 2" xfId="6307"/>
    <cellStyle name="Comma 24 3" xfId="5732"/>
    <cellStyle name="Comma 24 3 2" xfId="6306"/>
    <cellStyle name="Comma 24_Acq input" xfId="2143"/>
    <cellStyle name="Comma 25" xfId="1407"/>
    <cellStyle name="Comma 25 2" xfId="1408"/>
    <cellStyle name="Comma 25 2 2" xfId="6309"/>
    <cellStyle name="Comma 25 2_FinStat_values" xfId="9331"/>
    <cellStyle name="Comma 25 3" xfId="5733"/>
    <cellStyle name="Comma 25 3 2" xfId="6308"/>
    <cellStyle name="Comma 25 3 3" xfId="10031"/>
    <cellStyle name="Comma 25 4" xfId="6125"/>
    <cellStyle name="Comma 25 5" xfId="9967"/>
    <cellStyle name="Comma 25_Acq input" xfId="2144"/>
    <cellStyle name="Comma 26" xfId="1409"/>
    <cellStyle name="Comma 26 10" xfId="2923"/>
    <cellStyle name="Comma 26 11" xfId="2924"/>
    <cellStyle name="Comma 26 12" xfId="2925"/>
    <cellStyle name="Comma 26 13" xfId="2926"/>
    <cellStyle name="Comma 26 14" xfId="2927"/>
    <cellStyle name="Comma 26 15" xfId="2928"/>
    <cellStyle name="Comma 26 16" xfId="2929"/>
    <cellStyle name="Comma 26 17" xfId="2930"/>
    <cellStyle name="Comma 26 18" xfId="2931"/>
    <cellStyle name="Comma 26 19" xfId="2932"/>
    <cellStyle name="Comma 26 2" xfId="2933"/>
    <cellStyle name="Comma 26 20" xfId="2934"/>
    <cellStyle name="Comma 26 21" xfId="2935"/>
    <cellStyle name="Comma 26 22" xfId="2936"/>
    <cellStyle name="Comma 26 23" xfId="2937"/>
    <cellStyle name="Comma 26 24" xfId="2938"/>
    <cellStyle name="Comma 26 25" xfId="2939"/>
    <cellStyle name="Comma 26 26" xfId="2940"/>
    <cellStyle name="Comma 26 27" xfId="6310"/>
    <cellStyle name="Comma 26 3" xfId="2941"/>
    <cellStyle name="Comma 26 4" xfId="2942"/>
    <cellStyle name="Comma 26 5" xfId="2943"/>
    <cellStyle name="Comma 26 6" xfId="2944"/>
    <cellStyle name="Comma 26 7" xfId="2945"/>
    <cellStyle name="Comma 26 8" xfId="2946"/>
    <cellStyle name="Comma 26 9" xfId="2947"/>
    <cellStyle name="Comma 26_FinStat_values" xfId="9332"/>
    <cellStyle name="Comma 27" xfId="1410"/>
    <cellStyle name="Comma 27 2" xfId="6311"/>
    <cellStyle name="Comma 27_FinStat_values" xfId="9333"/>
    <cellStyle name="Comma 28" xfId="1411"/>
    <cellStyle name="Comma 28 2" xfId="6312"/>
    <cellStyle name="Comma 28_FinStat_values" xfId="9334"/>
    <cellStyle name="Comma 29" xfId="1412"/>
    <cellStyle name="Comma 29 10" xfId="2948"/>
    <cellStyle name="Comma 29 11" xfId="2949"/>
    <cellStyle name="Comma 29 12" xfId="2950"/>
    <cellStyle name="Comma 29 13" xfId="2951"/>
    <cellStyle name="Comma 29 14" xfId="2952"/>
    <cellStyle name="Comma 29 2" xfId="2953"/>
    <cellStyle name="Comma 29 3" xfId="2954"/>
    <cellStyle name="Comma 29 4" xfId="2955"/>
    <cellStyle name="Comma 29 5" xfId="2956"/>
    <cellStyle name="Comma 29 6" xfId="2957"/>
    <cellStyle name="Comma 29 7" xfId="2958"/>
    <cellStyle name="Comma 29 8" xfId="2959"/>
    <cellStyle name="Comma 29 9" xfId="2960"/>
    <cellStyle name="Comma 29_FinStat_values" xfId="9335"/>
    <cellStyle name="Comma 3" xfId="262"/>
    <cellStyle name="Comma 3 10" xfId="2961"/>
    <cellStyle name="Comma 3 100" xfId="2962"/>
    <cellStyle name="Comma 3 101" xfId="2963"/>
    <cellStyle name="Comma 3 102" xfId="2964"/>
    <cellStyle name="Comma 3 103" xfId="2965"/>
    <cellStyle name="Comma 3 104" xfId="2966"/>
    <cellStyle name="Comma 3 105" xfId="2967"/>
    <cellStyle name="Comma 3 106" xfId="2968"/>
    <cellStyle name="Comma 3 107" xfId="2969"/>
    <cellStyle name="Comma 3 108" xfId="2970"/>
    <cellStyle name="Comma 3 109" xfId="2971"/>
    <cellStyle name="Comma 3 11" xfId="2972"/>
    <cellStyle name="Comma 3 110" xfId="2973"/>
    <cellStyle name="Comma 3 111" xfId="2974"/>
    <cellStyle name="Comma 3 112" xfId="2975"/>
    <cellStyle name="Comma 3 113" xfId="2976"/>
    <cellStyle name="Comma 3 114" xfId="2977"/>
    <cellStyle name="Comma 3 115" xfId="2978"/>
    <cellStyle name="Comma 3 116" xfId="2979"/>
    <cellStyle name="Comma 3 117" xfId="2980"/>
    <cellStyle name="Comma 3 118" xfId="2981"/>
    <cellStyle name="Comma 3 119" xfId="2982"/>
    <cellStyle name="Comma 3 12" xfId="2983"/>
    <cellStyle name="Comma 3 120" xfId="2984"/>
    <cellStyle name="Comma 3 121" xfId="2985"/>
    <cellStyle name="Comma 3 122" xfId="2986"/>
    <cellStyle name="Comma 3 123" xfId="2987"/>
    <cellStyle name="Comma 3 124" xfId="2988"/>
    <cellStyle name="Comma 3 125" xfId="2989"/>
    <cellStyle name="Comma 3 126" xfId="2990"/>
    <cellStyle name="Comma 3 127" xfId="2991"/>
    <cellStyle name="Comma 3 128" xfId="2992"/>
    <cellStyle name="Comma 3 129" xfId="2993"/>
    <cellStyle name="Comma 3 13" xfId="2994"/>
    <cellStyle name="Comma 3 130" xfId="2995"/>
    <cellStyle name="Comma 3 131" xfId="2996"/>
    <cellStyle name="Comma 3 132" xfId="2997"/>
    <cellStyle name="Comma 3 133" xfId="2998"/>
    <cellStyle name="Comma 3 134" xfId="2999"/>
    <cellStyle name="Comma 3 135" xfId="3000"/>
    <cellStyle name="Comma 3 136" xfId="3001"/>
    <cellStyle name="Comma 3 137" xfId="3002"/>
    <cellStyle name="Comma 3 138" xfId="3003"/>
    <cellStyle name="Comma 3 139" xfId="3004"/>
    <cellStyle name="Comma 3 14" xfId="3005"/>
    <cellStyle name="Comma 3 140" xfId="3006"/>
    <cellStyle name="Comma 3 141" xfId="3007"/>
    <cellStyle name="Comma 3 142" xfId="3008"/>
    <cellStyle name="Comma 3 143" xfId="3009"/>
    <cellStyle name="Comma 3 144" xfId="3010"/>
    <cellStyle name="Comma 3 145" xfId="3011"/>
    <cellStyle name="Comma 3 146" xfId="3012"/>
    <cellStyle name="Comma 3 147" xfId="3013"/>
    <cellStyle name="Comma 3 148" xfId="3014"/>
    <cellStyle name="Comma 3 149" xfId="3015"/>
    <cellStyle name="Comma 3 15" xfId="3016"/>
    <cellStyle name="Comma 3 150" xfId="3017"/>
    <cellStyle name="Comma 3 151" xfId="3018"/>
    <cellStyle name="Comma 3 152" xfId="3019"/>
    <cellStyle name="Comma 3 153" xfId="3020"/>
    <cellStyle name="Comma 3 154" xfId="3021"/>
    <cellStyle name="Comma 3 155" xfId="3022"/>
    <cellStyle name="Comma 3 156" xfId="3023"/>
    <cellStyle name="Comma 3 157" xfId="3024"/>
    <cellStyle name="Comma 3 157 2" xfId="6385"/>
    <cellStyle name="Comma 3 157_14. BAs" xfId="9381"/>
    <cellStyle name="Comma 3 158" xfId="3025"/>
    <cellStyle name="Comma 3 158 2" xfId="6386"/>
    <cellStyle name="Comma 3 158_14. BAs" xfId="9382"/>
    <cellStyle name="Comma 3 159" xfId="3026"/>
    <cellStyle name="Comma 3 159 2" xfId="6387"/>
    <cellStyle name="Comma 3 159_14. BAs" xfId="9383"/>
    <cellStyle name="Comma 3 16" xfId="3027"/>
    <cellStyle name="Comma 3 160" xfId="3028"/>
    <cellStyle name="Comma 3 161" xfId="3029"/>
    <cellStyle name="Comma 3 162" xfId="3030"/>
    <cellStyle name="Comma 3 163" xfId="3031"/>
    <cellStyle name="Comma 3 164" xfId="3032"/>
    <cellStyle name="Comma 3 165" xfId="3033"/>
    <cellStyle name="Comma 3 166" xfId="3034"/>
    <cellStyle name="Comma 3 167" xfId="3035"/>
    <cellStyle name="Comma 3 168" xfId="3036"/>
    <cellStyle name="Comma 3 169" xfId="3037"/>
    <cellStyle name="Comma 3 17" xfId="3038"/>
    <cellStyle name="Comma 3 170" xfId="3039"/>
    <cellStyle name="Comma 3 171" xfId="3040"/>
    <cellStyle name="Comma 3 172" xfId="3041"/>
    <cellStyle name="Comma 3 173" xfId="3042"/>
    <cellStyle name="Comma 3 174" xfId="3043"/>
    <cellStyle name="Comma 3 175" xfId="3044"/>
    <cellStyle name="Comma 3 176" xfId="3045"/>
    <cellStyle name="Comma 3 177" xfId="3046"/>
    <cellStyle name="Comma 3 178" xfId="3047"/>
    <cellStyle name="Comma 3 179" xfId="3048"/>
    <cellStyle name="Comma 3 18" xfId="3049"/>
    <cellStyle name="Comma 3 180" xfId="3050"/>
    <cellStyle name="Comma 3 181" xfId="3051"/>
    <cellStyle name="Comma 3 182" xfId="5734"/>
    <cellStyle name="Comma 3 182 2" xfId="5955"/>
    <cellStyle name="Comma 3 183" xfId="6194"/>
    <cellStyle name="Comma 3 184" xfId="5894"/>
    <cellStyle name="Comma 3 185" xfId="9829"/>
    <cellStyle name="Comma 3 19" xfId="3052"/>
    <cellStyle name="Comma 3 2" xfId="263"/>
    <cellStyle name="Comma 3 2 10" xfId="3053"/>
    <cellStyle name="Comma 3 2 11" xfId="3054"/>
    <cellStyle name="Comma 3 2 12" xfId="3055"/>
    <cellStyle name="Comma 3 2 13" xfId="3056"/>
    <cellStyle name="Comma 3 2 14" xfId="3057"/>
    <cellStyle name="Comma 3 2 15" xfId="3058"/>
    <cellStyle name="Comma 3 2 16" xfId="3059"/>
    <cellStyle name="Comma 3 2 17" xfId="3060"/>
    <cellStyle name="Comma 3 2 18" xfId="3061"/>
    <cellStyle name="Comma 3 2 19" xfId="3062"/>
    <cellStyle name="Comma 3 2 2" xfId="264"/>
    <cellStyle name="Comma 3 2 2 10" xfId="3063"/>
    <cellStyle name="Comma 3 2 2 11" xfId="3064"/>
    <cellStyle name="Comma 3 2 2 12" xfId="3065"/>
    <cellStyle name="Comma 3 2 2 13" xfId="3066"/>
    <cellStyle name="Comma 3 2 2 14" xfId="3067"/>
    <cellStyle name="Comma 3 2 2 15" xfId="3068"/>
    <cellStyle name="Comma 3 2 2 16" xfId="3069"/>
    <cellStyle name="Comma 3 2 2 17" xfId="3070"/>
    <cellStyle name="Comma 3 2 2 18" xfId="3071"/>
    <cellStyle name="Comma 3 2 2 19" xfId="3072"/>
    <cellStyle name="Comma 3 2 2 2" xfId="265"/>
    <cellStyle name="Comma 3 2 2 2 2" xfId="717"/>
    <cellStyle name="Comma 3 2 2 2 2 2" xfId="6032"/>
    <cellStyle name="Comma 3 2 2 2 2 3" xfId="6268"/>
    <cellStyle name="Comma 3 2 2 2 2 4" xfId="6448"/>
    <cellStyle name="Comma 3 2 2 2 2_14. BAs" xfId="9387"/>
    <cellStyle name="Comma 3 2 2 2 3" xfId="3073"/>
    <cellStyle name="Comma 3 2 2 2 4" xfId="5957"/>
    <cellStyle name="Comma 3 2 2 2 5" xfId="6196"/>
    <cellStyle name="Comma 3 2 2 2 6" xfId="5930"/>
    <cellStyle name="Comma 3 2 2 2 7" xfId="9859"/>
    <cellStyle name="Comma 3 2 2 2_14. BAs" xfId="9386"/>
    <cellStyle name="Comma 3 2 2 20" xfId="3074"/>
    <cellStyle name="Comma 3 2 2 21" xfId="3075"/>
    <cellStyle name="Comma 3 2 2 22" xfId="3076"/>
    <cellStyle name="Comma 3 2 2 23" xfId="3077"/>
    <cellStyle name="Comma 3 2 2 24" xfId="3078"/>
    <cellStyle name="Comma 3 2 2 25" xfId="3079"/>
    <cellStyle name="Comma 3 2 2 26" xfId="3080"/>
    <cellStyle name="Comma 3 2 2 27" xfId="3081"/>
    <cellStyle name="Comma 3 2 2 28" xfId="3082"/>
    <cellStyle name="Comma 3 2 2 29" xfId="3083"/>
    <cellStyle name="Comma 3 2 2 3" xfId="695"/>
    <cellStyle name="Comma 3 2 2 3 2" xfId="3084"/>
    <cellStyle name="Comma 3 2 2 3 3" xfId="6010"/>
    <cellStyle name="Comma 3 2 2 3 4" xfId="6246"/>
    <cellStyle name="Comma 3 2 2 3 5" xfId="6426"/>
    <cellStyle name="Comma 3 2 2 3_14. BAs" xfId="9388"/>
    <cellStyle name="Comma 3 2 2 30" xfId="3085"/>
    <cellStyle name="Comma 3 2 2 31" xfId="3086"/>
    <cellStyle name="Comma 3 2 2 32" xfId="3087"/>
    <cellStyle name="Comma 3 2 2 33" xfId="3088"/>
    <cellStyle name="Comma 3 2 2 34" xfId="3089"/>
    <cellStyle name="Comma 3 2 2 35" xfId="3090"/>
    <cellStyle name="Comma 3 2 2 36" xfId="3091"/>
    <cellStyle name="Comma 3 2 2 37" xfId="3092"/>
    <cellStyle name="Comma 3 2 2 38" xfId="3093"/>
    <cellStyle name="Comma 3 2 2 39" xfId="3094"/>
    <cellStyle name="Comma 3 2 2 4" xfId="3095"/>
    <cellStyle name="Comma 3 2 2 40" xfId="3096"/>
    <cellStyle name="Comma 3 2 2 41" xfId="3097"/>
    <cellStyle name="Comma 3 2 2 42" xfId="3098"/>
    <cellStyle name="Comma 3 2 2 43" xfId="3099"/>
    <cellStyle name="Comma 3 2 2 44" xfId="3100"/>
    <cellStyle name="Comma 3 2 2 45" xfId="3101"/>
    <cellStyle name="Comma 3 2 2 46" xfId="3102"/>
    <cellStyle name="Comma 3 2 2 47" xfId="3103"/>
    <cellStyle name="Comma 3 2 2 48" xfId="3104"/>
    <cellStyle name="Comma 3 2 2 49" xfId="3105"/>
    <cellStyle name="Comma 3 2 2 5" xfId="3106"/>
    <cellStyle name="Comma 3 2 2 50" xfId="3107"/>
    <cellStyle name="Comma 3 2 2 51" xfId="3108"/>
    <cellStyle name="Comma 3 2 2 52" xfId="3109"/>
    <cellStyle name="Comma 3 2 2 53" xfId="3110"/>
    <cellStyle name="Comma 3 2 2 54" xfId="3111"/>
    <cellStyle name="Comma 3 2 2 55" xfId="3112"/>
    <cellStyle name="Comma 3 2 2 56" xfId="3113"/>
    <cellStyle name="Comma 3 2 2 57" xfId="3114"/>
    <cellStyle name="Comma 3 2 2 58" xfId="3115"/>
    <cellStyle name="Comma 3 2 2 59" xfId="3116"/>
    <cellStyle name="Comma 3 2 2 6" xfId="3117"/>
    <cellStyle name="Comma 3 2 2 60" xfId="3118"/>
    <cellStyle name="Comma 3 2 2 61" xfId="3119"/>
    <cellStyle name="Comma 3 2 2 62" xfId="3120"/>
    <cellStyle name="Comma 3 2 2 63" xfId="3121"/>
    <cellStyle name="Comma 3 2 2 64" xfId="3122"/>
    <cellStyle name="Comma 3 2 2 65" xfId="3123"/>
    <cellStyle name="Comma 3 2 2 66" xfId="3124"/>
    <cellStyle name="Comma 3 2 2 67" xfId="3125"/>
    <cellStyle name="Comma 3 2 2 68" xfId="3126"/>
    <cellStyle name="Comma 3 2 2 69" xfId="3127"/>
    <cellStyle name="Comma 3 2 2 7" xfId="3128"/>
    <cellStyle name="Comma 3 2 2 70" xfId="3129"/>
    <cellStyle name="Comma 3 2 2 71" xfId="3130"/>
    <cellStyle name="Comma 3 2 2 72" xfId="5735"/>
    <cellStyle name="Comma 3 2 2 72 2" xfId="5956"/>
    <cellStyle name="Comma 3 2 2 73" xfId="6195"/>
    <cellStyle name="Comma 3 2 2 74" xfId="9842"/>
    <cellStyle name="Comma 3 2 2 8" xfId="3131"/>
    <cellStyle name="Comma 3 2 2 9" xfId="3132"/>
    <cellStyle name="Comma 3 2 2_14. BAs" xfId="9385"/>
    <cellStyle name="Comma 3 2 20" xfId="3133"/>
    <cellStyle name="Comma 3 2 21" xfId="3134"/>
    <cellStyle name="Comma 3 2 22" xfId="3135"/>
    <cellStyle name="Comma 3 2 23" xfId="3136"/>
    <cellStyle name="Comma 3 2 24" xfId="3137"/>
    <cellStyle name="Comma 3 2 25" xfId="3138"/>
    <cellStyle name="Comma 3 2 26" xfId="3139"/>
    <cellStyle name="Comma 3 2 27" xfId="3140"/>
    <cellStyle name="Comma 3 2 28" xfId="3141"/>
    <cellStyle name="Comma 3 2 29" xfId="3142"/>
    <cellStyle name="Comma 3 2 3" xfId="681"/>
    <cellStyle name="Comma 3 2 3 2" xfId="3143"/>
    <cellStyle name="Comma 3 2 3 3" xfId="5999"/>
    <cellStyle name="Comma 3 2 3 4" xfId="6235"/>
    <cellStyle name="Comma 3 2 3 5" xfId="6415"/>
    <cellStyle name="Comma 3 2 3_14. BAs" xfId="9389"/>
    <cellStyle name="Comma 3 2 30" xfId="3144"/>
    <cellStyle name="Comma 3 2 31" xfId="3145"/>
    <cellStyle name="Comma 3 2 32" xfId="3146"/>
    <cellStyle name="Comma 3 2 33" xfId="3147"/>
    <cellStyle name="Comma 3 2 34" xfId="3148"/>
    <cellStyle name="Comma 3 2 35" xfId="3149"/>
    <cellStyle name="Comma 3 2 36" xfId="3150"/>
    <cellStyle name="Comma 3 2 37" xfId="3151"/>
    <cellStyle name="Comma 3 2 38" xfId="3152"/>
    <cellStyle name="Comma 3 2 39" xfId="3153"/>
    <cellStyle name="Comma 3 2 4" xfId="3154"/>
    <cellStyle name="Comma 3 2 40" xfId="3155"/>
    <cellStyle name="Comma 3 2 41" xfId="3156"/>
    <cellStyle name="Comma 3 2 42" xfId="3157"/>
    <cellStyle name="Comma 3 2 43" xfId="3158"/>
    <cellStyle name="Comma 3 2 44" xfId="3159"/>
    <cellStyle name="Comma 3 2 45" xfId="3160"/>
    <cellStyle name="Comma 3 2 46" xfId="3161"/>
    <cellStyle name="Comma 3 2 47" xfId="3162"/>
    <cellStyle name="Comma 3 2 48" xfId="3163"/>
    <cellStyle name="Comma 3 2 49" xfId="3164"/>
    <cellStyle name="Comma 3 2 5" xfId="3165"/>
    <cellStyle name="Comma 3 2 50" xfId="3166"/>
    <cellStyle name="Comma 3 2 51" xfId="3167"/>
    <cellStyle name="Comma 3 2 52" xfId="3168"/>
    <cellStyle name="Comma 3 2 53" xfId="3169"/>
    <cellStyle name="Comma 3 2 54" xfId="3170"/>
    <cellStyle name="Comma 3 2 55" xfId="3171"/>
    <cellStyle name="Comma 3 2 56" xfId="3172"/>
    <cellStyle name="Comma 3 2 57" xfId="3173"/>
    <cellStyle name="Comma 3 2 58" xfId="3174"/>
    <cellStyle name="Comma 3 2 59" xfId="3175"/>
    <cellStyle name="Comma 3 2 6" xfId="3176"/>
    <cellStyle name="Comma 3 2 60" xfId="3177"/>
    <cellStyle name="Comma 3 2 61" xfId="3178"/>
    <cellStyle name="Comma 3 2 62" xfId="3179"/>
    <cellStyle name="Comma 3 2 63" xfId="3180"/>
    <cellStyle name="Comma 3 2 64" xfId="3181"/>
    <cellStyle name="Comma 3 2 65" xfId="3182"/>
    <cellStyle name="Comma 3 2 66" xfId="3183"/>
    <cellStyle name="Comma 3 2 67" xfId="3184"/>
    <cellStyle name="Comma 3 2 68" xfId="3185"/>
    <cellStyle name="Comma 3 2 69" xfId="3186"/>
    <cellStyle name="Comma 3 2 7" xfId="3187"/>
    <cellStyle name="Comma 3 2 70" xfId="3188"/>
    <cellStyle name="Comma 3 2 71" xfId="3189"/>
    <cellStyle name="Comma 3 2 72" xfId="1413"/>
    <cellStyle name="Comma 3 2 72 2" xfId="6313"/>
    <cellStyle name="Comma 3 2 72_14. BAs" xfId="9390"/>
    <cellStyle name="Comma 3 2 73" xfId="5624"/>
    <cellStyle name="Comma 3 2 73 2" xfId="6401"/>
    <cellStyle name="Comma 3 2 73_14. BAs" xfId="9391"/>
    <cellStyle name="Comma 3 2 74" xfId="9190"/>
    <cellStyle name="Comma 3 2 74 2" xfId="10044"/>
    <cellStyle name="Comma 3 2 75" xfId="9195"/>
    <cellStyle name="Comma 3 2 75 2" xfId="10046"/>
    <cellStyle name="Comma 3 2 76" xfId="9250"/>
    <cellStyle name="Comma 3 2 76 2" xfId="10062"/>
    <cellStyle name="Comma 3 2 77" xfId="9255"/>
    <cellStyle name="Comma 3 2 77 2" xfId="10063"/>
    <cellStyle name="Comma 3 2 78" xfId="9232"/>
    <cellStyle name="Comma 3 2 78 2" xfId="10058"/>
    <cellStyle name="Comma 3 2 79" xfId="9199"/>
    <cellStyle name="Comma 3 2 79 2" xfId="10047"/>
    <cellStyle name="Comma 3 2 8" xfId="3190"/>
    <cellStyle name="Comma 3 2 80" xfId="9231"/>
    <cellStyle name="Comma 3 2 80 2" xfId="10057"/>
    <cellStyle name="Comma 3 2 81" xfId="9216"/>
    <cellStyle name="Comma 3 2 81 2" xfId="10052"/>
    <cellStyle name="Comma 3 2 82" xfId="9208"/>
    <cellStyle name="Comma 3 2 82 2" xfId="10049"/>
    <cellStyle name="Comma 3 2 83" xfId="9218"/>
    <cellStyle name="Comma 3 2 83 2" xfId="10053"/>
    <cellStyle name="Comma 3 2 84" xfId="9223"/>
    <cellStyle name="Comma 3 2 84 2" xfId="10054"/>
    <cellStyle name="Comma 3 2 85" xfId="9260"/>
    <cellStyle name="Comma 3 2 85 2" xfId="10065"/>
    <cellStyle name="Comma 3 2 86" xfId="9831"/>
    <cellStyle name="Comma 3 2 9" xfId="3191"/>
    <cellStyle name="Comma 3 2_14. BAs" xfId="9384"/>
    <cellStyle name="Comma 3 20" xfId="3192"/>
    <cellStyle name="Comma 3 21" xfId="3193"/>
    <cellStyle name="Comma 3 22" xfId="3194"/>
    <cellStyle name="Comma 3 23" xfId="3195"/>
    <cellStyle name="Comma 3 24" xfId="3196"/>
    <cellStyle name="Comma 3 25" xfId="3197"/>
    <cellStyle name="Comma 3 26" xfId="3198"/>
    <cellStyle name="Comma 3 27" xfId="3199"/>
    <cellStyle name="Comma 3 28" xfId="3200"/>
    <cellStyle name="Comma 3 29" xfId="3201"/>
    <cellStyle name="Comma 3 3" xfId="266"/>
    <cellStyle name="Comma 3 3 2" xfId="267"/>
    <cellStyle name="Comma 3 3 2 2" xfId="716"/>
    <cellStyle name="Comma 3 3 2 2 2" xfId="6031"/>
    <cellStyle name="Comma 3 3 2 2 3" xfId="6267"/>
    <cellStyle name="Comma 3 3 2 2 4" xfId="6447"/>
    <cellStyle name="Comma 3 3 2 2_14. BAs" xfId="9394"/>
    <cellStyle name="Comma 3 3 2 3" xfId="5959"/>
    <cellStyle name="Comma 3 3 2 4" xfId="6198"/>
    <cellStyle name="Comma 3 3 2 5" xfId="5929"/>
    <cellStyle name="Comma 3 3 2 6" xfId="9858"/>
    <cellStyle name="Comma 3 3 2_14. BAs" xfId="9393"/>
    <cellStyle name="Comma 3 3 3" xfId="694"/>
    <cellStyle name="Comma 3 3 3 2" xfId="6009"/>
    <cellStyle name="Comma 3 3 3 3" xfId="6245"/>
    <cellStyle name="Comma 3 3 3 4" xfId="6425"/>
    <cellStyle name="Comma 3 3 3_14. BAs" xfId="9395"/>
    <cellStyle name="Comma 3 3 4" xfId="1414"/>
    <cellStyle name="Comma 3 3 4 2" xfId="6314"/>
    <cellStyle name="Comma 3 3 4_14. BAs" xfId="9396"/>
    <cellStyle name="Comma 3 3 5" xfId="5958"/>
    <cellStyle name="Comma 3 3 6" xfId="6197"/>
    <cellStyle name="Comma 3 3 7" xfId="5907"/>
    <cellStyle name="Comma 3 3 8" xfId="9841"/>
    <cellStyle name="Comma 3 3_14. BAs" xfId="9392"/>
    <cellStyle name="Comma 3 30" xfId="3202"/>
    <cellStyle name="Comma 3 31" xfId="3203"/>
    <cellStyle name="Comma 3 32" xfId="3204"/>
    <cellStyle name="Comma 3 33" xfId="3205"/>
    <cellStyle name="Comma 3 34" xfId="3206"/>
    <cellStyle name="Comma 3 35" xfId="3207"/>
    <cellStyle name="Comma 3 36" xfId="3208"/>
    <cellStyle name="Comma 3 37" xfId="3209"/>
    <cellStyle name="Comma 3 38" xfId="3210"/>
    <cellStyle name="Comma 3 39" xfId="3211"/>
    <cellStyle name="Comma 3 4" xfId="268"/>
    <cellStyle name="Comma 3 4 2" xfId="706"/>
    <cellStyle name="Comma 3 4 2 2" xfId="6021"/>
    <cellStyle name="Comma 3 4 2 3" xfId="6257"/>
    <cellStyle name="Comma 3 4 2 4" xfId="6437"/>
    <cellStyle name="Comma 3 4 2_14. BAs" xfId="9398"/>
    <cellStyle name="Comma 3 4 3" xfId="1415"/>
    <cellStyle name="Comma 3 4 3 2" xfId="6315"/>
    <cellStyle name="Comma 3 4 3_14. BAs" xfId="9399"/>
    <cellStyle name="Comma 3 4 4" xfId="5960"/>
    <cellStyle name="Comma 3 4 5" xfId="6199"/>
    <cellStyle name="Comma 3 4 6" xfId="5919"/>
    <cellStyle name="Comma 3 4 7" xfId="9851"/>
    <cellStyle name="Comma 3 4_14. BAs" xfId="9397"/>
    <cellStyle name="Comma 3 40" xfId="3212"/>
    <cellStyle name="Comma 3 41" xfId="3213"/>
    <cellStyle name="Comma 3 42" xfId="3214"/>
    <cellStyle name="Comma 3 43" xfId="3215"/>
    <cellStyle name="Comma 3 44" xfId="3216"/>
    <cellStyle name="Comma 3 45" xfId="3217"/>
    <cellStyle name="Comma 3 46" xfId="3218"/>
    <cellStyle name="Comma 3 47" xfId="3219"/>
    <cellStyle name="Comma 3 48" xfId="3220"/>
    <cellStyle name="Comma 3 49" xfId="3221"/>
    <cellStyle name="Comma 3 5" xfId="679"/>
    <cellStyle name="Comma 3 5 2" xfId="1416"/>
    <cellStyle name="Comma 3 5 2 2" xfId="6316"/>
    <cellStyle name="Comma 3 5 2_14. BAs" xfId="9401"/>
    <cellStyle name="Comma 3 5 3" xfId="5998"/>
    <cellStyle name="Comma 3 5 4" xfId="6234"/>
    <cellStyle name="Comma 3 5 5" xfId="6414"/>
    <cellStyle name="Comma 3 5_14. BAs" xfId="9400"/>
    <cellStyle name="Comma 3 50" xfId="3222"/>
    <cellStyle name="Comma 3 51" xfId="3223"/>
    <cellStyle name="Comma 3 52" xfId="3224"/>
    <cellStyle name="Comma 3 53" xfId="3225"/>
    <cellStyle name="Comma 3 54" xfId="3226"/>
    <cellStyle name="Comma 3 55" xfId="3227"/>
    <cellStyle name="Comma 3 56" xfId="3228"/>
    <cellStyle name="Comma 3 57" xfId="3229"/>
    <cellStyle name="Comma 3 58" xfId="3230"/>
    <cellStyle name="Comma 3 59" xfId="3231"/>
    <cellStyle name="Comma 3 6" xfId="1417"/>
    <cellStyle name="Comma 3 6 2" xfId="5736"/>
    <cellStyle name="Comma 3 6 2 2" xfId="6317"/>
    <cellStyle name="Comma 3 6_14. BAs" xfId="9402"/>
    <cellStyle name="Comma 3 60" xfId="3232"/>
    <cellStyle name="Comma 3 61" xfId="3233"/>
    <cellStyle name="Comma 3 62" xfId="3234"/>
    <cellStyle name="Comma 3 63" xfId="3235"/>
    <cellStyle name="Comma 3 64" xfId="3236"/>
    <cellStyle name="Comma 3 65" xfId="3237"/>
    <cellStyle name="Comma 3 66" xfId="3238"/>
    <cellStyle name="Comma 3 67" xfId="3239"/>
    <cellStyle name="Comma 3 68" xfId="3240"/>
    <cellStyle name="Comma 3 69" xfId="3241"/>
    <cellStyle name="Comma 3 7" xfId="3242"/>
    <cellStyle name="Comma 3 70" xfId="3243"/>
    <cellStyle name="Comma 3 71" xfId="3244"/>
    <cellStyle name="Comma 3 72" xfId="3245"/>
    <cellStyle name="Comma 3 73" xfId="3246"/>
    <cellStyle name="Comma 3 74" xfId="3247"/>
    <cellStyle name="Comma 3 75" xfId="3248"/>
    <cellStyle name="Comma 3 76" xfId="3249"/>
    <cellStyle name="Comma 3 77" xfId="3250"/>
    <cellStyle name="Comma 3 78" xfId="3251"/>
    <cellStyle name="Comma 3 79" xfId="3252"/>
    <cellStyle name="Comma 3 8" xfId="3253"/>
    <cellStyle name="Comma 3 8 2" xfId="8204"/>
    <cellStyle name="Comma 3 8_14. BAs" xfId="9403"/>
    <cellStyle name="Comma 3 80" xfId="3254"/>
    <cellStyle name="Comma 3 81" xfId="3255"/>
    <cellStyle name="Comma 3 82" xfId="3256"/>
    <cellStyle name="Comma 3 83" xfId="3257"/>
    <cellStyle name="Comma 3 84" xfId="3258"/>
    <cellStyle name="Comma 3 85" xfId="3259"/>
    <cellStyle name="Comma 3 86" xfId="3260"/>
    <cellStyle name="Comma 3 87" xfId="3261"/>
    <cellStyle name="Comma 3 88" xfId="3262"/>
    <cellStyle name="Comma 3 89" xfId="3263"/>
    <cellStyle name="Comma 3 9" xfId="3264"/>
    <cellStyle name="Comma 3 90" xfId="3265"/>
    <cellStyle name="Comma 3 91" xfId="3266"/>
    <cellStyle name="Comma 3 92" xfId="3267"/>
    <cellStyle name="Comma 3 93" xfId="3268"/>
    <cellStyle name="Comma 3 94" xfId="3269"/>
    <cellStyle name="Comma 3 95" xfId="3270"/>
    <cellStyle name="Comma 3 96" xfId="3271"/>
    <cellStyle name="Comma 3 97" xfId="3272"/>
    <cellStyle name="Comma 3 98" xfId="3273"/>
    <cellStyle name="Comma 3 99" xfId="3274"/>
    <cellStyle name="Comma 3_AcqBal LC" xfId="1418"/>
    <cellStyle name="Comma 30" xfId="1419"/>
    <cellStyle name="Comma 30 2" xfId="8205"/>
    <cellStyle name="Comma 30_14. BAs" xfId="9404"/>
    <cellStyle name="Comma 31" xfId="1420"/>
    <cellStyle name="Comma 31 2" xfId="6318"/>
    <cellStyle name="Comma 31_14. BAs" xfId="9405"/>
    <cellStyle name="Comma 32" xfId="1421"/>
    <cellStyle name="Comma 32 2" xfId="6319"/>
    <cellStyle name="Comma 32_14. BAs" xfId="9406"/>
    <cellStyle name="Comma 33" xfId="1422"/>
    <cellStyle name="Comma 33 2" xfId="6320"/>
    <cellStyle name="Comma 33_14. BAs" xfId="9407"/>
    <cellStyle name="Comma 34" xfId="1423"/>
    <cellStyle name="Comma 34 2" xfId="6321"/>
    <cellStyle name="Comma 34_14. BAs" xfId="9408"/>
    <cellStyle name="Comma 35" xfId="1424"/>
    <cellStyle name="Comma 35 2" xfId="6322"/>
    <cellStyle name="Comma 35_14. BAs" xfId="9409"/>
    <cellStyle name="Comma 36" xfId="1425"/>
    <cellStyle name="Comma 36 2" xfId="6323"/>
    <cellStyle name="Comma 36_14. BAs" xfId="9410"/>
    <cellStyle name="Comma 37" xfId="1426"/>
    <cellStyle name="Comma 37 2" xfId="6324"/>
    <cellStyle name="Comma 37_14. BAs" xfId="9411"/>
    <cellStyle name="Comma 38" xfId="1427"/>
    <cellStyle name="Comma 38 2" xfId="6325"/>
    <cellStyle name="Comma 38_14. BAs" xfId="9412"/>
    <cellStyle name="Comma 39" xfId="1428"/>
    <cellStyle name="Comma 4" xfId="269"/>
    <cellStyle name="Comma 4 10" xfId="3275"/>
    <cellStyle name="Comma 4 11" xfId="3276"/>
    <cellStyle name="Comma 4 12" xfId="3277"/>
    <cellStyle name="Comma 4 13" xfId="3278"/>
    <cellStyle name="Comma 4 14" xfId="3279"/>
    <cellStyle name="Comma 4 15" xfId="3280"/>
    <cellStyle name="Comma 4 16" xfId="3281"/>
    <cellStyle name="Comma 4 17" xfId="3282"/>
    <cellStyle name="Comma 4 18" xfId="3283"/>
    <cellStyle name="Comma 4 19" xfId="3284"/>
    <cellStyle name="Comma 4 2" xfId="270"/>
    <cellStyle name="Comma 4 2 2" xfId="271"/>
    <cellStyle name="Comma 4 2 2 2" xfId="715"/>
    <cellStyle name="Comma 4 2 2 2 2" xfId="6030"/>
    <cellStyle name="Comma 4 2 2 2 3" xfId="6266"/>
    <cellStyle name="Comma 4 2 2 2 4" xfId="6446"/>
    <cellStyle name="Comma 4 2 2 2_14. BAs" xfId="9416"/>
    <cellStyle name="Comma 4 2 2 3" xfId="5963"/>
    <cellStyle name="Comma 4 2 2 4" xfId="6202"/>
    <cellStyle name="Comma 4 2 2 5" xfId="5928"/>
    <cellStyle name="Comma 4 2 2 6" xfId="9857"/>
    <cellStyle name="Comma 4 2 2_14. BAs" xfId="9415"/>
    <cellStyle name="Comma 4 2 3" xfId="693"/>
    <cellStyle name="Comma 4 2 3 2" xfId="6008"/>
    <cellStyle name="Comma 4 2 3 3" xfId="6244"/>
    <cellStyle name="Comma 4 2 3 4" xfId="6424"/>
    <cellStyle name="Comma 4 2 3_14. BAs" xfId="9417"/>
    <cellStyle name="Comma 4 2 4" xfId="1430"/>
    <cellStyle name="Comma 4 2 5" xfId="5962"/>
    <cellStyle name="Comma 4 2 6" xfId="6201"/>
    <cellStyle name="Comma 4 2 7" xfId="5906"/>
    <cellStyle name="Comma 4 2 8" xfId="9840"/>
    <cellStyle name="Comma 4 2_14. BAs" xfId="9414"/>
    <cellStyle name="Comma 4 20" xfId="3285"/>
    <cellStyle name="Comma 4 21" xfId="3286"/>
    <cellStyle name="Comma 4 22" xfId="3287"/>
    <cellStyle name="Comma 4 23" xfId="3288"/>
    <cellStyle name="Comma 4 24" xfId="3289"/>
    <cellStyle name="Comma 4 25" xfId="3290"/>
    <cellStyle name="Comma 4 26" xfId="3291"/>
    <cellStyle name="Comma 4 27" xfId="3292"/>
    <cellStyle name="Comma 4 28" xfId="1429"/>
    <cellStyle name="Comma 4 28 2" xfId="6326"/>
    <cellStyle name="Comma 4 28_14. BAs" xfId="9418"/>
    <cellStyle name="Comma 4 29" xfId="5625"/>
    <cellStyle name="Comma 4 29 2" xfId="6402"/>
    <cellStyle name="Comma 4 29_14. BAs" xfId="9419"/>
    <cellStyle name="Comma 4 3" xfId="272"/>
    <cellStyle name="Comma 4 3 2" xfId="705"/>
    <cellStyle name="Comma 4 3 2 2" xfId="6020"/>
    <cellStyle name="Comma 4 3 2 3" xfId="6256"/>
    <cellStyle name="Comma 4 3 2 4" xfId="6436"/>
    <cellStyle name="Comma 4 3 2_14. BAs" xfId="9421"/>
    <cellStyle name="Comma 4 3 3" xfId="3293"/>
    <cellStyle name="Comma 4 3 4" xfId="5964"/>
    <cellStyle name="Comma 4 3 5" xfId="6203"/>
    <cellStyle name="Comma 4 3 6" xfId="5918"/>
    <cellStyle name="Comma 4 3 7" xfId="9850"/>
    <cellStyle name="Comma 4 3_14. BAs" xfId="9420"/>
    <cellStyle name="Comma 4 30" xfId="5961"/>
    <cellStyle name="Comma 4 31" xfId="6200"/>
    <cellStyle name="Comma 4 32" xfId="5893"/>
    <cellStyle name="Comma 4 33" xfId="9828"/>
    <cellStyle name="Comma 4 4" xfId="678"/>
    <cellStyle name="Comma 4 4 2" xfId="3294"/>
    <cellStyle name="Comma 4 4 3" xfId="5997"/>
    <cellStyle name="Comma 4 4 4" xfId="6233"/>
    <cellStyle name="Comma 4 4 5" xfId="6413"/>
    <cellStyle name="Comma 4 4_14. BAs" xfId="9422"/>
    <cellStyle name="Comma 4 5" xfId="3295"/>
    <cellStyle name="Comma 4 6" xfId="3296"/>
    <cellStyle name="Comma 4 7" xfId="3297"/>
    <cellStyle name="Comma 4 8" xfId="3298"/>
    <cellStyle name="Comma 4 9" xfId="3299"/>
    <cellStyle name="Comma 4_14. BAs" xfId="9413"/>
    <cellStyle name="Comma 40" xfId="1431"/>
    <cellStyle name="Comma 40 2" xfId="5737"/>
    <cellStyle name="Comma 40 2 2" xfId="6327"/>
    <cellStyle name="Comma 40 2 3" xfId="10032"/>
    <cellStyle name="Comma 40 3" xfId="6126"/>
    <cellStyle name="Comma 40 4" xfId="9968"/>
    <cellStyle name="Comma 40_14. BAs" xfId="9423"/>
    <cellStyle name="Comma 41" xfId="2073"/>
    <cellStyle name="Comma 42" xfId="2074"/>
    <cellStyle name="Comma 43" xfId="2075"/>
    <cellStyle name="Comma 44" xfId="2076"/>
    <cellStyle name="Comma 45" xfId="2146"/>
    <cellStyle name="Comma 46" xfId="3300"/>
    <cellStyle name="Comma 47" xfId="3301"/>
    <cellStyle name="Comma 48" xfId="3302"/>
    <cellStyle name="Comma 49" xfId="3303"/>
    <cellStyle name="Comma 5" xfId="273"/>
    <cellStyle name="Comma 5 10" xfId="9835"/>
    <cellStyle name="Comma 5 2" xfId="274"/>
    <cellStyle name="Comma 5 2 2" xfId="275"/>
    <cellStyle name="Comma 5 2 2 2" xfId="718"/>
    <cellStyle name="Comma 5 2 2 2 2" xfId="6033"/>
    <cellStyle name="Comma 5 2 2 2 3" xfId="6269"/>
    <cellStyle name="Comma 5 2 2 2 4" xfId="6449"/>
    <cellStyle name="Comma 5 2 2 2_14. BAs" xfId="9427"/>
    <cellStyle name="Comma 5 2 2 3" xfId="5967"/>
    <cellStyle name="Comma 5 2 2 4" xfId="6206"/>
    <cellStyle name="Comma 5 2 2 5" xfId="5931"/>
    <cellStyle name="Comma 5 2 2 6" xfId="9860"/>
    <cellStyle name="Comma 5 2 2_14. BAs" xfId="9426"/>
    <cellStyle name="Comma 5 2 3" xfId="696"/>
    <cellStyle name="Comma 5 2 3 2" xfId="6011"/>
    <cellStyle name="Comma 5 2 3 3" xfId="6247"/>
    <cellStyle name="Comma 5 2 3 4" xfId="6427"/>
    <cellStyle name="Comma 5 2 3_14. BAs" xfId="9428"/>
    <cellStyle name="Comma 5 2 4" xfId="1433"/>
    <cellStyle name="Comma 5 2 4 2" xfId="6329"/>
    <cellStyle name="Comma 5 2 4_14. BAs" xfId="9429"/>
    <cellStyle name="Comma 5 2 5" xfId="5966"/>
    <cellStyle name="Comma 5 2 6" xfId="6205"/>
    <cellStyle name="Comma 5 2 7" xfId="5908"/>
    <cellStyle name="Comma 5 2 8" xfId="9843"/>
    <cellStyle name="Comma 5 2_14. BAs" xfId="9425"/>
    <cellStyle name="Comma 5 3" xfId="276"/>
    <cellStyle name="Comma 5 3 2" xfId="707"/>
    <cellStyle name="Comma 5 3 2 2" xfId="6022"/>
    <cellStyle name="Comma 5 3 2 3" xfId="6258"/>
    <cellStyle name="Comma 5 3 2 4" xfId="6438"/>
    <cellStyle name="Comma 5 3 2_14. BAs" xfId="9431"/>
    <cellStyle name="Comma 5 3 3" xfId="5968"/>
    <cellStyle name="Comma 5 3 4" xfId="6207"/>
    <cellStyle name="Comma 5 3 5" xfId="5920"/>
    <cellStyle name="Comma 5 3 6" xfId="9852"/>
    <cellStyle name="Comma 5 3_14. BAs" xfId="9430"/>
    <cellStyle name="Comma 5 4" xfId="685"/>
    <cellStyle name="Comma 5 4 2" xfId="6000"/>
    <cellStyle name="Comma 5 4 3" xfId="6236"/>
    <cellStyle name="Comma 5 4 4" xfId="6416"/>
    <cellStyle name="Comma 5 4_14. BAs" xfId="9432"/>
    <cellStyle name="Comma 5 5" xfId="1432"/>
    <cellStyle name="Comma 5 5 2" xfId="6328"/>
    <cellStyle name="Comma 5 5_14. BAs" xfId="9433"/>
    <cellStyle name="Comma 5 6" xfId="5626"/>
    <cellStyle name="Comma 5 6 2" xfId="6403"/>
    <cellStyle name="Comma 5 6_14. BAs" xfId="9434"/>
    <cellStyle name="Comma 5 7" xfId="5738"/>
    <cellStyle name="Comma 5 7 2" xfId="5965"/>
    <cellStyle name="Comma 5 8" xfId="6204"/>
    <cellStyle name="Comma 5 9" xfId="5898"/>
    <cellStyle name="Comma 5_14. BAs" xfId="9424"/>
    <cellStyle name="Comma 50" xfId="3304"/>
    <cellStyle name="Comma 50 2" xfId="6388"/>
    <cellStyle name="Comma 50_14. BAs" xfId="9435"/>
    <cellStyle name="Comma 51" xfId="3305"/>
    <cellStyle name="Comma 51 2" xfId="3306"/>
    <cellStyle name="Comma 51 2 2" xfId="6390"/>
    <cellStyle name="Comma 51 2_14. BAs" xfId="9437"/>
    <cellStyle name="Comma 51 3" xfId="3307"/>
    <cellStyle name="Comma 51 3 2" xfId="6391"/>
    <cellStyle name="Comma 51 3_14. BAs" xfId="9438"/>
    <cellStyle name="Comma 51 4" xfId="3308"/>
    <cellStyle name="Comma 51 4 2" xfId="6392"/>
    <cellStyle name="Comma 51 4_14. BAs" xfId="9439"/>
    <cellStyle name="Comma 51 5" xfId="6389"/>
    <cellStyle name="Comma 51_14. BAs" xfId="9436"/>
    <cellStyle name="Comma 52" xfId="3309"/>
    <cellStyle name="Comma 52 2" xfId="3310"/>
    <cellStyle name="Comma 52 2 2" xfId="6394"/>
    <cellStyle name="Comma 52 2_14. BAs" xfId="9441"/>
    <cellStyle name="Comma 52 3" xfId="3311"/>
    <cellStyle name="Comma 52 3 2" xfId="6395"/>
    <cellStyle name="Comma 52 3_14. BAs" xfId="9442"/>
    <cellStyle name="Comma 52 4" xfId="3312"/>
    <cellStyle name="Comma 52 4 2" xfId="6396"/>
    <cellStyle name="Comma 52 4_14. BAs" xfId="9443"/>
    <cellStyle name="Comma 52 5" xfId="6393"/>
    <cellStyle name="Comma 52_14. BAs" xfId="9440"/>
    <cellStyle name="Comma 53" xfId="3313"/>
    <cellStyle name="Comma 53 2" xfId="6397"/>
    <cellStyle name="Comma 53_14. BAs" xfId="9444"/>
    <cellStyle name="Comma 54" xfId="3314"/>
    <cellStyle name="Comma 54 2" xfId="5808"/>
    <cellStyle name="Comma 54 2 2" xfId="6398"/>
    <cellStyle name="Comma 54 2 3" xfId="10037"/>
    <cellStyle name="Comma 54 3" xfId="9224"/>
    <cellStyle name="Comma 54 3 2" xfId="10055"/>
    <cellStyle name="Comma 54 4" xfId="9263"/>
    <cellStyle name="Comma 54 4 2" xfId="10067"/>
    <cellStyle name="Comma 54 5" xfId="6178"/>
    <cellStyle name="Comma 54 6" xfId="10020"/>
    <cellStyle name="Comma 54_14. BAs" xfId="9445"/>
    <cellStyle name="Comma 55" xfId="1909"/>
    <cellStyle name="Comma 55 2" xfId="5816"/>
    <cellStyle name="Comma 55 2 2" xfId="6340"/>
    <cellStyle name="Comma 55 2 3" xfId="10035"/>
    <cellStyle name="Comma 55 3" xfId="6177"/>
    <cellStyle name="Comma 55 4" xfId="10019"/>
    <cellStyle name="Comma 55_14. BAs" xfId="9446"/>
    <cellStyle name="Comma 56" xfId="3315"/>
    <cellStyle name="Comma 56 2" xfId="5809"/>
    <cellStyle name="Comma 56 2 2" xfId="6399"/>
    <cellStyle name="Comma 56 2 3" xfId="10038"/>
    <cellStyle name="Comma 56 3" xfId="9225"/>
    <cellStyle name="Comma 56 3 2" xfId="10056"/>
    <cellStyle name="Comma 56 4" xfId="9264"/>
    <cellStyle name="Comma 56 4 2" xfId="10068"/>
    <cellStyle name="Comma 56 5" xfId="6179"/>
    <cellStyle name="Comma 56 6" xfId="10021"/>
    <cellStyle name="Comma 56_14. BAs" xfId="9447"/>
    <cellStyle name="Comma 57" xfId="5633"/>
    <cellStyle name="Comma 57 2" xfId="6408"/>
    <cellStyle name="Comma 57 2 2" xfId="10039"/>
    <cellStyle name="Comma 57 3" xfId="6180"/>
    <cellStyle name="Comma 57 4" xfId="10024"/>
    <cellStyle name="Comma 57_14. BAs" xfId="9448"/>
    <cellStyle name="Comma 58" xfId="5796"/>
    <cellStyle name="Comma 58 2" xfId="5943"/>
    <cellStyle name="Comma 59" xfId="3316"/>
    <cellStyle name="Comma 6" xfId="277"/>
    <cellStyle name="Comma 6 10" xfId="9836"/>
    <cellStyle name="Comma 6 2" xfId="278"/>
    <cellStyle name="Comma 6 2 2" xfId="279"/>
    <cellStyle name="Comma 6 2 2 2" xfId="719"/>
    <cellStyle name="Comma 6 2 2 2 2" xfId="6034"/>
    <cellStyle name="Comma 6 2 2 2 3" xfId="6270"/>
    <cellStyle name="Comma 6 2 2 2 4" xfId="6450"/>
    <cellStyle name="Comma 6 2 2 2_14. BAs" xfId="9452"/>
    <cellStyle name="Comma 6 2 2 3" xfId="5971"/>
    <cellStyle name="Comma 6 2 2 4" xfId="6210"/>
    <cellStyle name="Comma 6 2 2 5" xfId="5932"/>
    <cellStyle name="Comma 6 2 2 6" xfId="9861"/>
    <cellStyle name="Comma 6 2 2_14. BAs" xfId="9451"/>
    <cellStyle name="Comma 6 2 3" xfId="697"/>
    <cellStyle name="Comma 6 2 3 2" xfId="6012"/>
    <cellStyle name="Comma 6 2 3 3" xfId="6248"/>
    <cellStyle name="Comma 6 2 3 4" xfId="6428"/>
    <cellStyle name="Comma 6 2 3_14. BAs" xfId="9453"/>
    <cellStyle name="Comma 6 2 4" xfId="1435"/>
    <cellStyle name="Comma 6 2 4 2" xfId="6331"/>
    <cellStyle name="Comma 6 2 4_14. BAs" xfId="9454"/>
    <cellStyle name="Comma 6 2 5" xfId="5970"/>
    <cellStyle name="Comma 6 2 6" xfId="6209"/>
    <cellStyle name="Comma 6 2 7" xfId="5909"/>
    <cellStyle name="Comma 6 2 8" xfId="9844"/>
    <cellStyle name="Comma 6 2_14. BAs" xfId="9450"/>
    <cellStyle name="Comma 6 3" xfId="280"/>
    <cellStyle name="Comma 6 3 2" xfId="708"/>
    <cellStyle name="Comma 6 3 2 2" xfId="6023"/>
    <cellStyle name="Comma 6 3 2 3" xfId="6259"/>
    <cellStyle name="Comma 6 3 2 4" xfId="6439"/>
    <cellStyle name="Comma 6 3 2_14. BAs" xfId="9456"/>
    <cellStyle name="Comma 6 3 3" xfId="5972"/>
    <cellStyle name="Comma 6 3 4" xfId="6211"/>
    <cellStyle name="Comma 6 3 5" xfId="5921"/>
    <cellStyle name="Comma 6 3 6" xfId="9853"/>
    <cellStyle name="Comma 6 3_14. BAs" xfId="9455"/>
    <cellStyle name="Comma 6 4" xfId="686"/>
    <cellStyle name="Comma 6 4 2" xfId="6001"/>
    <cellStyle name="Comma 6 4 3" xfId="6237"/>
    <cellStyle name="Comma 6 4 4" xfId="6417"/>
    <cellStyle name="Comma 6 4_14. BAs" xfId="9457"/>
    <cellStyle name="Comma 6 5" xfId="1434"/>
    <cellStyle name="Comma 6 5 2" xfId="6330"/>
    <cellStyle name="Comma 6 5_14. BAs" xfId="9458"/>
    <cellStyle name="Comma 6 6" xfId="5627"/>
    <cellStyle name="Comma 6 6 2" xfId="6404"/>
    <cellStyle name="Comma 6 6_14. BAs" xfId="9459"/>
    <cellStyle name="Comma 6 7" xfId="5739"/>
    <cellStyle name="Comma 6 7 2" xfId="5969"/>
    <cellStyle name="Comma 6 8" xfId="6208"/>
    <cellStyle name="Comma 6 9" xfId="5899"/>
    <cellStyle name="Comma 6_14. BAs" xfId="9449"/>
    <cellStyle name="Comma 60" xfId="6182"/>
    <cellStyle name="Comma 61" xfId="6349"/>
    <cellStyle name="Comma 61 2" xfId="10036"/>
    <cellStyle name="Comma 62" xfId="6339"/>
    <cellStyle name="Comma 62 2" xfId="10034"/>
    <cellStyle name="Comma 63" xfId="6411"/>
    <cellStyle name="Comma 63 2" xfId="10040"/>
    <cellStyle name="Comma 64" xfId="8206"/>
    <cellStyle name="Comma 65" xfId="9188"/>
    <cellStyle name="Comma 66" xfId="9197"/>
    <cellStyle name="Comma 67" xfId="9249"/>
    <cellStyle name="Comma 68" xfId="9254"/>
    <cellStyle name="Comma 69" xfId="9240"/>
    <cellStyle name="Comma 7" xfId="281"/>
    <cellStyle name="Comma 7 10" xfId="9837"/>
    <cellStyle name="Comma 7 2" xfId="282"/>
    <cellStyle name="Comma 7 2 2" xfId="283"/>
    <cellStyle name="Comma 7 2 2 2" xfId="720"/>
    <cellStyle name="Comma 7 2 2 2 2" xfId="6035"/>
    <cellStyle name="Comma 7 2 2 2 3" xfId="6271"/>
    <cellStyle name="Comma 7 2 2 2 4" xfId="6451"/>
    <cellStyle name="Comma 7 2 2 2_14. BAs" xfId="9463"/>
    <cellStyle name="Comma 7 2 2 3" xfId="5975"/>
    <cellStyle name="Comma 7 2 2 4" xfId="6214"/>
    <cellStyle name="Comma 7 2 2 5" xfId="5933"/>
    <cellStyle name="Comma 7 2 2 6" xfId="9862"/>
    <cellStyle name="Comma 7 2 2_14. BAs" xfId="9462"/>
    <cellStyle name="Comma 7 2 3" xfId="698"/>
    <cellStyle name="Comma 7 2 3 2" xfId="6013"/>
    <cellStyle name="Comma 7 2 3 3" xfId="6249"/>
    <cellStyle name="Comma 7 2 3 4" xfId="6429"/>
    <cellStyle name="Comma 7 2 3_14. BAs" xfId="9464"/>
    <cellStyle name="Comma 7 2 4" xfId="1437"/>
    <cellStyle name="Comma 7 2 4 2" xfId="6333"/>
    <cellStyle name="Comma 7 2 4_14. BAs" xfId="9465"/>
    <cellStyle name="Comma 7 2 5" xfId="5974"/>
    <cellStyle name="Comma 7 2 6" xfId="6213"/>
    <cellStyle name="Comma 7 2 7" xfId="5910"/>
    <cellStyle name="Comma 7 2 8" xfId="9845"/>
    <cellStyle name="Comma 7 2_14. BAs" xfId="9461"/>
    <cellStyle name="Comma 7 3" xfId="284"/>
    <cellStyle name="Comma 7 3 2" xfId="709"/>
    <cellStyle name="Comma 7 3 2 2" xfId="6024"/>
    <cellStyle name="Comma 7 3 2 3" xfId="6260"/>
    <cellStyle name="Comma 7 3 2 4" xfId="6440"/>
    <cellStyle name="Comma 7 3 2_14. BAs" xfId="9467"/>
    <cellStyle name="Comma 7 3 3" xfId="5976"/>
    <cellStyle name="Comma 7 3 4" xfId="6215"/>
    <cellStyle name="Comma 7 3 5" xfId="5922"/>
    <cellStyle name="Comma 7 3 6" xfId="9854"/>
    <cellStyle name="Comma 7 3_14. BAs" xfId="9466"/>
    <cellStyle name="Comma 7 4" xfId="687"/>
    <cellStyle name="Comma 7 4 2" xfId="6002"/>
    <cellStyle name="Comma 7 4 3" xfId="6238"/>
    <cellStyle name="Comma 7 4 4" xfId="6418"/>
    <cellStyle name="Comma 7 4_14. BAs" xfId="9468"/>
    <cellStyle name="Comma 7 5" xfId="1436"/>
    <cellStyle name="Comma 7 5 2" xfId="6332"/>
    <cellStyle name="Comma 7 5_14. BAs" xfId="9469"/>
    <cellStyle name="Comma 7 6" xfId="5628"/>
    <cellStyle name="Comma 7 6 2" xfId="6405"/>
    <cellStyle name="Comma 7 6_14. BAs" xfId="9470"/>
    <cellStyle name="Comma 7 7" xfId="5740"/>
    <cellStyle name="Comma 7 7 2" xfId="5973"/>
    <cellStyle name="Comma 7 8" xfId="6212"/>
    <cellStyle name="Comma 7 9" xfId="5900"/>
    <cellStyle name="Comma 7_14. BAs" xfId="9460"/>
    <cellStyle name="Comma 70" xfId="9187"/>
    <cellStyle name="Comma 71" xfId="9230"/>
    <cellStyle name="Comma 72" xfId="9205"/>
    <cellStyle name="Comma 73" xfId="9207"/>
    <cellStyle name="Comma 74" xfId="9247"/>
    <cellStyle name="Comma 75" xfId="9228"/>
    <cellStyle name="Comma 76" xfId="9258"/>
    <cellStyle name="Comma 77" xfId="5916"/>
    <cellStyle name="Comma 78" xfId="9849"/>
    <cellStyle name="Comma 8" xfId="285"/>
    <cellStyle name="Comma 8 10" xfId="9838"/>
    <cellStyle name="Comma 8 2" xfId="286"/>
    <cellStyle name="Comma 8 2 2" xfId="287"/>
    <cellStyle name="Comma 8 2 2 2" xfId="721"/>
    <cellStyle name="Comma 8 2 2 2 2" xfId="6036"/>
    <cellStyle name="Comma 8 2 2 2 3" xfId="6272"/>
    <cellStyle name="Comma 8 2 2 2 4" xfId="6452"/>
    <cellStyle name="Comma 8 2 2 2_14. BAs" xfId="9474"/>
    <cellStyle name="Comma 8 2 2 3" xfId="5979"/>
    <cellStyle name="Comma 8 2 2 4" xfId="6218"/>
    <cellStyle name="Comma 8 2 2 5" xfId="5934"/>
    <cellStyle name="Comma 8 2 2 6" xfId="9863"/>
    <cellStyle name="Comma 8 2 2_14. BAs" xfId="9473"/>
    <cellStyle name="Comma 8 2 3" xfId="699"/>
    <cellStyle name="Comma 8 2 3 2" xfId="6014"/>
    <cellStyle name="Comma 8 2 3 3" xfId="6250"/>
    <cellStyle name="Comma 8 2 3 4" xfId="6430"/>
    <cellStyle name="Comma 8 2 3_14. BAs" xfId="9475"/>
    <cellStyle name="Comma 8 2 4" xfId="5978"/>
    <cellStyle name="Comma 8 2 5" xfId="6217"/>
    <cellStyle name="Comma 8 2 6" xfId="5911"/>
    <cellStyle name="Comma 8 2 7" xfId="9846"/>
    <cellStyle name="Comma 8 2_14. BAs" xfId="9472"/>
    <cellStyle name="Comma 8 3" xfId="288"/>
    <cellStyle name="Comma 8 3 2" xfId="710"/>
    <cellStyle name="Comma 8 3 2 2" xfId="6025"/>
    <cellStyle name="Comma 8 3 2 3" xfId="6261"/>
    <cellStyle name="Comma 8 3 2 4" xfId="6441"/>
    <cellStyle name="Comma 8 3 2_14. BAs" xfId="9477"/>
    <cellStyle name="Comma 8 3 3" xfId="5980"/>
    <cellStyle name="Comma 8 3 4" xfId="6219"/>
    <cellStyle name="Comma 8 3 5" xfId="5923"/>
    <cellStyle name="Comma 8 3 6" xfId="9855"/>
    <cellStyle name="Comma 8 3_14. BAs" xfId="9476"/>
    <cellStyle name="Comma 8 4" xfId="688"/>
    <cellStyle name="Comma 8 4 2" xfId="6003"/>
    <cellStyle name="Comma 8 4 3" xfId="6239"/>
    <cellStyle name="Comma 8 4 4" xfId="6419"/>
    <cellStyle name="Comma 8 4_14. BAs" xfId="9478"/>
    <cellStyle name="Comma 8 5" xfId="1438"/>
    <cellStyle name="Comma 8 5 2" xfId="6334"/>
    <cellStyle name="Comma 8 5_14. BAs" xfId="9479"/>
    <cellStyle name="Comma 8 6" xfId="5629"/>
    <cellStyle name="Comma 8 6 2" xfId="6406"/>
    <cellStyle name="Comma 8 6_14. BAs" xfId="9480"/>
    <cellStyle name="Comma 8 7" xfId="5977"/>
    <cellStyle name="Comma 8 8" xfId="6216"/>
    <cellStyle name="Comma 8 9" xfId="5901"/>
    <cellStyle name="Comma 8_14. BAs" xfId="9471"/>
    <cellStyle name="Comma 9" xfId="289"/>
    <cellStyle name="Comma 9 10" xfId="9839"/>
    <cellStyle name="Comma 9 2" xfId="290"/>
    <cellStyle name="Comma 9 2 2" xfId="291"/>
    <cellStyle name="Comma 9 2 2 2" xfId="722"/>
    <cellStyle name="Comma 9 2 2 2 2" xfId="6037"/>
    <cellStyle name="Comma 9 2 2 2 3" xfId="6273"/>
    <cellStyle name="Comma 9 2 2 2 4" xfId="6453"/>
    <cellStyle name="Comma 9 2 2 2_14. BAs" xfId="9484"/>
    <cellStyle name="Comma 9 2 2 3" xfId="5983"/>
    <cellStyle name="Comma 9 2 2 4" xfId="6222"/>
    <cellStyle name="Comma 9 2 2 5" xfId="5935"/>
    <cellStyle name="Comma 9 2 2 6" xfId="9864"/>
    <cellStyle name="Comma 9 2 2_14. BAs" xfId="9483"/>
    <cellStyle name="Comma 9 2 3" xfId="700"/>
    <cellStyle name="Comma 9 2 3 2" xfId="6015"/>
    <cellStyle name="Comma 9 2 3 3" xfId="6251"/>
    <cellStyle name="Comma 9 2 3 4" xfId="6431"/>
    <cellStyle name="Comma 9 2 3_14. BAs" xfId="9485"/>
    <cellStyle name="Comma 9 2 4" xfId="5982"/>
    <cellStyle name="Comma 9 2 5" xfId="6221"/>
    <cellStyle name="Comma 9 2 6" xfId="5912"/>
    <cellStyle name="Comma 9 2 7" xfId="9847"/>
    <cellStyle name="Comma 9 2_14. BAs" xfId="9482"/>
    <cellStyle name="Comma 9 3" xfId="292"/>
    <cellStyle name="Comma 9 3 2" xfId="711"/>
    <cellStyle name="Comma 9 3 2 2" xfId="6026"/>
    <cellStyle name="Comma 9 3 2 3" xfId="6262"/>
    <cellStyle name="Comma 9 3 2 4" xfId="6442"/>
    <cellStyle name="Comma 9 3 2_14. BAs" xfId="9487"/>
    <cellStyle name="Comma 9 3 3" xfId="5984"/>
    <cellStyle name="Comma 9 3 4" xfId="6223"/>
    <cellStyle name="Comma 9 3 5" xfId="5924"/>
    <cellStyle name="Comma 9 3 6" xfId="9856"/>
    <cellStyle name="Comma 9 3_14. BAs" xfId="9486"/>
    <cellStyle name="Comma 9 4" xfId="689"/>
    <cellStyle name="Comma 9 4 2" xfId="6004"/>
    <cellStyle name="Comma 9 4 3" xfId="6240"/>
    <cellStyle name="Comma 9 4 4" xfId="6420"/>
    <cellStyle name="Comma 9 4_14. BAs" xfId="9488"/>
    <cellStyle name="Comma 9 5" xfId="1439"/>
    <cellStyle name="Comma 9 5 2" xfId="6335"/>
    <cellStyle name="Comma 9 5_14. BAs" xfId="9489"/>
    <cellStyle name="Comma 9 6" xfId="5630"/>
    <cellStyle name="Comma 9 6 2" xfId="6407"/>
    <cellStyle name="Comma 9 6_14. BAs" xfId="9490"/>
    <cellStyle name="Comma 9 7" xfId="5981"/>
    <cellStyle name="Comma 9 8" xfId="6220"/>
    <cellStyle name="Comma 9 9" xfId="5902"/>
    <cellStyle name="Comma 9_14. BAs" xfId="9481"/>
    <cellStyle name="Comma0" xfId="1440"/>
    <cellStyle name="Commentaire" xfId="293"/>
    <cellStyle name="Commentaire 2" xfId="1442"/>
    <cellStyle name="Commentaire 2 2" xfId="1443"/>
    <cellStyle name="Commentaire 2 2 2" xfId="8207"/>
    <cellStyle name="Commentaire 2 2_14. BAs" xfId="9492"/>
    <cellStyle name="Commentaire 2 3" xfId="8208"/>
    <cellStyle name="Commentaire 2_14. BAs" xfId="9491"/>
    <cellStyle name="Commentaire 3" xfId="1908"/>
    <cellStyle name="Commentaire 3 2" xfId="8209"/>
    <cellStyle name="Commentaire 3 2 2" xfId="8210"/>
    <cellStyle name="Commentaire 3 2_Note 23 Employee b" xfId="8211"/>
    <cellStyle name="Commentaire 3 3" xfId="8212"/>
    <cellStyle name="Commentaire 3_14. BAs" xfId="9493"/>
    <cellStyle name="Commentaire 4" xfId="1441"/>
    <cellStyle name="Commentaire 4 2" xfId="8213"/>
    <cellStyle name="Commentaire 4_14. BAs" xfId="9494"/>
    <cellStyle name="Commentaire_1.Entity" xfId="1444"/>
    <cellStyle name="Copied" xfId="294"/>
    <cellStyle name="Copied 2" xfId="8214"/>
    <cellStyle name="Copied 2 2" xfId="8215"/>
    <cellStyle name="Copied 2_Bridges" xfId="8216"/>
    <cellStyle name="Copied_14. BAs" xfId="9495"/>
    <cellStyle name="Credito" xfId="1999"/>
    <cellStyle name="Currency 2" xfId="1445"/>
    <cellStyle name="Currency 2 2" xfId="1446"/>
    <cellStyle name="Currency 2 3" xfId="5741"/>
    <cellStyle name="Currency 2 3 2" xfId="6336"/>
    <cellStyle name="Currency 2 3 3" xfId="10033"/>
    <cellStyle name="Currency 2 4" xfId="9206"/>
    <cellStyle name="Currency 2 4 2" xfId="10048"/>
    <cellStyle name="Currency 2 5" xfId="9262"/>
    <cellStyle name="Currency 2 5 2" xfId="10066"/>
    <cellStyle name="Currency 2 6" xfId="6127"/>
    <cellStyle name="Currency 2 7" xfId="9969"/>
    <cellStyle name="Currency 2_14. BAs" xfId="9496"/>
    <cellStyle name="Currency0" xfId="1447"/>
    <cellStyle name="Data Input" xfId="8217"/>
    <cellStyle name="Date" xfId="295"/>
    <cellStyle name="Date 2" xfId="1448"/>
    <cellStyle name="Date_14. BAs" xfId="9497"/>
    <cellStyle name="Datum" xfId="296"/>
    <cellStyle name="Datum 2" xfId="297"/>
    <cellStyle name="Datum 3" xfId="298"/>
    <cellStyle name="Datum 3 2" xfId="1449"/>
    <cellStyle name="Datum 3_14. BAs" xfId="9499"/>
    <cellStyle name="Datum_14. BAs" xfId="9498"/>
    <cellStyle name="ddd" xfId="8218"/>
    <cellStyle name="Dezimal [0] 2" xfId="2000"/>
    <cellStyle name="Dezimal [0] 2 2" xfId="5797"/>
    <cellStyle name="Dezimal [0] 2 2 2" xfId="6341"/>
    <cellStyle name="Dezimal [0] 2_14. BAs" xfId="9500"/>
    <cellStyle name="Dezimal [0]_2ADJ" xfId="299"/>
    <cellStyle name="Dezimal_2ADJ" xfId="300"/>
    <cellStyle name="Eingabe" xfId="1450"/>
    <cellStyle name="Eingabe 2" xfId="2001"/>
    <cellStyle name="Eingabe_14. BAs" xfId="9501"/>
    <cellStyle name="Emphasis 1" xfId="301"/>
    <cellStyle name="Emphasis 1 2" xfId="1451"/>
    <cellStyle name="Emphasis 1_4-7 BAs_" xfId="9183"/>
    <cellStyle name="Emphasis 2" xfId="302"/>
    <cellStyle name="Emphasis 2 2" xfId="1452"/>
    <cellStyle name="Emphasis 2_4-7 BAs_" xfId="9184"/>
    <cellStyle name="Emphasis 3" xfId="303"/>
    <cellStyle name="Emphasis 3 2" xfId="1453"/>
    <cellStyle name="Emphasis 3_4-7 BAs_" xfId="9185"/>
    <cellStyle name="Encabezado 4" xfId="1454"/>
    <cellStyle name="Ênfase1" xfId="2002"/>
    <cellStyle name="Ênfase2" xfId="2003"/>
    <cellStyle name="Ênfase3" xfId="2004"/>
    <cellStyle name="Ênfase4" xfId="2005"/>
    <cellStyle name="Ênfase5" xfId="2006"/>
    <cellStyle name="Ênfase6" xfId="2007"/>
    <cellStyle name="Énfasis1" xfId="1455"/>
    <cellStyle name="Énfasis2" xfId="1456"/>
    <cellStyle name="Énfasis3" xfId="1457"/>
    <cellStyle name="Énfasis4" xfId="1458"/>
    <cellStyle name="Énfasis5" xfId="1459"/>
    <cellStyle name="Énfasis6" xfId="1460"/>
    <cellStyle name="Entered" xfId="304"/>
    <cellStyle name="Entered 2" xfId="8219"/>
    <cellStyle name="Entered 2 2" xfId="8220"/>
    <cellStyle name="Entered 2_Bridges" xfId="8221"/>
    <cellStyle name="Entered_14. BAs" xfId="9502"/>
    <cellStyle name="Entrada" xfId="1461"/>
    <cellStyle name="Entrée" xfId="305"/>
    <cellStyle name="Entrée 2" xfId="1462"/>
    <cellStyle name="Entrée_14. BAs" xfId="9503"/>
    <cellStyle name="Ergebnis" xfId="1463"/>
    <cellStyle name="Ergebnis 2" xfId="2008"/>
    <cellStyle name="Ergebnis_14. BAs" xfId="9504"/>
    <cellStyle name="Erklärender Text" xfId="1464"/>
    <cellStyle name="Erklärender Text 2" xfId="2009"/>
    <cellStyle name="Erklärender Text_14. BAs" xfId="9505"/>
    <cellStyle name="Estilo 1" xfId="8222"/>
    <cellStyle name="Euro" xfId="1465"/>
    <cellStyle name="Explanatory Text 10" xfId="8223"/>
    <cellStyle name="Explanatory Text 11" xfId="8224"/>
    <cellStyle name="Explanatory Text 12" xfId="8225"/>
    <cellStyle name="Explanatory Text 13" xfId="8226"/>
    <cellStyle name="Explanatory Text 2" xfId="306"/>
    <cellStyle name="Explanatory Text 2 10" xfId="8227"/>
    <cellStyle name="Explanatory Text 2 11" xfId="8228"/>
    <cellStyle name="Explanatory Text 2 12" xfId="8229"/>
    <cellStyle name="Explanatory Text 2 13" xfId="8230"/>
    <cellStyle name="Explanatory Text 2 14" xfId="8231"/>
    <cellStyle name="Explanatory Text 2 15" xfId="8232"/>
    <cellStyle name="Explanatory Text 2 2" xfId="1466"/>
    <cellStyle name="Explanatory Text 2 2 10" xfId="8233"/>
    <cellStyle name="Explanatory Text 2 2 11" xfId="8234"/>
    <cellStyle name="Explanatory Text 2 2 12" xfId="8235"/>
    <cellStyle name="Explanatory Text 2 2 2" xfId="8236"/>
    <cellStyle name="Explanatory Text 2 2 3" xfId="8237"/>
    <cellStyle name="Explanatory Text 2 2 4" xfId="8238"/>
    <cellStyle name="Explanatory Text 2 2 5" xfId="8239"/>
    <cellStyle name="Explanatory Text 2 2 6" xfId="8240"/>
    <cellStyle name="Explanatory Text 2 2 7" xfId="8241"/>
    <cellStyle name="Explanatory Text 2 2 8" xfId="8242"/>
    <cellStyle name="Explanatory Text 2 2 9" xfId="8243"/>
    <cellStyle name="Explanatory Text 2 2_14. BAs" xfId="9507"/>
    <cellStyle name="Explanatory Text 2 3" xfId="8244"/>
    <cellStyle name="Explanatory Text 2 4" xfId="8245"/>
    <cellStyle name="Explanatory Text 2 5" xfId="8246"/>
    <cellStyle name="Explanatory Text 2 6" xfId="8247"/>
    <cellStyle name="Explanatory Text 2 7" xfId="8248"/>
    <cellStyle name="Explanatory Text 2 8" xfId="8249"/>
    <cellStyle name="Explanatory Text 2 9" xfId="8250"/>
    <cellStyle name="Explanatory Text 2_14. BAs" xfId="9506"/>
    <cellStyle name="Explanatory Text 3" xfId="307"/>
    <cellStyle name="Explanatory Text 3 2" xfId="8251"/>
    <cellStyle name="Explanatory Text 3_14. BAs" xfId="9508"/>
    <cellStyle name="Explanatory Text 4" xfId="308"/>
    <cellStyle name="Explanatory Text 4 2" xfId="8252"/>
    <cellStyle name="Explanatory Text 4_14. BAs" xfId="9509"/>
    <cellStyle name="Explanatory Text 5" xfId="309"/>
    <cellStyle name="Explanatory Text 6" xfId="8253"/>
    <cellStyle name="Explanatory Text 7" xfId="8254"/>
    <cellStyle name="Explanatory Text 8" xfId="8255"/>
    <cellStyle name="Explanatory Text 9" xfId="8256"/>
    <cellStyle name="Finstilt" xfId="310"/>
    <cellStyle name="Finstilt låst" xfId="311"/>
    <cellStyle name="Finstilt_14. BAs" xfId="9510"/>
    <cellStyle name="Fixed" xfId="1467"/>
    <cellStyle name="Format Datum (MMM-ÅÅ)" xfId="8257"/>
    <cellStyle name="Format Datum (ÅÅ-MM-DD t.mm)" xfId="8258"/>
    <cellStyle name="Format Datum (ÅÅ-MM-DD)" xfId="8259"/>
    <cellStyle name="Format Procent (0%)" xfId="8260"/>
    <cellStyle name="Format Procent (0,0%)" xfId="8261"/>
    <cellStyle name="Format Tal (# ##0)" xfId="1468"/>
    <cellStyle name="Format Tal (# ##0,00)" xfId="8262"/>
    <cellStyle name="Format Tid (t.mm)" xfId="8263"/>
    <cellStyle name="Good 10" xfId="8264"/>
    <cellStyle name="Good 11" xfId="8265"/>
    <cellStyle name="Good 12" xfId="8266"/>
    <cellStyle name="Good 13" xfId="8267"/>
    <cellStyle name="Good 14" xfId="5890"/>
    <cellStyle name="Good 2" xfId="312"/>
    <cellStyle name="Good 2 10" xfId="8268"/>
    <cellStyle name="Good 2 11" xfId="8269"/>
    <cellStyle name="Good 2 12" xfId="8270"/>
    <cellStyle name="Good 2 13" xfId="8271"/>
    <cellStyle name="Good 2 14" xfId="8272"/>
    <cellStyle name="Good 2 15" xfId="8273"/>
    <cellStyle name="Good 2 16" xfId="8274"/>
    <cellStyle name="Good 2 2" xfId="1469"/>
    <cellStyle name="Good 2 2 10" xfId="8275"/>
    <cellStyle name="Good 2 2 11" xfId="8276"/>
    <cellStyle name="Good 2 2 12" xfId="8277"/>
    <cellStyle name="Good 2 2 13" xfId="8278"/>
    <cellStyle name="Good 2 2 14" xfId="8279"/>
    <cellStyle name="Good 2 2 15" xfId="8280"/>
    <cellStyle name="Good 2 2 2" xfId="8281"/>
    <cellStyle name="Good 2 2 3" xfId="8282"/>
    <cellStyle name="Good 2 2 4" xfId="8283"/>
    <cellStyle name="Good 2 2 5" xfId="8284"/>
    <cellStyle name="Good 2 2 6" xfId="8285"/>
    <cellStyle name="Good 2 2 7" xfId="8286"/>
    <cellStyle name="Good 2 2 8" xfId="8287"/>
    <cellStyle name="Good 2 2 9" xfId="8288"/>
    <cellStyle name="Good 2 2_14. BAs" xfId="9512"/>
    <cellStyle name="Good 2 3" xfId="8289"/>
    <cellStyle name="Good 2 4" xfId="8290"/>
    <cellStyle name="Good 2 5" xfId="8291"/>
    <cellStyle name="Good 2 6" xfId="8292"/>
    <cellStyle name="Good 2 7" xfId="8293"/>
    <cellStyle name="Good 2 8" xfId="8294"/>
    <cellStyle name="Good 2 9" xfId="8295"/>
    <cellStyle name="Good 2_14. BAs" xfId="9511"/>
    <cellStyle name="Good 3" xfId="313"/>
    <cellStyle name="Good 3 2" xfId="8296"/>
    <cellStyle name="Good 3_14. BAs" xfId="9513"/>
    <cellStyle name="Good 4" xfId="314"/>
    <cellStyle name="Good 4 2" xfId="8297"/>
    <cellStyle name="Good 4_14. BAs" xfId="9514"/>
    <cellStyle name="Good 5" xfId="315"/>
    <cellStyle name="Good 6" xfId="629"/>
    <cellStyle name="Good 7" xfId="8298"/>
    <cellStyle name="Good 8" xfId="8299"/>
    <cellStyle name="Good 9" xfId="8300"/>
    <cellStyle name="Grey" xfId="316"/>
    <cellStyle name="Grey 2" xfId="1470"/>
    <cellStyle name="Grey 3" xfId="1471"/>
    <cellStyle name="Grey_14. BAs" xfId="9515"/>
    <cellStyle name="Gut" xfId="1472"/>
    <cellStyle name="Gut 2" xfId="2010"/>
    <cellStyle name="Gut_14. BAs" xfId="9516"/>
    <cellStyle name="hard no" xfId="317"/>
    <cellStyle name="hard no 2" xfId="8301"/>
    <cellStyle name="hard no_14. BAs" xfId="9517"/>
    <cellStyle name="hardno" xfId="318"/>
    <cellStyle name="Header1" xfId="319"/>
    <cellStyle name="Header1 2" xfId="682"/>
    <cellStyle name="Header1_14. BAs" xfId="9518"/>
    <cellStyle name="Header2" xfId="320"/>
    <cellStyle name="Heading 1 10" xfId="8302"/>
    <cellStyle name="Heading 1 11" xfId="8303"/>
    <cellStyle name="Heading 1 12" xfId="8304"/>
    <cellStyle name="Heading 1 13" xfId="8305"/>
    <cellStyle name="Heading 1 2" xfId="321"/>
    <cellStyle name="Heading 1 2 10" xfId="8306"/>
    <cellStyle name="Heading 1 2 11" xfId="8307"/>
    <cellStyle name="Heading 1 2 12" xfId="8308"/>
    <cellStyle name="Heading 1 2 13" xfId="8309"/>
    <cellStyle name="Heading 1 2 14" xfId="8310"/>
    <cellStyle name="Heading 1 2 15" xfId="8311"/>
    <cellStyle name="Heading 1 2 16" xfId="8312"/>
    <cellStyle name="Heading 1 2 2" xfId="1473"/>
    <cellStyle name="Heading 1 2 2 10" xfId="8313"/>
    <cellStyle name="Heading 1 2 2 11" xfId="8314"/>
    <cellStyle name="Heading 1 2 2 12" xfId="8315"/>
    <cellStyle name="Heading 1 2 2 13" xfId="8316"/>
    <cellStyle name="Heading 1 2 2 14" xfId="8317"/>
    <cellStyle name="Heading 1 2 2 15" xfId="8318"/>
    <cellStyle name="Heading 1 2 2 2" xfId="8319"/>
    <cellStyle name="Heading 1 2 2 3" xfId="8320"/>
    <cellStyle name="Heading 1 2 2 4" xfId="8321"/>
    <cellStyle name="Heading 1 2 2 5" xfId="8322"/>
    <cellStyle name="Heading 1 2 2 6" xfId="8323"/>
    <cellStyle name="Heading 1 2 2 7" xfId="8324"/>
    <cellStyle name="Heading 1 2 2 8" xfId="8325"/>
    <cellStyle name="Heading 1 2 2 9" xfId="8326"/>
    <cellStyle name="Heading 1 2 2_14. BAs" xfId="9520"/>
    <cellStyle name="Heading 1 2 3" xfId="8327"/>
    <cellStyle name="Heading 1 2 4" xfId="8328"/>
    <cellStyle name="Heading 1 2 5" xfId="8329"/>
    <cellStyle name="Heading 1 2 6" xfId="8330"/>
    <cellStyle name="Heading 1 2 7" xfId="8331"/>
    <cellStyle name="Heading 1 2 8" xfId="8332"/>
    <cellStyle name="Heading 1 2 9" xfId="8333"/>
    <cellStyle name="Heading 1 2_14. BAs" xfId="9519"/>
    <cellStyle name="Heading 1 3" xfId="322"/>
    <cellStyle name="Heading 1 3 2" xfId="8334"/>
    <cellStyle name="Heading 1 3 3" xfId="8335"/>
    <cellStyle name="Heading 1 3 4" xfId="8336"/>
    <cellStyle name="Heading 1 3_14. BAs" xfId="9521"/>
    <cellStyle name="Heading 1 4" xfId="323"/>
    <cellStyle name="Heading 1 4 2" xfId="8337"/>
    <cellStyle name="Heading 1 4_14. BAs" xfId="9522"/>
    <cellStyle name="Heading 1 5" xfId="324"/>
    <cellStyle name="Heading 1 6" xfId="2077"/>
    <cellStyle name="Heading 1 7" xfId="8338"/>
    <cellStyle name="Heading 1 8" xfId="8339"/>
    <cellStyle name="Heading 1 9" xfId="8340"/>
    <cellStyle name="Heading 2 10" xfId="8341"/>
    <cellStyle name="Heading 2 11" xfId="8342"/>
    <cellStyle name="Heading 2 12" xfId="8343"/>
    <cellStyle name="Heading 2 13" xfId="8344"/>
    <cellStyle name="Heading 2 2" xfId="325"/>
    <cellStyle name="Heading 2 2 10" xfId="8345"/>
    <cellStyle name="Heading 2 2 11" xfId="8346"/>
    <cellStyle name="Heading 2 2 12" xfId="8347"/>
    <cellStyle name="Heading 2 2 13" xfId="8348"/>
    <cellStyle name="Heading 2 2 14" xfId="8349"/>
    <cellStyle name="Heading 2 2 15" xfId="8350"/>
    <cellStyle name="Heading 2 2 16" xfId="8351"/>
    <cellStyle name="Heading 2 2 2" xfId="1474"/>
    <cellStyle name="Heading 2 2 2 10" xfId="8352"/>
    <cellStyle name="Heading 2 2 2 11" xfId="8353"/>
    <cellStyle name="Heading 2 2 2 12" xfId="8354"/>
    <cellStyle name="Heading 2 2 2 13" xfId="8355"/>
    <cellStyle name="Heading 2 2 2 14" xfId="8356"/>
    <cellStyle name="Heading 2 2 2 15" xfId="8357"/>
    <cellStyle name="Heading 2 2 2 2" xfId="8358"/>
    <cellStyle name="Heading 2 2 2 3" xfId="8359"/>
    <cellStyle name="Heading 2 2 2 4" xfId="8360"/>
    <cellStyle name="Heading 2 2 2 5" xfId="8361"/>
    <cellStyle name="Heading 2 2 2 6" xfId="8362"/>
    <cellStyle name="Heading 2 2 2 7" xfId="8363"/>
    <cellStyle name="Heading 2 2 2 8" xfId="8364"/>
    <cellStyle name="Heading 2 2 2 9" xfId="8365"/>
    <cellStyle name="Heading 2 2 2_14. BAs" xfId="9524"/>
    <cellStyle name="Heading 2 2 3" xfId="8366"/>
    <cellStyle name="Heading 2 2 4" xfId="8367"/>
    <cellStyle name="Heading 2 2 5" xfId="8368"/>
    <cellStyle name="Heading 2 2 6" xfId="8369"/>
    <cellStyle name="Heading 2 2 7" xfId="8370"/>
    <cellStyle name="Heading 2 2 8" xfId="8371"/>
    <cellStyle name="Heading 2 2 9" xfId="8372"/>
    <cellStyle name="Heading 2 2_14. BAs" xfId="9523"/>
    <cellStyle name="Heading 2 3" xfId="326"/>
    <cellStyle name="Heading 2 3 2" xfId="8373"/>
    <cellStyle name="Heading 2 3 3" xfId="8374"/>
    <cellStyle name="Heading 2 3 4" xfId="8375"/>
    <cellStyle name="Heading 2 3_14. BAs" xfId="9525"/>
    <cellStyle name="Heading 2 4" xfId="327"/>
    <cellStyle name="Heading 2 4 2" xfId="8376"/>
    <cellStyle name="Heading 2 4_14. BAs" xfId="9526"/>
    <cellStyle name="Heading 2 5" xfId="328"/>
    <cellStyle name="Heading 2 6" xfId="8377"/>
    <cellStyle name="Heading 2 7" xfId="8378"/>
    <cellStyle name="Heading 2 8" xfId="8379"/>
    <cellStyle name="Heading 2 9" xfId="8380"/>
    <cellStyle name="Heading 3 10" xfId="8381"/>
    <cellStyle name="Heading 3 11" xfId="8382"/>
    <cellStyle name="Heading 3 12" xfId="8383"/>
    <cellStyle name="Heading 3 13" xfId="8384"/>
    <cellStyle name="Heading 3 2" xfId="329"/>
    <cellStyle name="Heading 3 2 10" xfId="8385"/>
    <cellStyle name="Heading 3 2 11" xfId="8386"/>
    <cellStyle name="Heading 3 2 12" xfId="8387"/>
    <cellStyle name="Heading 3 2 13" xfId="8388"/>
    <cellStyle name="Heading 3 2 14" xfId="8389"/>
    <cellStyle name="Heading 3 2 15" xfId="8390"/>
    <cellStyle name="Heading 3 2 16" xfId="8391"/>
    <cellStyle name="Heading 3 2 17" xfId="9832"/>
    <cellStyle name="Heading 3 2 2" xfId="1476"/>
    <cellStyle name="Heading 3 2 2 10" xfId="8392"/>
    <cellStyle name="Heading 3 2 2 11" xfId="8393"/>
    <cellStyle name="Heading 3 2 2 12" xfId="8394"/>
    <cellStyle name="Heading 3 2 2 13" xfId="8395"/>
    <cellStyle name="Heading 3 2 2 14" xfId="8396"/>
    <cellStyle name="Heading 3 2 2 15" xfId="8397"/>
    <cellStyle name="Heading 3 2 2 2" xfId="5742"/>
    <cellStyle name="Heading 3 2 2 2 2" xfId="8398"/>
    <cellStyle name="Heading 3 2 2 3" xfId="8399"/>
    <cellStyle name="Heading 3 2 2 4" xfId="8400"/>
    <cellStyle name="Heading 3 2 2 5" xfId="8401"/>
    <cellStyle name="Heading 3 2 2 6" xfId="8402"/>
    <cellStyle name="Heading 3 2 2 7" xfId="8403"/>
    <cellStyle name="Heading 3 2 2 8" xfId="8404"/>
    <cellStyle name="Heading 3 2 2 9" xfId="8405"/>
    <cellStyle name="Heading 3 2 2_14. BAs" xfId="9528"/>
    <cellStyle name="Heading 3 2 3" xfId="1475"/>
    <cellStyle name="Heading 3 2 4" xfId="8406"/>
    <cellStyle name="Heading 3 2 5" xfId="8407"/>
    <cellStyle name="Heading 3 2 6" xfId="8408"/>
    <cellStyle name="Heading 3 2 7" xfId="8409"/>
    <cellStyle name="Heading 3 2 8" xfId="8410"/>
    <cellStyle name="Heading 3 2 9" xfId="8411"/>
    <cellStyle name="Heading 3 2_14. BAs" xfId="9527"/>
    <cellStyle name="Heading 3 3" xfId="330"/>
    <cellStyle name="Heading 3 3 2" xfId="1477"/>
    <cellStyle name="Heading 3 3 3" xfId="8412"/>
    <cellStyle name="Heading 3 3 4" xfId="8413"/>
    <cellStyle name="Heading 3 3_14. BAs" xfId="9529"/>
    <cellStyle name="Heading 3 4" xfId="331"/>
    <cellStyle name="Heading 3 4 2" xfId="1478"/>
    <cellStyle name="Heading 3 4_14. BAs" xfId="9530"/>
    <cellStyle name="Heading 3 5" xfId="332"/>
    <cellStyle name="Heading 3 5 2" xfId="1479"/>
    <cellStyle name="Heading 3 5_14. BAs" xfId="9531"/>
    <cellStyle name="Heading 3 6" xfId="8414"/>
    <cellStyle name="Heading 3 7" xfId="8415"/>
    <cellStyle name="Heading 3 8" xfId="8416"/>
    <cellStyle name="Heading 3 9" xfId="8417"/>
    <cellStyle name="Heading 4 10" xfId="8418"/>
    <cellStyle name="Heading 4 11" xfId="8419"/>
    <cellStyle name="Heading 4 12" xfId="8420"/>
    <cellStyle name="Heading 4 13" xfId="8421"/>
    <cellStyle name="Heading 4 2" xfId="333"/>
    <cellStyle name="Heading 4 2 10" xfId="8422"/>
    <cellStyle name="Heading 4 2 11" xfId="8423"/>
    <cellStyle name="Heading 4 2 12" xfId="8424"/>
    <cellStyle name="Heading 4 2 13" xfId="8425"/>
    <cellStyle name="Heading 4 2 14" xfId="8426"/>
    <cellStyle name="Heading 4 2 15" xfId="8427"/>
    <cellStyle name="Heading 4 2 2" xfId="1480"/>
    <cellStyle name="Heading 4 2 2 10" xfId="8428"/>
    <cellStyle name="Heading 4 2 2 11" xfId="8429"/>
    <cellStyle name="Heading 4 2 2 12" xfId="8430"/>
    <cellStyle name="Heading 4 2 2 2" xfId="8431"/>
    <cellStyle name="Heading 4 2 2 3" xfId="8432"/>
    <cellStyle name="Heading 4 2 2 4" xfId="8433"/>
    <cellStyle name="Heading 4 2 2 5" xfId="8434"/>
    <cellStyle name="Heading 4 2 2 6" xfId="8435"/>
    <cellStyle name="Heading 4 2 2 7" xfId="8436"/>
    <cellStyle name="Heading 4 2 2 8" xfId="8437"/>
    <cellStyle name="Heading 4 2 2 9" xfId="8438"/>
    <cellStyle name="Heading 4 2 2_14. BAs" xfId="9533"/>
    <cellStyle name="Heading 4 2 3" xfId="8439"/>
    <cellStyle name="Heading 4 2 4" xfId="8440"/>
    <cellStyle name="Heading 4 2 5" xfId="8441"/>
    <cellStyle name="Heading 4 2 6" xfId="8442"/>
    <cellStyle name="Heading 4 2 7" xfId="8443"/>
    <cellStyle name="Heading 4 2 8" xfId="8444"/>
    <cellStyle name="Heading 4 2 9" xfId="8445"/>
    <cellStyle name="Heading 4 2_14. BAs" xfId="9532"/>
    <cellStyle name="Heading 4 3" xfId="334"/>
    <cellStyle name="Heading 4 3 2" xfId="8446"/>
    <cellStyle name="Heading 4 3_14. BAs" xfId="9534"/>
    <cellStyle name="Heading 4 4" xfId="335"/>
    <cellStyle name="Heading 4 4 2" xfId="8447"/>
    <cellStyle name="Heading 4 4_14. BAs" xfId="9535"/>
    <cellStyle name="Heading 4 5" xfId="336"/>
    <cellStyle name="Heading 4 6" xfId="8448"/>
    <cellStyle name="Heading 4 7" xfId="8449"/>
    <cellStyle name="Heading 4 8" xfId="8450"/>
    <cellStyle name="Heading 4 9" xfId="8451"/>
    <cellStyle name="heading3" xfId="8452"/>
    <cellStyle name="Huvud indata" xfId="337"/>
    <cellStyle name="Hyperlink" xfId="338" builtinId="8"/>
    <cellStyle name="Hyperlink 10" xfId="9241"/>
    <cellStyle name="Hyperlink 2" xfId="339"/>
    <cellStyle name="Hyperlink 2 2" xfId="2011"/>
    <cellStyle name="Hyperlink 2 2 2" xfId="2012"/>
    <cellStyle name="Hyperlink 2 2 3" xfId="2013"/>
    <cellStyle name="Hyperlink 2 2_14. BAs" xfId="9537"/>
    <cellStyle name="Hyperlink 2 3" xfId="2014"/>
    <cellStyle name="Hyperlink 2 4" xfId="1481"/>
    <cellStyle name="Hyperlink 2 5" xfId="5631"/>
    <cellStyle name="Hyperlink 2 6" xfId="5743"/>
    <cellStyle name="Hyperlink 2_14. BAs" xfId="9536"/>
    <cellStyle name="Hyperlink 3" xfId="340"/>
    <cellStyle name="Hyperlink 4" xfId="6224"/>
    <cellStyle name="Hyperlink 5" xfId="9192"/>
    <cellStyle name="Hyperlink 6" xfId="9211"/>
    <cellStyle name="Hyperlink 7" xfId="9251"/>
    <cellStyle name="Hyperlink 8" xfId="9234"/>
    <cellStyle name="Hyperlink 9" xfId="9214"/>
    <cellStyle name="Incorrecto" xfId="1482"/>
    <cellStyle name="Incorreto" xfId="2015"/>
    <cellStyle name="Indata" xfId="341"/>
    <cellStyle name="Indata 14" xfId="342"/>
    <cellStyle name="Indata 2" xfId="343"/>
    <cellStyle name="Indata 3" xfId="344"/>
    <cellStyle name="Indata text 11" xfId="345"/>
    <cellStyle name="Indata text 12" xfId="346"/>
    <cellStyle name="Indata_14. BAs" xfId="9538"/>
    <cellStyle name="Input [yellow]" xfId="347"/>
    <cellStyle name="Input [yellow] 2" xfId="1483"/>
    <cellStyle name="Input [yellow] 3" xfId="1484"/>
    <cellStyle name="Input [yellow]_14. BAs" xfId="9539"/>
    <cellStyle name="Input 10" xfId="1485"/>
    <cellStyle name="Input 11" xfId="1486"/>
    <cellStyle name="Input 12" xfId="1487"/>
    <cellStyle name="Input 13" xfId="1488"/>
    <cellStyle name="Input 14" xfId="1489"/>
    <cellStyle name="Input 15" xfId="1490"/>
    <cellStyle name="Input 16" xfId="1491"/>
    <cellStyle name="Input 17" xfId="1492"/>
    <cellStyle name="Input 18" xfId="1493"/>
    <cellStyle name="Input 19" xfId="1494"/>
    <cellStyle name="Input 2" xfId="348"/>
    <cellStyle name="Input 2 10" xfId="8453"/>
    <cellStyle name="Input 2 11" xfId="8454"/>
    <cellStyle name="Input 2 12" xfId="8455"/>
    <cellStyle name="Input 2 13" xfId="8456"/>
    <cellStyle name="Input 2 14" xfId="8457"/>
    <cellStyle name="Input 2 15" xfId="8458"/>
    <cellStyle name="Input 2 16" xfId="8459"/>
    <cellStyle name="Input 2 2" xfId="1495"/>
    <cellStyle name="Input 2 2 10" xfId="8460"/>
    <cellStyle name="Input 2 2 11" xfId="8461"/>
    <cellStyle name="Input 2 2 12" xfId="8462"/>
    <cellStyle name="Input 2 2 13" xfId="8463"/>
    <cellStyle name="Input 2 2 14" xfId="8464"/>
    <cellStyle name="Input 2 2 15" xfId="8465"/>
    <cellStyle name="Input 2 2 2" xfId="8466"/>
    <cellStyle name="Input 2 2 3" xfId="8467"/>
    <cellStyle name="Input 2 2 4" xfId="8468"/>
    <cellStyle name="Input 2 2 5" xfId="8469"/>
    <cellStyle name="Input 2 2 6" xfId="8470"/>
    <cellStyle name="Input 2 2 7" xfId="8471"/>
    <cellStyle name="Input 2 2 8" xfId="8472"/>
    <cellStyle name="Input 2 2 9" xfId="8473"/>
    <cellStyle name="Input 2 2_14. BAs" xfId="9541"/>
    <cellStyle name="Input 2 3" xfId="8474"/>
    <cellStyle name="Input 2 4" xfId="8475"/>
    <cellStyle name="Input 2 5" xfId="8476"/>
    <cellStyle name="Input 2 6" xfId="8477"/>
    <cellStyle name="Input 2 7" xfId="8478"/>
    <cellStyle name="Input 2 8" xfId="8479"/>
    <cellStyle name="Input 2 9" xfId="8480"/>
    <cellStyle name="Input 2_14. BAs" xfId="9540"/>
    <cellStyle name="Input 20" xfId="1496"/>
    <cellStyle name="Input 21" xfId="1497"/>
    <cellStyle name="Input 22" xfId="1498"/>
    <cellStyle name="Input 23" xfId="1499"/>
    <cellStyle name="Input 24" xfId="1500"/>
    <cellStyle name="Input 25" xfId="1501"/>
    <cellStyle name="Input 26" xfId="1502"/>
    <cellStyle name="Input 27" xfId="1503"/>
    <cellStyle name="Input 28" xfId="1504"/>
    <cellStyle name="Input 29" xfId="1505"/>
    <cellStyle name="Input 3" xfId="349"/>
    <cellStyle name="Input 3 2" xfId="8481"/>
    <cellStyle name="Input 3_14. BAs" xfId="9542"/>
    <cellStyle name="Input 30" xfId="1506"/>
    <cellStyle name="Input 31" xfId="1507"/>
    <cellStyle name="Input 32" xfId="1508"/>
    <cellStyle name="Input 33" xfId="1509"/>
    <cellStyle name="Input 34" xfId="1510"/>
    <cellStyle name="Input 35" xfId="1511"/>
    <cellStyle name="Input 36" xfId="1512"/>
    <cellStyle name="Input 37" xfId="1513"/>
    <cellStyle name="Input 38" xfId="1514"/>
    <cellStyle name="Input 39" xfId="1515"/>
    <cellStyle name="Input 4" xfId="350"/>
    <cellStyle name="Input 4 2" xfId="8482"/>
    <cellStyle name="Input 4_14. BAs" xfId="9543"/>
    <cellStyle name="Input 40" xfId="1516"/>
    <cellStyle name="Input 41" xfId="1517"/>
    <cellStyle name="Input 42" xfId="1518"/>
    <cellStyle name="Input 43" xfId="1519"/>
    <cellStyle name="Input 44" xfId="1520"/>
    <cellStyle name="Input 45" xfId="1521"/>
    <cellStyle name="Input 46" xfId="1522"/>
    <cellStyle name="Input 47" xfId="1523"/>
    <cellStyle name="Input 48" xfId="1524"/>
    <cellStyle name="Input 49" xfId="1525"/>
    <cellStyle name="Input 5" xfId="351"/>
    <cellStyle name="Input 50" xfId="1526"/>
    <cellStyle name="Input 51" xfId="1527"/>
    <cellStyle name="Input 52" xfId="1528"/>
    <cellStyle name="Input 53" xfId="1529"/>
    <cellStyle name="Input 54" xfId="1530"/>
    <cellStyle name="Input 55" xfId="1531"/>
    <cellStyle name="Input 56" xfId="1532"/>
    <cellStyle name="Input 57" xfId="1533"/>
    <cellStyle name="Input 58" xfId="1534"/>
    <cellStyle name="Input 59" xfId="1535"/>
    <cellStyle name="Input 6" xfId="1536"/>
    <cellStyle name="Input 60" xfId="1537"/>
    <cellStyle name="Input 61" xfId="1538"/>
    <cellStyle name="Input 62" xfId="1539"/>
    <cellStyle name="Input 63" xfId="1540"/>
    <cellStyle name="Input 64" xfId="1541"/>
    <cellStyle name="Input 65" xfId="1542"/>
    <cellStyle name="Input 66" xfId="1543"/>
    <cellStyle name="Input 67" xfId="1544"/>
    <cellStyle name="Input 68" xfId="1545"/>
    <cellStyle name="Input 69" xfId="1546"/>
    <cellStyle name="Input 7" xfId="1547"/>
    <cellStyle name="Input 70" xfId="1548"/>
    <cellStyle name="Input 71" xfId="1549"/>
    <cellStyle name="Input 72" xfId="2016"/>
    <cellStyle name="Input 73" xfId="2078"/>
    <cellStyle name="Input 8" xfId="1550"/>
    <cellStyle name="Input 9" xfId="1551"/>
    <cellStyle name="Input box" xfId="8483"/>
    <cellStyle name="Input screen" xfId="8484"/>
    <cellStyle name="Inputs" xfId="8485"/>
    <cellStyle name="Insatisfaisant" xfId="352"/>
    <cellStyle name="Insatisfaisant 2" xfId="1552"/>
    <cellStyle name="Insatisfaisant_14. BAs" xfId="9544"/>
    <cellStyle name="Kolrubr" xfId="353"/>
    <cellStyle name="Kolrubr låst" xfId="354"/>
    <cellStyle name="Kolrubr_14. BAs" xfId="9545"/>
    <cellStyle name="Kolumnrubrik" xfId="355"/>
    <cellStyle name="Kolumnrubrik 2" xfId="356"/>
    <cellStyle name="Kolumnrubrik 3" xfId="357"/>
    <cellStyle name="Kolumnrubrik_14. BAs" xfId="9546"/>
    <cellStyle name="Komma (0)" xfId="358"/>
    <cellStyle name="Komma 2" xfId="2017"/>
    <cellStyle name="Komma 2 2" xfId="5798"/>
    <cellStyle name="Komma 2 2 2" xfId="6342"/>
    <cellStyle name="Komma 2_14. BAs" xfId="9547"/>
    <cellStyle name="Komma 3" xfId="2018"/>
    <cellStyle name="Komma 3 2" xfId="5799"/>
    <cellStyle name="Komma 3 2 2" xfId="6343"/>
    <cellStyle name="Komma 3_14. BAs" xfId="9548"/>
    <cellStyle name="Kommentarer" xfId="359"/>
    <cellStyle name="KRADSFI" xfId="360"/>
    <cellStyle name="KRADSFI 2" xfId="361"/>
    <cellStyle name="KRADSFI 3" xfId="362"/>
    <cellStyle name="KRADSFI 3 2" xfId="1553"/>
    <cellStyle name="KRADSFI 3_14. BAs" xfId="9550"/>
    <cellStyle name="KRADSFI_14. BAs" xfId="9549"/>
    <cellStyle name="Lien hypertexte visité_SSJB  MICHELIN" xfId="363"/>
    <cellStyle name="Lien hypertexte_SSJB  MICHELIN" xfId="364"/>
    <cellStyle name="Linked Cell 10" xfId="8486"/>
    <cellStyle name="Linked Cell 11" xfId="8487"/>
    <cellStyle name="Linked Cell 12" xfId="8488"/>
    <cellStyle name="Linked Cell 13" xfId="8489"/>
    <cellStyle name="Linked Cell 2" xfId="365"/>
    <cellStyle name="Linked Cell 2 10" xfId="8490"/>
    <cellStyle name="Linked Cell 2 11" xfId="8491"/>
    <cellStyle name="Linked Cell 2 12" xfId="8492"/>
    <cellStyle name="Linked Cell 2 13" xfId="8493"/>
    <cellStyle name="Linked Cell 2 14" xfId="8494"/>
    <cellStyle name="Linked Cell 2 15" xfId="8495"/>
    <cellStyle name="Linked Cell 2 16" xfId="8496"/>
    <cellStyle name="Linked Cell 2 2" xfId="1554"/>
    <cellStyle name="Linked Cell 2 2 10" xfId="8497"/>
    <cellStyle name="Linked Cell 2 2 11" xfId="8498"/>
    <cellStyle name="Linked Cell 2 2 12" xfId="8499"/>
    <cellStyle name="Linked Cell 2 2 13" xfId="8500"/>
    <cellStyle name="Linked Cell 2 2 14" xfId="8501"/>
    <cellStyle name="Linked Cell 2 2 15" xfId="8502"/>
    <cellStyle name="Linked Cell 2 2 2" xfId="8503"/>
    <cellStyle name="Linked Cell 2 2 3" xfId="8504"/>
    <cellStyle name="Linked Cell 2 2 4" xfId="8505"/>
    <cellStyle name="Linked Cell 2 2 5" xfId="8506"/>
    <cellStyle name="Linked Cell 2 2 6" xfId="8507"/>
    <cellStyle name="Linked Cell 2 2 7" xfId="8508"/>
    <cellStyle name="Linked Cell 2 2 8" xfId="8509"/>
    <cellStyle name="Linked Cell 2 2 9" xfId="8510"/>
    <cellStyle name="Linked Cell 2 2_14. BAs" xfId="9552"/>
    <cellStyle name="Linked Cell 2 3" xfId="8511"/>
    <cellStyle name="Linked Cell 2 4" xfId="8512"/>
    <cellStyle name="Linked Cell 2 5" xfId="8513"/>
    <cellStyle name="Linked Cell 2 6" xfId="8514"/>
    <cellStyle name="Linked Cell 2 7" xfId="8515"/>
    <cellStyle name="Linked Cell 2 8" xfId="8516"/>
    <cellStyle name="Linked Cell 2 9" xfId="8517"/>
    <cellStyle name="Linked Cell 2_14. BAs" xfId="9551"/>
    <cellStyle name="Linked Cell 3" xfId="366"/>
    <cellStyle name="Linked Cell 3 2" xfId="8518"/>
    <cellStyle name="Linked Cell 3_14. BAs" xfId="9553"/>
    <cellStyle name="Linked Cell 4" xfId="367"/>
    <cellStyle name="Linked Cell 4 2" xfId="8519"/>
    <cellStyle name="Linked Cell 4_14. BAs" xfId="9554"/>
    <cellStyle name="Linked Cell 5" xfId="368"/>
    <cellStyle name="Linked Cell 6" xfId="8520"/>
    <cellStyle name="Linked Cell 7" xfId="8521"/>
    <cellStyle name="Linked Cell 8" xfId="8522"/>
    <cellStyle name="Linked Cell 9" xfId="8523"/>
    <cellStyle name="Map Data Values" xfId="369"/>
    <cellStyle name="Map Data Values 2" xfId="8524"/>
    <cellStyle name="Map Data Values 2 2" xfId="8525"/>
    <cellStyle name="Map Data Values 2_Bridges" xfId="8526"/>
    <cellStyle name="Map Data Values_14. BAs" xfId="9555"/>
    <cellStyle name="Map Distance" xfId="370"/>
    <cellStyle name="Map Distance 2" xfId="8527"/>
    <cellStyle name="Map Distance 2 2" xfId="8528"/>
    <cellStyle name="Map Distance 2_Bridges" xfId="8529"/>
    <cellStyle name="Map Distance_14. BAs" xfId="9556"/>
    <cellStyle name="Map Legend" xfId="371"/>
    <cellStyle name="Map Legend 2" xfId="8530"/>
    <cellStyle name="Map Legend 2 2" xfId="8531"/>
    <cellStyle name="Map Legend 2_Bridges" xfId="8532"/>
    <cellStyle name="Map Legend_14. BAs" xfId="9557"/>
    <cellStyle name="Map Object Names" xfId="372"/>
    <cellStyle name="Map Object Names 2" xfId="8533"/>
    <cellStyle name="Map Object Names 2 2" xfId="8534"/>
    <cellStyle name="Map Object Names 2_Bridges" xfId="8535"/>
    <cellStyle name="Map Object Names_14. BAs" xfId="9558"/>
    <cellStyle name="Map Title" xfId="373"/>
    <cellStyle name="Map Title 2" xfId="8536"/>
    <cellStyle name="Map Title 2 2" xfId="8537"/>
    <cellStyle name="Map Title 2_Bridges" xfId="8538"/>
    <cellStyle name="Map Title_14. BAs" xfId="9559"/>
    <cellStyle name="Millares 2" xfId="2019"/>
    <cellStyle name="Millares 2 2" xfId="2020"/>
    <cellStyle name="Millares 2 2 2" xfId="5800"/>
    <cellStyle name="Millares 2 2 2 2" xfId="6344"/>
    <cellStyle name="Millares 2 2_14. BAs" xfId="9561"/>
    <cellStyle name="Millares 2_14. BAs" xfId="9560"/>
    <cellStyle name="Milliers [0]_Bourse96" xfId="374"/>
    <cellStyle name="Milliers_Bourse96" xfId="375"/>
    <cellStyle name="Moeda 2" xfId="2021"/>
    <cellStyle name="Moneda 2" xfId="2022"/>
    <cellStyle name="Monétaire [0]_Bourse96" xfId="376"/>
    <cellStyle name="Monétaire_Bourse96" xfId="377"/>
    <cellStyle name="Neutra" xfId="2023"/>
    <cellStyle name="Neutral 10" xfId="8539"/>
    <cellStyle name="Neutral 11" xfId="8540"/>
    <cellStyle name="Neutral 12" xfId="8541"/>
    <cellStyle name="Neutral 13" xfId="8542"/>
    <cellStyle name="Neutral 14" xfId="5915"/>
    <cellStyle name="Neutral 2" xfId="378"/>
    <cellStyle name="Neutral 2 10" xfId="8543"/>
    <cellStyle name="Neutral 2 11" xfId="8544"/>
    <cellStyle name="Neutral 2 12" xfId="8545"/>
    <cellStyle name="Neutral 2 13" xfId="8546"/>
    <cellStyle name="Neutral 2 14" xfId="8547"/>
    <cellStyle name="Neutral 2 15" xfId="8548"/>
    <cellStyle name="Neutral 2 16" xfId="8549"/>
    <cellStyle name="Neutral 2 2" xfId="1555"/>
    <cellStyle name="Neutral 2 2 10" xfId="8550"/>
    <cellStyle name="Neutral 2 2 11" xfId="8551"/>
    <cellStyle name="Neutral 2 2 12" xfId="8552"/>
    <cellStyle name="Neutral 2 2 13" xfId="8553"/>
    <cellStyle name="Neutral 2 2 14" xfId="8554"/>
    <cellStyle name="Neutral 2 2 15" xfId="8555"/>
    <cellStyle name="Neutral 2 2 2" xfId="8556"/>
    <cellStyle name="Neutral 2 2 3" xfId="8557"/>
    <cellStyle name="Neutral 2 2 4" xfId="8558"/>
    <cellStyle name="Neutral 2 2 5" xfId="8559"/>
    <cellStyle name="Neutral 2 2 6" xfId="8560"/>
    <cellStyle name="Neutral 2 2 7" xfId="8561"/>
    <cellStyle name="Neutral 2 2 8" xfId="8562"/>
    <cellStyle name="Neutral 2 2 9" xfId="8563"/>
    <cellStyle name="Neutral 2 2_14. BAs" xfId="9563"/>
    <cellStyle name="Neutral 2 3" xfId="8564"/>
    <cellStyle name="Neutral 2 4" xfId="8565"/>
    <cellStyle name="Neutral 2 5" xfId="8566"/>
    <cellStyle name="Neutral 2 6" xfId="8567"/>
    <cellStyle name="Neutral 2 7" xfId="8568"/>
    <cellStyle name="Neutral 2 8" xfId="8569"/>
    <cellStyle name="Neutral 2 9" xfId="8570"/>
    <cellStyle name="Neutral 2_14. BAs" xfId="9562"/>
    <cellStyle name="Neutral 3" xfId="379"/>
    <cellStyle name="Neutral 3 2" xfId="8571"/>
    <cellStyle name="Neutral 3_14. BAs" xfId="9564"/>
    <cellStyle name="Neutral 4" xfId="380"/>
    <cellStyle name="Neutral 4 2" xfId="8572"/>
    <cellStyle name="Neutral 4_14. BAs" xfId="9565"/>
    <cellStyle name="Neutral 5" xfId="381"/>
    <cellStyle name="Neutral 6" xfId="653"/>
    <cellStyle name="Neutral 7" xfId="8573"/>
    <cellStyle name="Neutral 8" xfId="8574"/>
    <cellStyle name="Neutral 9" xfId="8575"/>
    <cellStyle name="Neutre" xfId="382"/>
    <cellStyle name="Neutre 2" xfId="1556"/>
    <cellStyle name="Neutre_14. BAs" xfId="9566"/>
    <cellStyle name="newdate" xfId="1557"/>
    <cellStyle name="newdate 2" xfId="1558"/>
    <cellStyle name="newdate_14. BAs" xfId="9567"/>
    <cellStyle name="No-definido" xfId="2024"/>
    <cellStyle name="Normal" xfId="0" builtinId="0"/>
    <cellStyle name="Normal - Style1" xfId="383"/>
    <cellStyle name="Normal - Style1 2" xfId="1559"/>
    <cellStyle name="Normal - Style1 2 2" xfId="8576"/>
    <cellStyle name="Normal - Style1 2_14. BAs" xfId="9569"/>
    <cellStyle name="Normal - Style1 3" xfId="5864"/>
    <cellStyle name="Normal - Style1_14. BAs" xfId="9568"/>
    <cellStyle name="Normal 10" xfId="384"/>
    <cellStyle name="Normal 10 10" xfId="3317"/>
    <cellStyle name="Normal 10 11" xfId="3318"/>
    <cellStyle name="Normal 10 12" xfId="3319"/>
    <cellStyle name="Normal 10 13" xfId="3320"/>
    <cellStyle name="Normal 10 14" xfId="3321"/>
    <cellStyle name="Normal 10 15" xfId="3322"/>
    <cellStyle name="Normal 10 16" xfId="1560"/>
    <cellStyle name="Normal 10 16 2" xfId="6128"/>
    <cellStyle name="Normal 10 16 3" xfId="9970"/>
    <cellStyle name="Normal 10 17" xfId="5744"/>
    <cellStyle name="Normal 10 18" xfId="5896"/>
    <cellStyle name="Normal 10 19" xfId="9833"/>
    <cellStyle name="Normal 10 2" xfId="633"/>
    <cellStyle name="Normal 10 2 2" xfId="1562"/>
    <cellStyle name="Normal 10 2 2 2" xfId="1563"/>
    <cellStyle name="Normal 10 2 2 2 2" xfId="5747"/>
    <cellStyle name="Normal 10 2 2 2 3" xfId="6131"/>
    <cellStyle name="Normal 10 2 2 2 4" xfId="9973"/>
    <cellStyle name="Normal 10 2 2 3" xfId="5746"/>
    <cellStyle name="Normal 10 2 2 4" xfId="6130"/>
    <cellStyle name="Normal 10 2 2 5" xfId="9972"/>
    <cellStyle name="Normal 10 2 2_14. BAs" xfId="9572"/>
    <cellStyle name="Normal 10 2 3" xfId="1564"/>
    <cellStyle name="Normal 10 2 3 2" xfId="1565"/>
    <cellStyle name="Normal 10 2 3 2 2" xfId="5749"/>
    <cellStyle name="Normal 10 2 3 2 3" xfId="6133"/>
    <cellStyle name="Normal 10 2 3 2 4" xfId="9975"/>
    <cellStyle name="Normal 10 2 3 3" xfId="5748"/>
    <cellStyle name="Normal 10 2 3 4" xfId="6132"/>
    <cellStyle name="Normal 10 2 3 5" xfId="9974"/>
    <cellStyle name="Normal 10 2 3_14. BAs" xfId="9573"/>
    <cellStyle name="Normal 10 2 4" xfId="1566"/>
    <cellStyle name="Normal 10 2 4 2" xfId="5750"/>
    <cellStyle name="Normal 10 2 4 3" xfId="6134"/>
    <cellStyle name="Normal 10 2 4 4" xfId="9976"/>
    <cellStyle name="Normal 10 2 5" xfId="1567"/>
    <cellStyle name="Normal 10 2 5 2" xfId="5751"/>
    <cellStyle name="Normal 10 2 5 3" xfId="6135"/>
    <cellStyle name="Normal 10 2 5 4" xfId="9977"/>
    <cellStyle name="Normal 10 2 6" xfId="1561"/>
    <cellStyle name="Normal 10 2 6 2" xfId="6129"/>
    <cellStyle name="Normal 10 2 6 3" xfId="9971"/>
    <cellStyle name="Normal 10 2 7" xfId="5745"/>
    <cellStyle name="Normal 10 2 8" xfId="5991"/>
    <cellStyle name="Normal 10 2 9" xfId="9874"/>
    <cellStyle name="Normal 10 2_14. BAs" xfId="9571"/>
    <cellStyle name="Normal 10 3" xfId="1568"/>
    <cellStyle name="Normal 10 3 2" xfId="8577"/>
    <cellStyle name="Normal 10 3 3" xfId="8578"/>
    <cellStyle name="Normal 10 3 4" xfId="8579"/>
    <cellStyle name="Normal 10 3 5" xfId="8580"/>
    <cellStyle name="Normal 10 3_14. BAs" xfId="9574"/>
    <cellStyle name="Normal 10 4" xfId="3323"/>
    <cellStyle name="Normal 10 4 2" xfId="8581"/>
    <cellStyle name="Normal 10 4 3" xfId="8582"/>
    <cellStyle name="Normal 10 4 4" xfId="8583"/>
    <cellStyle name="Normal 10 4 5" xfId="8584"/>
    <cellStyle name="Normal 10 4_14. BAs" xfId="9575"/>
    <cellStyle name="Normal 10 5" xfId="3324"/>
    <cellStyle name="Normal 10 6" xfId="3325"/>
    <cellStyle name="Normal 10 7" xfId="3326"/>
    <cellStyle name="Normal 10 8" xfId="3327"/>
    <cellStyle name="Normal 10 9" xfId="3328"/>
    <cellStyle name="Normal 10_14. BAs" xfId="9570"/>
    <cellStyle name="Normal 100" xfId="8585"/>
    <cellStyle name="Normal 101" xfId="8586"/>
    <cellStyle name="Normal 102" xfId="8587"/>
    <cellStyle name="Normal 103" xfId="8588"/>
    <cellStyle name="Normal 104" xfId="8589"/>
    <cellStyle name="Normal 105" xfId="8590"/>
    <cellStyle name="Normal 106" xfId="8591"/>
    <cellStyle name="Normal 107" xfId="8592"/>
    <cellStyle name="Normal 108" xfId="8593"/>
    <cellStyle name="Normal 109" xfId="8594"/>
    <cellStyle name="Normal 11" xfId="385"/>
    <cellStyle name="Normal 11 10" xfId="3329"/>
    <cellStyle name="Normal 11 11" xfId="3330"/>
    <cellStyle name="Normal 11 12" xfId="3331"/>
    <cellStyle name="Normal 11 13" xfId="3332"/>
    <cellStyle name="Normal 11 14" xfId="3333"/>
    <cellStyle name="Normal 11 15" xfId="3334"/>
    <cellStyle name="Normal 11 16" xfId="1569"/>
    <cellStyle name="Normal 11 16 2" xfId="6136"/>
    <cellStyle name="Normal 11 16 3" xfId="9978"/>
    <cellStyle name="Normal 11 17" xfId="5752"/>
    <cellStyle name="Normal 11 2" xfId="386"/>
    <cellStyle name="Normal 11 2 10" xfId="3335"/>
    <cellStyle name="Normal 11 2 11" xfId="3336"/>
    <cellStyle name="Normal 11 2 12" xfId="3337"/>
    <cellStyle name="Normal 11 2 13" xfId="1570"/>
    <cellStyle name="Normal 11 2 13 2" xfId="6137"/>
    <cellStyle name="Normal 11 2 13 3" xfId="9979"/>
    <cellStyle name="Normal 11 2 14" xfId="5753"/>
    <cellStyle name="Normal 11 2 2" xfId="1571"/>
    <cellStyle name="Normal 11 2 2 2" xfId="5754"/>
    <cellStyle name="Normal 11 2 2 3" xfId="6138"/>
    <cellStyle name="Normal 11 2 2 4" xfId="9980"/>
    <cellStyle name="Normal 11 2 3" xfId="3338"/>
    <cellStyle name="Normal 11 2 4" xfId="3339"/>
    <cellStyle name="Normal 11 2 5" xfId="3340"/>
    <cellStyle name="Normal 11 2 6" xfId="3341"/>
    <cellStyle name="Normal 11 2 7" xfId="3342"/>
    <cellStyle name="Normal 11 2 8" xfId="3343"/>
    <cellStyle name="Normal 11 2 9" xfId="3344"/>
    <cellStyle name="Normal 11 2_14. BAs" xfId="9576"/>
    <cellStyle name="Normal 11 3" xfId="1572"/>
    <cellStyle name="Normal 11 3 2" xfId="5755"/>
    <cellStyle name="Normal 11 3 3" xfId="6139"/>
    <cellStyle name="Normal 11 3 4" xfId="9981"/>
    <cellStyle name="Normal 11 4" xfId="1573"/>
    <cellStyle name="Normal 11 5" xfId="3345"/>
    <cellStyle name="Normal 11 6" xfId="3346"/>
    <cellStyle name="Normal 11 7" xfId="3347"/>
    <cellStyle name="Normal 11 8" xfId="3348"/>
    <cellStyle name="Normal 11 9" xfId="3349"/>
    <cellStyle name="Normal 11_14. BAs" xfId="660"/>
    <cellStyle name="Normal 110" xfId="8595"/>
    <cellStyle name="Normal 111" xfId="8596"/>
    <cellStyle name="Normal 112" xfId="8597"/>
    <cellStyle name="Normal 113" xfId="8598"/>
    <cellStyle name="Normal 114" xfId="8599"/>
    <cellStyle name="Normal 115" xfId="8600"/>
    <cellStyle name="Normal 116" xfId="8601"/>
    <cellStyle name="Normal 117" xfId="8602"/>
    <cellStyle name="Normal 118" xfId="8603"/>
    <cellStyle name="Normal 119" xfId="8604"/>
    <cellStyle name="Normal 12" xfId="387"/>
    <cellStyle name="Normal 12 10" xfId="3350"/>
    <cellStyle name="Normal 12 11" xfId="3351"/>
    <cellStyle name="Normal 12 12" xfId="3352"/>
    <cellStyle name="Normal 12 13" xfId="3353"/>
    <cellStyle name="Normal 12 14" xfId="3354"/>
    <cellStyle name="Normal 12 15" xfId="3355"/>
    <cellStyle name="Normal 12 16" xfId="1574"/>
    <cellStyle name="Normal 12 16 2" xfId="6140"/>
    <cellStyle name="Normal 12 16 3" xfId="9982"/>
    <cellStyle name="Normal 12 17" xfId="5756"/>
    <cellStyle name="Normal 12 2" xfId="1575"/>
    <cellStyle name="Normal 12 2 2" xfId="5757"/>
    <cellStyle name="Normal 12 2 3" xfId="6141"/>
    <cellStyle name="Normal 12 2 4" xfId="9983"/>
    <cellStyle name="Normal 12 3" xfId="1576"/>
    <cellStyle name="Normal 12 4" xfId="3356"/>
    <cellStyle name="Normal 12 5" xfId="3357"/>
    <cellStyle name="Normal 12 6" xfId="3358"/>
    <cellStyle name="Normal 12 7" xfId="3359"/>
    <cellStyle name="Normal 12 8" xfId="3360"/>
    <cellStyle name="Normal 12 9" xfId="3361"/>
    <cellStyle name="Normal 12_14. BAs" xfId="9577"/>
    <cellStyle name="Normal 120" xfId="8605"/>
    <cellStyle name="Normal 121" xfId="8606"/>
    <cellStyle name="Normal 122" xfId="8607"/>
    <cellStyle name="Normal 123" xfId="8608"/>
    <cellStyle name="Normal 124" xfId="8609"/>
    <cellStyle name="Normal 125" xfId="8610"/>
    <cellStyle name="Normal 126" xfId="8611"/>
    <cellStyle name="Normal 127" xfId="8612"/>
    <cellStyle name="Normal 128" xfId="8613"/>
    <cellStyle name="Normal 129" xfId="8614"/>
    <cellStyle name="Normal 13" xfId="388"/>
    <cellStyle name="Normal 13 10" xfId="3362"/>
    <cellStyle name="Normal 13 11" xfId="3363"/>
    <cellStyle name="Normal 13 12" xfId="3364"/>
    <cellStyle name="Normal 13 13" xfId="3365"/>
    <cellStyle name="Normal 13 14" xfId="3366"/>
    <cellStyle name="Normal 13 15" xfId="3367"/>
    <cellStyle name="Normal 13 16" xfId="1577"/>
    <cellStyle name="Normal 13 16 2" xfId="6142"/>
    <cellStyle name="Normal 13 16 3" xfId="9984"/>
    <cellStyle name="Normal 13 17" xfId="5758"/>
    <cellStyle name="Normal 13 2" xfId="1578"/>
    <cellStyle name="Normal 13 2 2" xfId="8615"/>
    <cellStyle name="Normal 13 2 2 2" xfId="8616"/>
    <cellStyle name="Normal 13 2 2_Retrieve &amp; rounding" xfId="9819"/>
    <cellStyle name="Normal 13 2_14. BAs" xfId="9579"/>
    <cellStyle name="Normal 13 3" xfId="3368"/>
    <cellStyle name="Normal 13 3 2" xfId="8617"/>
    <cellStyle name="Normal 13 3_14. BAs" xfId="9580"/>
    <cellStyle name="Normal 13 4" xfId="3369"/>
    <cellStyle name="Normal 13 5" xfId="3370"/>
    <cellStyle name="Normal 13 6" xfId="3371"/>
    <cellStyle name="Normal 13 7" xfId="3372"/>
    <cellStyle name="Normal 13 8" xfId="3373"/>
    <cellStyle name="Normal 13 9" xfId="3374"/>
    <cellStyle name="Normal 13_14. BAs" xfId="9578"/>
    <cellStyle name="Normal 130" xfId="8618"/>
    <cellStyle name="Normal 131" xfId="8619"/>
    <cellStyle name="Normal 132" xfId="8620"/>
    <cellStyle name="Normal 132 2" xfId="8621"/>
    <cellStyle name="Normal 132_Note 14" xfId="8622"/>
    <cellStyle name="Normal 133" xfId="8623"/>
    <cellStyle name="Normal 134" xfId="8624"/>
    <cellStyle name="Normal 135" xfId="8625"/>
    <cellStyle name="Normal 136" xfId="8626"/>
    <cellStyle name="Normal 137" xfId="8627"/>
    <cellStyle name="Normal 138" xfId="8628"/>
    <cellStyle name="Normal 139" xfId="8629"/>
    <cellStyle name="Normal 14" xfId="389"/>
    <cellStyle name="Normal 14 10" xfId="3375"/>
    <cellStyle name="Normal 14 11" xfId="3376"/>
    <cellStyle name="Normal 14 12" xfId="3377"/>
    <cellStyle name="Normal 14 13" xfId="3378"/>
    <cellStyle name="Normal 14 14" xfId="3379"/>
    <cellStyle name="Normal 14 15" xfId="3380"/>
    <cellStyle name="Normal 14 2" xfId="1579"/>
    <cellStyle name="Normal 14 2 2" xfId="8630"/>
    <cellStyle name="Normal 14 2 3" xfId="8631"/>
    <cellStyle name="Normal 14 2 4" xfId="8632"/>
    <cellStyle name="Normal 14 2 5" xfId="8633"/>
    <cellStyle name="Normal 14 2_14. BAs" xfId="9582"/>
    <cellStyle name="Normal 14 3" xfId="3381"/>
    <cellStyle name="Normal 14 4" xfId="3382"/>
    <cellStyle name="Normal 14 5" xfId="3383"/>
    <cellStyle name="Normal 14 6" xfId="3384"/>
    <cellStyle name="Normal 14 7" xfId="3385"/>
    <cellStyle name="Normal 14 8" xfId="3386"/>
    <cellStyle name="Normal 14 9" xfId="3387"/>
    <cellStyle name="Normal 14_14. BAs" xfId="9581"/>
    <cellStyle name="Normal 140" xfId="8634"/>
    <cellStyle name="Normal 141" xfId="8635"/>
    <cellStyle name="Normal 142" xfId="8636"/>
    <cellStyle name="Normal 143" xfId="8637"/>
    <cellStyle name="Normal 144" xfId="8638"/>
    <cellStyle name="Normal 145" xfId="8639"/>
    <cellStyle name="Normal 146" xfId="8640"/>
    <cellStyle name="Normal 147" xfId="8641"/>
    <cellStyle name="Normal 148" xfId="8642"/>
    <cellStyle name="Normal 149" xfId="8643"/>
    <cellStyle name="Normal 15" xfId="390"/>
    <cellStyle name="Normal 15 10" xfId="3388"/>
    <cellStyle name="Normal 15 11" xfId="3389"/>
    <cellStyle name="Normal 15 12" xfId="3390"/>
    <cellStyle name="Normal 15 13" xfId="3391"/>
    <cellStyle name="Normal 15 14" xfId="3392"/>
    <cellStyle name="Normal 15 15" xfId="3393"/>
    <cellStyle name="Normal 15 2" xfId="644"/>
    <cellStyle name="Normal 15 2 2" xfId="1580"/>
    <cellStyle name="Normal 15 2_14. BAs" xfId="9583"/>
    <cellStyle name="Normal 15 3" xfId="3394"/>
    <cellStyle name="Normal 15 4" xfId="3395"/>
    <cellStyle name="Normal 15 5" xfId="3396"/>
    <cellStyle name="Normal 15 6" xfId="3397"/>
    <cellStyle name="Normal 15 7" xfId="3398"/>
    <cellStyle name="Normal 15 8" xfId="3399"/>
    <cellStyle name="Normal 15 9" xfId="3400"/>
    <cellStyle name="Normal 15_14. BAs" xfId="661"/>
    <cellStyle name="Normal 150" xfId="8644"/>
    <cellStyle name="Normal 151" xfId="8645"/>
    <cellStyle name="Normal 152" xfId="8646"/>
    <cellStyle name="Normal 153" xfId="8647"/>
    <cellStyle name="Normal 154" xfId="8648"/>
    <cellStyle name="Normal 155" xfId="8649"/>
    <cellStyle name="Normal 156" xfId="8650"/>
    <cellStyle name="Normal 157" xfId="8651"/>
    <cellStyle name="Normal 158" xfId="8652"/>
    <cellStyle name="Normal 159" xfId="8653"/>
    <cellStyle name="Normal 16" xfId="391"/>
    <cellStyle name="Normal 16 10" xfId="3401"/>
    <cellStyle name="Normal 16 11" xfId="3402"/>
    <cellStyle name="Normal 16 12" xfId="3403"/>
    <cellStyle name="Normal 16 13" xfId="3404"/>
    <cellStyle name="Normal 16 14" xfId="3405"/>
    <cellStyle name="Normal 16 15" xfId="3406"/>
    <cellStyle name="Normal 16 2" xfId="645"/>
    <cellStyle name="Normal 16 3" xfId="1581"/>
    <cellStyle name="Normal 16 4" xfId="3407"/>
    <cellStyle name="Normal 16 5" xfId="3408"/>
    <cellStyle name="Normal 16 6" xfId="3409"/>
    <cellStyle name="Normal 16 7" xfId="3410"/>
    <cellStyle name="Normal 16 8" xfId="3411"/>
    <cellStyle name="Normal 16 9" xfId="3412"/>
    <cellStyle name="Normal 16_14. BAs" xfId="662"/>
    <cellStyle name="Normal 160" xfId="8654"/>
    <cellStyle name="Normal 161" xfId="8655"/>
    <cellStyle name="Normal 162" xfId="8656"/>
    <cellStyle name="Normal 163" xfId="8657"/>
    <cellStyle name="Normal 164" xfId="8658"/>
    <cellStyle name="Normal 165" xfId="8659"/>
    <cellStyle name="Normal 166" xfId="8660"/>
    <cellStyle name="Normal 167" xfId="8661"/>
    <cellStyle name="Normal 168" xfId="8662"/>
    <cellStyle name="Normal 169" xfId="8663"/>
    <cellStyle name="Normal 17" xfId="392"/>
    <cellStyle name="Normal 17 10" xfId="3413"/>
    <cellStyle name="Normal 17 11" xfId="3414"/>
    <cellStyle name="Normal 17 12" xfId="3415"/>
    <cellStyle name="Normal 17 13" xfId="3416"/>
    <cellStyle name="Normal 17 14" xfId="3417"/>
    <cellStyle name="Normal 17 15" xfId="3418"/>
    <cellStyle name="Normal 17 2" xfId="393"/>
    <cellStyle name="Normal 17 3" xfId="1582"/>
    <cellStyle name="Normal 17 4" xfId="3419"/>
    <cellStyle name="Normal 17 5" xfId="3420"/>
    <cellStyle name="Normal 17 6" xfId="3421"/>
    <cellStyle name="Normal 17 7" xfId="3422"/>
    <cellStyle name="Normal 17 8" xfId="3423"/>
    <cellStyle name="Normal 17 9" xfId="3424"/>
    <cellStyle name="Normal 17_14. BAs" xfId="9584"/>
    <cellStyle name="Normal 170" xfId="8664"/>
    <cellStyle name="Normal 171" xfId="8665"/>
    <cellStyle name="Normal 172" xfId="8666"/>
    <cellStyle name="Normal 173" xfId="8667"/>
    <cellStyle name="Normal 174" xfId="8668"/>
    <cellStyle name="Normal 175" xfId="8669"/>
    <cellStyle name="Normal 176" xfId="8670"/>
    <cellStyle name="Normal 177" xfId="8671"/>
    <cellStyle name="Normal 178" xfId="9186"/>
    <cellStyle name="Normal 179" xfId="9198"/>
    <cellStyle name="Normal 18" xfId="394"/>
    <cellStyle name="Normal 18 2" xfId="395"/>
    <cellStyle name="Normal 18 3" xfId="1583"/>
    <cellStyle name="Normal 18_14. BAs" xfId="9585"/>
    <cellStyle name="Normal 180" xfId="9248"/>
    <cellStyle name="Normal 181" xfId="9253"/>
    <cellStyle name="Normal 182" xfId="9239"/>
    <cellStyle name="Normal 183" xfId="9236"/>
    <cellStyle name="Normal 184" xfId="9209"/>
    <cellStyle name="Normal 185" xfId="9245"/>
    <cellStyle name="Normal 186" xfId="9221"/>
    <cellStyle name="Normal 187" xfId="9217"/>
    <cellStyle name="Normal 188" xfId="9220"/>
    <cellStyle name="Normal 189" xfId="8672"/>
    <cellStyle name="Normal 189 2" xfId="8673"/>
    <cellStyle name="Normal 19" xfId="396"/>
    <cellStyle name="Normal 19 10" xfId="3425"/>
    <cellStyle name="Normal 19 11" xfId="3426"/>
    <cellStyle name="Normal 19 12" xfId="3427"/>
    <cellStyle name="Normal 19 13" xfId="3428"/>
    <cellStyle name="Normal 19 14" xfId="3429"/>
    <cellStyle name="Normal 19 15" xfId="3430"/>
    <cellStyle name="Normal 19 2" xfId="646"/>
    <cellStyle name="Normal 19 2 2" xfId="1584"/>
    <cellStyle name="Normal 19 2_14. BAs" xfId="9586"/>
    <cellStyle name="Normal 19 3" xfId="3431"/>
    <cellStyle name="Normal 19 4" xfId="3432"/>
    <cellStyle name="Normal 19 5" xfId="3433"/>
    <cellStyle name="Normal 19 6" xfId="3434"/>
    <cellStyle name="Normal 19 7" xfId="3435"/>
    <cellStyle name="Normal 19 8" xfId="3436"/>
    <cellStyle name="Normal 19 9" xfId="3437"/>
    <cellStyle name="Normal 19_14. BAs" xfId="663"/>
    <cellStyle name="Normal 190" xfId="9257"/>
    <cellStyle name="Normal 191" xfId="5887"/>
    <cellStyle name="Normal 192" xfId="9824"/>
    <cellStyle name="Normal 2" xfId="397"/>
    <cellStyle name="Normal 2 10" xfId="1585"/>
    <cellStyle name="Normal 2 10 10" xfId="3438"/>
    <cellStyle name="Normal 2 10_14. BAs" xfId="9588"/>
    <cellStyle name="Normal 2 100" xfId="3439"/>
    <cellStyle name="Normal 2 101" xfId="3440"/>
    <cellStyle name="Normal 2 102" xfId="3441"/>
    <cellStyle name="Normal 2 103" xfId="3442"/>
    <cellStyle name="Normal 2 104" xfId="3443"/>
    <cellStyle name="Normal 2 105" xfId="3444"/>
    <cellStyle name="Normal 2 106" xfId="3445"/>
    <cellStyle name="Normal 2 107" xfId="3446"/>
    <cellStyle name="Normal 2 108" xfId="3447"/>
    <cellStyle name="Normal 2 109" xfId="3448"/>
    <cellStyle name="Normal 2 11" xfId="1586"/>
    <cellStyle name="Normal 2 11 2" xfId="8674"/>
    <cellStyle name="Normal 2 11_14. BAs" xfId="9589"/>
    <cellStyle name="Normal 2 110" xfId="3449"/>
    <cellStyle name="Normal 2 113" xfId="9820"/>
    <cellStyle name="Normal 2 12" xfId="1587"/>
    <cellStyle name="Normal 2 12 2" xfId="8675"/>
    <cellStyle name="Normal 2 12 3" xfId="8676"/>
    <cellStyle name="Normal 2 12_14. BAs" xfId="9590"/>
    <cellStyle name="Normal 2 13" xfId="1588"/>
    <cellStyle name="Normal 2 14" xfId="1589"/>
    <cellStyle name="Normal 2 15" xfId="1590"/>
    <cellStyle name="Normal 2 16" xfId="1591"/>
    <cellStyle name="Normal 2 17" xfId="1592"/>
    <cellStyle name="Normal 2 18" xfId="1593"/>
    <cellStyle name="Normal 2 19" xfId="1594"/>
    <cellStyle name="Normal 2 2" xfId="398"/>
    <cellStyle name="Normal 2 2 10" xfId="3450"/>
    <cellStyle name="Normal 2 2 11" xfId="3451"/>
    <cellStyle name="Normal 2 2 12" xfId="3452"/>
    <cellStyle name="Normal 2 2 13" xfId="3453"/>
    <cellStyle name="Normal 2 2 2" xfId="399"/>
    <cellStyle name="Normal 2 2 2 2" xfId="1595"/>
    <cellStyle name="Normal 2 2 2 3" xfId="1596"/>
    <cellStyle name="Normal 2 2 2 4" xfId="1597"/>
    <cellStyle name="Normal 2 2 2_14. BAs" xfId="9592"/>
    <cellStyle name="Normal 2 2 3" xfId="1598"/>
    <cellStyle name="Normal 2 2 3 2" xfId="8677"/>
    <cellStyle name="Normal 2 2 3 3" xfId="5821"/>
    <cellStyle name="Normal 2 2 3_14. BAs" xfId="9593"/>
    <cellStyle name="Normal 2 2 4" xfId="1599"/>
    <cellStyle name="Normal 2 2 4 2" xfId="8678"/>
    <cellStyle name="Normal 2 2 4 3" xfId="8679"/>
    <cellStyle name="Normal 2 2 4 4" xfId="8680"/>
    <cellStyle name="Normal 2 2 4 5" xfId="8681"/>
    <cellStyle name="Normal 2 2 4_14. BAs" xfId="9594"/>
    <cellStyle name="Normal 2 2 5" xfId="1600"/>
    <cellStyle name="Normal 2 2 6" xfId="1601"/>
    <cellStyle name="Normal 2 2 6 2" xfId="8682"/>
    <cellStyle name="Normal 2 2 6 3" xfId="8683"/>
    <cellStyle name="Normal 2 2 6 4" xfId="8684"/>
    <cellStyle name="Normal 2 2 6 5" xfId="8685"/>
    <cellStyle name="Normal 2 2 6_14. BAs" xfId="9595"/>
    <cellStyle name="Normal 2 2 7" xfId="1602"/>
    <cellStyle name="Normal 2 2 8" xfId="1603"/>
    <cellStyle name="Normal 2 2 9" xfId="3454"/>
    <cellStyle name="Normal 2 2_14. BAs" xfId="9591"/>
    <cellStyle name="Normal 2 20" xfId="3455"/>
    <cellStyle name="Normal 2 21" xfId="3456"/>
    <cellStyle name="Normal 2 22" xfId="3457"/>
    <cellStyle name="Normal 2 23" xfId="3458"/>
    <cellStyle name="Normal 2 24" xfId="3459"/>
    <cellStyle name="Normal 2 25" xfId="3460"/>
    <cellStyle name="Normal 2 26" xfId="3461"/>
    <cellStyle name="Normal 2 27" xfId="3462"/>
    <cellStyle name="Normal 2 28" xfId="3463"/>
    <cellStyle name="Normal 2 29" xfId="3464"/>
    <cellStyle name="Normal 2 3" xfId="400"/>
    <cellStyle name="Normal 2 3 10" xfId="3465"/>
    <cellStyle name="Normal 2 3 11" xfId="3466"/>
    <cellStyle name="Normal 2 3 12" xfId="3467"/>
    <cellStyle name="Normal 2 3 2" xfId="1604"/>
    <cellStyle name="Normal 2 3 3" xfId="1605"/>
    <cellStyle name="Normal 2 3 4" xfId="1606"/>
    <cellStyle name="Normal 2 3 5" xfId="1607"/>
    <cellStyle name="Normal 2 3 6" xfId="1608"/>
    <cellStyle name="Normal 2 3 7" xfId="1609"/>
    <cellStyle name="Normal 2 3 8" xfId="3468"/>
    <cellStyle name="Normal 2 3 9" xfId="3469"/>
    <cellStyle name="Normal 2 3_14. BAs" xfId="9596"/>
    <cellStyle name="Normal 2 30" xfId="3470"/>
    <cellStyle name="Normal 2 31" xfId="3471"/>
    <cellStyle name="Normal 2 32" xfId="3472"/>
    <cellStyle name="Normal 2 33" xfId="3473"/>
    <cellStyle name="Normal 2 34" xfId="3474"/>
    <cellStyle name="Normal 2 35" xfId="3475"/>
    <cellStyle name="Normal 2 36" xfId="3476"/>
    <cellStyle name="Normal 2 37" xfId="3477"/>
    <cellStyle name="Normal 2 38" xfId="3478"/>
    <cellStyle name="Normal 2 39" xfId="3479"/>
    <cellStyle name="Normal 2 4" xfId="1610"/>
    <cellStyle name="Normal 2 4 10" xfId="3480"/>
    <cellStyle name="Normal 2 4 11" xfId="3481"/>
    <cellStyle name="Normal 2 4 12" xfId="3482"/>
    <cellStyle name="Normal 2 4 2" xfId="1611"/>
    <cellStyle name="Normal 2 4 3" xfId="1612"/>
    <cellStyle name="Normal 2 4 4" xfId="1613"/>
    <cellStyle name="Normal 2 4 5" xfId="1614"/>
    <cellStyle name="Normal 2 4 6" xfId="1615"/>
    <cellStyle name="Normal 2 4 7" xfId="1616"/>
    <cellStyle name="Normal 2 4 7 2" xfId="1617"/>
    <cellStyle name="Normal 2 4 7_14. BAs" xfId="9598"/>
    <cellStyle name="Normal 2 4 8" xfId="1618"/>
    <cellStyle name="Normal 2 4 9" xfId="3483"/>
    <cellStyle name="Normal 2 4_14. BAs" xfId="9597"/>
    <cellStyle name="Normal 2 40" xfId="3484"/>
    <cellStyle name="Normal 2 41" xfId="3485"/>
    <cellStyle name="Normal 2 42" xfId="3486"/>
    <cellStyle name="Normal 2 43" xfId="3487"/>
    <cellStyle name="Normal 2 44" xfId="3488"/>
    <cellStyle name="Normal 2 45" xfId="3489"/>
    <cellStyle name="Normal 2 46" xfId="3490"/>
    <cellStyle name="Normal 2 47" xfId="3491"/>
    <cellStyle name="Normal 2 48" xfId="3492"/>
    <cellStyle name="Normal 2 49" xfId="3493"/>
    <cellStyle name="Normal 2 5" xfId="1619"/>
    <cellStyle name="Normal 2 5 10" xfId="3494"/>
    <cellStyle name="Normal 2 5 11" xfId="3495"/>
    <cellStyle name="Normal 2 5 12" xfId="3496"/>
    <cellStyle name="Normal 2 5 2" xfId="1620"/>
    <cellStyle name="Normal 2 5 3" xfId="1621"/>
    <cellStyle name="Normal 2 5 4" xfId="1622"/>
    <cellStyle name="Normal 2 5 5" xfId="1623"/>
    <cellStyle name="Normal 2 5 6" xfId="1624"/>
    <cellStyle name="Normal 2 5 7" xfId="3497"/>
    <cellStyle name="Normal 2 5 8" xfId="3498"/>
    <cellStyle name="Normal 2 5 9" xfId="3499"/>
    <cellStyle name="Normal 2 5_14. BAs" xfId="9599"/>
    <cellStyle name="Normal 2 50" xfId="3500"/>
    <cellStyle name="Normal 2 51" xfId="3501"/>
    <cellStyle name="Normal 2 52" xfId="3502"/>
    <cellStyle name="Normal 2 53" xfId="3503"/>
    <cellStyle name="Normal 2 54" xfId="3504"/>
    <cellStyle name="Normal 2 55" xfId="3505"/>
    <cellStyle name="Normal 2 56" xfId="3506"/>
    <cellStyle name="Normal 2 57" xfId="3507"/>
    <cellStyle name="Normal 2 58" xfId="3508"/>
    <cellStyle name="Normal 2 59" xfId="3509"/>
    <cellStyle name="Normal 2 6" xfId="1625"/>
    <cellStyle name="Normal 2 6 2" xfId="1626"/>
    <cellStyle name="Normal 2 6 3" xfId="1627"/>
    <cellStyle name="Normal 2 6 4" xfId="1628"/>
    <cellStyle name="Normal 2 6 5" xfId="1629"/>
    <cellStyle name="Normal 2 6 6" xfId="8686"/>
    <cellStyle name="Normal 2 6 7" xfId="8687"/>
    <cellStyle name="Normal 2 6 8" xfId="8688"/>
    <cellStyle name="Normal 2 6_14. BAs" xfId="9600"/>
    <cellStyle name="Normal 2 60" xfId="3510"/>
    <cellStyle name="Normal 2 61" xfId="3511"/>
    <cellStyle name="Normal 2 62" xfId="3512"/>
    <cellStyle name="Normal 2 63" xfId="3513"/>
    <cellStyle name="Normal 2 64" xfId="3514"/>
    <cellStyle name="Normal 2 65" xfId="3515"/>
    <cellStyle name="Normal 2 66" xfId="3516"/>
    <cellStyle name="Normal 2 67" xfId="3517"/>
    <cellStyle name="Normal 2 68" xfId="3518"/>
    <cellStyle name="Normal 2 69" xfId="3519"/>
    <cellStyle name="Normal 2 7" xfId="1630"/>
    <cellStyle name="Normal 2 7 2" xfId="1631"/>
    <cellStyle name="Normal 2 7 3" xfId="1632"/>
    <cellStyle name="Normal 2 7 4" xfId="1633"/>
    <cellStyle name="Normal 2 7 5" xfId="1634"/>
    <cellStyle name="Normal 2 7 6" xfId="1635"/>
    <cellStyle name="Normal 2 7_14. BAs" xfId="9601"/>
    <cellStyle name="Normal 2 70" xfId="3520"/>
    <cellStyle name="Normal 2 71" xfId="3521"/>
    <cellStyle name="Normal 2 72" xfId="3522"/>
    <cellStyle name="Normal 2 73" xfId="3523"/>
    <cellStyle name="Normal 2 74" xfId="3524"/>
    <cellStyle name="Normal 2 75" xfId="3525"/>
    <cellStyle name="Normal 2 76" xfId="3526"/>
    <cellStyle name="Normal 2 77" xfId="3527"/>
    <cellStyle name="Normal 2 78" xfId="3528"/>
    <cellStyle name="Normal 2 79" xfId="3529"/>
    <cellStyle name="Normal 2 8" xfId="1636"/>
    <cellStyle name="Normal 2 80" xfId="3530"/>
    <cellStyle name="Normal 2 81" xfId="3531"/>
    <cellStyle name="Normal 2 82" xfId="3532"/>
    <cellStyle name="Normal 2 83" xfId="3533"/>
    <cellStyle name="Normal 2 84" xfId="3534"/>
    <cellStyle name="Normal 2 85" xfId="3535"/>
    <cellStyle name="Normal 2 86" xfId="3536"/>
    <cellStyle name="Normal 2 87" xfId="3537"/>
    <cellStyle name="Normal 2 88" xfId="3538"/>
    <cellStyle name="Normal 2 89" xfId="3539"/>
    <cellStyle name="Normal 2 9" xfId="1637"/>
    <cellStyle name="Normal 2 90" xfId="3540"/>
    <cellStyle name="Normal 2 91" xfId="3541"/>
    <cellStyle name="Normal 2 92" xfId="3542"/>
    <cellStyle name="Normal 2 93" xfId="3543"/>
    <cellStyle name="Normal 2 94" xfId="3544"/>
    <cellStyle name="Normal 2 95" xfId="3545"/>
    <cellStyle name="Normal 2 96" xfId="3546"/>
    <cellStyle name="Normal 2 97" xfId="3547"/>
    <cellStyle name="Normal 2 98" xfId="3548"/>
    <cellStyle name="Normal 2 99" xfId="3549"/>
    <cellStyle name="Normal 2_14. BAs" xfId="9587"/>
    <cellStyle name="Normal 20" xfId="401"/>
    <cellStyle name="Normal 20 10" xfId="3550"/>
    <cellStyle name="Normal 20 11" xfId="3551"/>
    <cellStyle name="Normal 20 12" xfId="3552"/>
    <cellStyle name="Normal 20 13" xfId="3553"/>
    <cellStyle name="Normal 20 14" xfId="3554"/>
    <cellStyle name="Normal 20 15" xfId="3555"/>
    <cellStyle name="Normal 20 2" xfId="647"/>
    <cellStyle name="Normal 20 2 2" xfId="1638"/>
    <cellStyle name="Normal 20 2_14. BAs" xfId="9602"/>
    <cellStyle name="Normal 20 3" xfId="3556"/>
    <cellStyle name="Normal 20 4" xfId="3557"/>
    <cellStyle name="Normal 20 5" xfId="3558"/>
    <cellStyle name="Normal 20 6" xfId="3559"/>
    <cellStyle name="Normal 20 7" xfId="3560"/>
    <cellStyle name="Normal 20 8" xfId="3561"/>
    <cellStyle name="Normal 20 9" xfId="3562"/>
    <cellStyle name="Normal 20_14. BAs" xfId="664"/>
    <cellStyle name="Normal 21" xfId="402"/>
    <cellStyle name="Normal 21 2" xfId="640"/>
    <cellStyle name="Normal 21 2 2" xfId="1639"/>
    <cellStyle name="Normal 21 2_14. BAs" xfId="9603"/>
    <cellStyle name="Normal 21 3" xfId="5865"/>
    <cellStyle name="Normal 21_14. BAs" xfId="665"/>
    <cellStyle name="Normal 22" xfId="403"/>
    <cellStyle name="Normal 22 2" xfId="638"/>
    <cellStyle name="Normal 22 2 2" xfId="1640"/>
    <cellStyle name="Normal 22 2_14. BAs" xfId="9604"/>
    <cellStyle name="Normal 22 3" xfId="5866"/>
    <cellStyle name="Normal 22 3 2" xfId="8689"/>
    <cellStyle name="Normal 22 4" xfId="8690"/>
    <cellStyle name="Normal 22 5" xfId="8691"/>
    <cellStyle name="Normal 22_14. BAs" xfId="666"/>
    <cellStyle name="Normal 23" xfId="404"/>
    <cellStyle name="Normal 23 2" xfId="636"/>
    <cellStyle name="Normal 23 2 2" xfId="1641"/>
    <cellStyle name="Normal 23 2_14. BAs" xfId="9605"/>
    <cellStyle name="Normal 23 3" xfId="5867"/>
    <cellStyle name="Normal 23_14. BAs" xfId="667"/>
    <cellStyle name="Normal 24" xfId="405"/>
    <cellStyle name="Normal 24 2" xfId="641"/>
    <cellStyle name="Normal 24 2 2" xfId="1642"/>
    <cellStyle name="Normal 24 2_14. BAs" xfId="9606"/>
    <cellStyle name="Normal 24 3" xfId="5868"/>
    <cellStyle name="Normal 24 3 2" xfId="8692"/>
    <cellStyle name="Normal 24 4" xfId="8693"/>
    <cellStyle name="Normal 24 5" xfId="8694"/>
    <cellStyle name="Normal 24_14. BAs" xfId="668"/>
    <cellStyle name="Normal 25" xfId="406"/>
    <cellStyle name="Normal 25 2" xfId="639"/>
    <cellStyle name="Normal 25 2 2" xfId="1643"/>
    <cellStyle name="Normal 25 2_14. BAs" xfId="9607"/>
    <cellStyle name="Normal 25 3" xfId="5869"/>
    <cellStyle name="Normal 25_14. BAs" xfId="669"/>
    <cellStyle name="Normal 26" xfId="407"/>
    <cellStyle name="Normal 26 2" xfId="637"/>
    <cellStyle name="Normal 26 2 2" xfId="1644"/>
    <cellStyle name="Normal 26 2_14. BAs" xfId="9608"/>
    <cellStyle name="Normal 26 3" xfId="5870"/>
    <cellStyle name="Normal 26_14. BAs" xfId="670"/>
    <cellStyle name="Normal 27" xfId="408"/>
    <cellStyle name="Normal 27 10" xfId="3563"/>
    <cellStyle name="Normal 27 11" xfId="3564"/>
    <cellStyle name="Normal 27 12" xfId="3565"/>
    <cellStyle name="Normal 27 13" xfId="3566"/>
    <cellStyle name="Normal 27 14" xfId="3567"/>
    <cellStyle name="Normal 27 15" xfId="3568"/>
    <cellStyle name="Normal 27 16" xfId="3569"/>
    <cellStyle name="Normal 27 17" xfId="3570"/>
    <cellStyle name="Normal 27 18" xfId="3571"/>
    <cellStyle name="Normal 27 19" xfId="3572"/>
    <cellStyle name="Normal 27 2" xfId="635"/>
    <cellStyle name="Normal 27 2 2" xfId="1645"/>
    <cellStyle name="Normal 27 2_14. BAs" xfId="9609"/>
    <cellStyle name="Normal 27 20" xfId="3573"/>
    <cellStyle name="Normal 27 21" xfId="3574"/>
    <cellStyle name="Normal 27 22" xfId="3575"/>
    <cellStyle name="Normal 27 23" xfId="3576"/>
    <cellStyle name="Normal 27 24" xfId="3577"/>
    <cellStyle name="Normal 27 25" xfId="3578"/>
    <cellStyle name="Normal 27 26" xfId="3579"/>
    <cellStyle name="Normal 27 3" xfId="3580"/>
    <cellStyle name="Normal 27 4" xfId="3581"/>
    <cellStyle name="Normal 27 5" xfId="3582"/>
    <cellStyle name="Normal 27 6" xfId="3583"/>
    <cellStyle name="Normal 27 7" xfId="3584"/>
    <cellStyle name="Normal 27 8" xfId="3585"/>
    <cellStyle name="Normal 27 9" xfId="3586"/>
    <cellStyle name="Normal 27_14. BAs" xfId="671"/>
    <cellStyle name="Normal 28" xfId="409"/>
    <cellStyle name="Normal 28 2" xfId="648"/>
    <cellStyle name="Normal 28 2 2" xfId="1646"/>
    <cellStyle name="Normal 28 2_14. BAs" xfId="9610"/>
    <cellStyle name="Normal 28 3" xfId="5871"/>
    <cellStyle name="Normal 28_14. BAs" xfId="672"/>
    <cellStyle name="Normal 29" xfId="410"/>
    <cellStyle name="Normal 29 10" xfId="3587"/>
    <cellStyle name="Normal 29 11" xfId="3588"/>
    <cellStyle name="Normal 29 12" xfId="3589"/>
    <cellStyle name="Normal 29 13" xfId="3590"/>
    <cellStyle name="Normal 29 14" xfId="3591"/>
    <cellStyle name="Normal 29 15" xfId="3592"/>
    <cellStyle name="Normal 29 16" xfId="3593"/>
    <cellStyle name="Normal 29 17" xfId="3594"/>
    <cellStyle name="Normal 29 18" xfId="3595"/>
    <cellStyle name="Normal 29 19" xfId="3596"/>
    <cellStyle name="Normal 29 2" xfId="649"/>
    <cellStyle name="Normal 29 2 2" xfId="1647"/>
    <cellStyle name="Normal 29 2_14. BAs" xfId="9611"/>
    <cellStyle name="Normal 29 20" xfId="3597"/>
    <cellStyle name="Normal 29 21" xfId="3598"/>
    <cellStyle name="Normal 29 22" xfId="3599"/>
    <cellStyle name="Normal 29 23" xfId="3600"/>
    <cellStyle name="Normal 29 24" xfId="3601"/>
    <cellStyle name="Normal 29 25" xfId="3602"/>
    <cellStyle name="Normal 29 26" xfId="3603"/>
    <cellStyle name="Normal 29 3" xfId="3604"/>
    <cellStyle name="Normal 29 4" xfId="3605"/>
    <cellStyle name="Normal 29 5" xfId="3606"/>
    <cellStyle name="Normal 29 6" xfId="3607"/>
    <cellStyle name="Normal 29 7" xfId="3608"/>
    <cellStyle name="Normal 29 8" xfId="3609"/>
    <cellStyle name="Normal 29 9" xfId="3610"/>
    <cellStyle name="Normal 29_14. BAs" xfId="673"/>
    <cellStyle name="Normal 3" xfId="411"/>
    <cellStyle name="Normal 3 10" xfId="3611"/>
    <cellStyle name="Normal 3 11" xfId="3612"/>
    <cellStyle name="Normal 3 12" xfId="3613"/>
    <cellStyle name="Normal 3 13" xfId="3614"/>
    <cellStyle name="Normal 3 14" xfId="3615"/>
    <cellStyle name="Normal 3 15" xfId="3616"/>
    <cellStyle name="Normal 3 16" xfId="3617"/>
    <cellStyle name="Normal 3 17" xfId="3618"/>
    <cellStyle name="Normal 3 18" xfId="3619"/>
    <cellStyle name="Normal 3 19" xfId="3620"/>
    <cellStyle name="Normal 3 2" xfId="412"/>
    <cellStyle name="Normal 3 2 2" xfId="413"/>
    <cellStyle name="Normal 3 2 2 2" xfId="8695"/>
    <cellStyle name="Normal 3 2 2_14. BAs" xfId="9614"/>
    <cellStyle name="Normal 3 2 3" xfId="1648"/>
    <cellStyle name="Normal 3 2 3 2" xfId="1649"/>
    <cellStyle name="Normal 3 2 3 2 2" xfId="5761"/>
    <cellStyle name="Normal 3 2 3 2 3" xfId="6144"/>
    <cellStyle name="Normal 3 2 3 2 4" xfId="9986"/>
    <cellStyle name="Normal 3 2 3 3" xfId="1650"/>
    <cellStyle name="Normal 3 2 3 3 2" xfId="5762"/>
    <cellStyle name="Normal 3 2 3 3 3" xfId="6145"/>
    <cellStyle name="Normal 3 2 3 3 4" xfId="9987"/>
    <cellStyle name="Normal 3 2 3 4" xfId="5760"/>
    <cellStyle name="Normal 3 2 3 4 2" xfId="8696"/>
    <cellStyle name="Normal 3 2 3 5" xfId="6143"/>
    <cellStyle name="Normal 3 2 3 6" xfId="9985"/>
    <cellStyle name="Normal 3 2 3_14. BAs" xfId="9615"/>
    <cellStyle name="Normal 3 2 4" xfId="1651"/>
    <cellStyle name="Normal 3 2 5" xfId="8697"/>
    <cellStyle name="Normal 3 2 6" xfId="8698"/>
    <cellStyle name="Normal 3 2 7" xfId="8699"/>
    <cellStyle name="Normal 3 2_14. BAs" xfId="9613"/>
    <cellStyle name="Normal 3 20" xfId="3621"/>
    <cellStyle name="Normal 3 21" xfId="3622"/>
    <cellStyle name="Normal 3 22" xfId="5632"/>
    <cellStyle name="Normal 3 23" xfId="5759"/>
    <cellStyle name="Normal 3 3" xfId="414"/>
    <cellStyle name="Normal 3 3 2" xfId="415"/>
    <cellStyle name="Normal 3 3 2 2" xfId="1653"/>
    <cellStyle name="Normal 3 3 3" xfId="1654"/>
    <cellStyle name="Normal 3 3 4" xfId="1652"/>
    <cellStyle name="Normal 3 3 4 2" xfId="6146"/>
    <cellStyle name="Normal 3 3 4 3" xfId="9988"/>
    <cellStyle name="Normal 3 3 5" xfId="5763"/>
    <cellStyle name="Normal 3 3 5 2" xfId="8700"/>
    <cellStyle name="Normal 3 3 6" xfId="8701"/>
    <cellStyle name="Normal 3 3_Acq input" xfId="2145"/>
    <cellStyle name="Normal 3 4" xfId="1655"/>
    <cellStyle name="Normal 3 4 2" xfId="5764"/>
    <cellStyle name="Normal 3 4 2 2" xfId="8703"/>
    <cellStyle name="Normal 3 4 2 3" xfId="8704"/>
    <cellStyle name="Normal 3 4 2 4" xfId="8705"/>
    <cellStyle name="Normal 3 4 2 5" xfId="8706"/>
    <cellStyle name="Normal 3 4 2 6" xfId="8702"/>
    <cellStyle name="Normal 3 4 2_Equity reconciliation 2013-03" xfId="8707"/>
    <cellStyle name="Normal 3 4 3" xfId="8708"/>
    <cellStyle name="Normal 3 4 4" xfId="8709"/>
    <cellStyle name="Normal 3 4 5" xfId="8710"/>
    <cellStyle name="Normal 3 4 6" xfId="6147"/>
    <cellStyle name="Normal 3 4 7" xfId="9989"/>
    <cellStyle name="Normal 3 4_14. BAs" xfId="9616"/>
    <cellStyle name="Normal 3 5" xfId="1656"/>
    <cellStyle name="Normal 3 5 2" xfId="8711"/>
    <cellStyle name="Normal 3 5 3" xfId="8712"/>
    <cellStyle name="Normal 3 5 4" xfId="8713"/>
    <cellStyle name="Normal 3 5 5" xfId="8714"/>
    <cellStyle name="Normal 3 5_14. BAs" xfId="9617"/>
    <cellStyle name="Normal 3 6" xfId="1657"/>
    <cellStyle name="Normal 3 6 2" xfId="8715"/>
    <cellStyle name="Normal 3 6 3" xfId="8716"/>
    <cellStyle name="Normal 3 6 4" xfId="8717"/>
    <cellStyle name="Normal 3 6_Equity reconciliation 2013-03" xfId="8718"/>
    <cellStyle name="Normal 3 7" xfId="2079"/>
    <cellStyle name="Normal 3 8" xfId="3623"/>
    <cellStyle name="Normal 3 9" xfId="3624"/>
    <cellStyle name="Normal 3_14. BAs" xfId="9612"/>
    <cellStyle name="Normal 30" xfId="416"/>
    <cellStyle name="Normal 30 2" xfId="650"/>
    <cellStyle name="Normal 30 2 2" xfId="1658"/>
    <cellStyle name="Normal 30 2_14. BAs" xfId="9618"/>
    <cellStyle name="Normal 30 3" xfId="5872"/>
    <cellStyle name="Normal 30_14. BAs" xfId="674"/>
    <cellStyle name="Normal 31" xfId="417"/>
    <cellStyle name="Normal 31 10" xfId="3625"/>
    <cellStyle name="Normal 31 11" xfId="3626"/>
    <cellStyle name="Normal 31 12" xfId="3627"/>
    <cellStyle name="Normal 31 13" xfId="3628"/>
    <cellStyle name="Normal 31 14" xfId="3629"/>
    <cellStyle name="Normal 31 15" xfId="3630"/>
    <cellStyle name="Normal 31 16" xfId="3631"/>
    <cellStyle name="Normal 31 17" xfId="3632"/>
    <cellStyle name="Normal 31 18" xfId="3633"/>
    <cellStyle name="Normal 31 19" xfId="3634"/>
    <cellStyle name="Normal 31 2" xfId="651"/>
    <cellStyle name="Normal 31 2 2" xfId="1660"/>
    <cellStyle name="Normal 31 2_14. BAs" xfId="9619"/>
    <cellStyle name="Normal 31 20" xfId="3635"/>
    <cellStyle name="Normal 31 21" xfId="3636"/>
    <cellStyle name="Normal 31 22" xfId="3637"/>
    <cellStyle name="Normal 31 23" xfId="3638"/>
    <cellStyle name="Normal 31 24" xfId="3639"/>
    <cellStyle name="Normal 31 25" xfId="3640"/>
    <cellStyle name="Normal 31 26" xfId="3641"/>
    <cellStyle name="Normal 31 27" xfId="1659"/>
    <cellStyle name="Normal 31 27 2" xfId="6148"/>
    <cellStyle name="Normal 31 27 3" xfId="9990"/>
    <cellStyle name="Normal 31 28" xfId="5765"/>
    <cellStyle name="Normal 31 3" xfId="3642"/>
    <cellStyle name="Normal 31 4" xfId="3643"/>
    <cellStyle name="Normal 31 5" xfId="3644"/>
    <cellStyle name="Normal 31 6" xfId="3645"/>
    <cellStyle name="Normal 31 7" xfId="3646"/>
    <cellStyle name="Normal 31 8" xfId="3647"/>
    <cellStyle name="Normal 31 9" xfId="3648"/>
    <cellStyle name="Normal 31_14. BAs" xfId="675"/>
    <cellStyle name="Normal 32" xfId="418"/>
    <cellStyle name="Normal 32 10" xfId="9242"/>
    <cellStyle name="Normal 32 10 2" xfId="10059"/>
    <cellStyle name="Normal 32 2" xfId="655"/>
    <cellStyle name="Normal 32 2 2" xfId="1661"/>
    <cellStyle name="Normal 32 2_14. BAs" xfId="9621"/>
    <cellStyle name="Normal 32 3" xfId="5985"/>
    <cellStyle name="Normal 32 3 2" xfId="9870"/>
    <cellStyle name="Normal 32 4" xfId="9193"/>
    <cellStyle name="Normal 32 4 2" xfId="10045"/>
    <cellStyle name="Normal 32 5" xfId="9210"/>
    <cellStyle name="Normal 32 5 2" xfId="10050"/>
    <cellStyle name="Normal 32 6" xfId="9256"/>
    <cellStyle name="Normal 32 6 2" xfId="10064"/>
    <cellStyle name="Normal 32 7" xfId="9212"/>
    <cellStyle name="Normal 32 7 2" xfId="10051"/>
    <cellStyle name="Normal 32 8" xfId="9243"/>
    <cellStyle name="Normal 32 8 2" xfId="10060"/>
    <cellStyle name="Normal 32 9" xfId="9246"/>
    <cellStyle name="Normal 32 9 2" xfId="10061"/>
    <cellStyle name="Normal 32_14. BAs" xfId="9620"/>
    <cellStyle name="Normal 33" xfId="419"/>
    <cellStyle name="Normal 33 10" xfId="3649"/>
    <cellStyle name="Normal 33 11" xfId="3650"/>
    <cellStyle name="Normal 33 12" xfId="3651"/>
    <cellStyle name="Normal 33 13" xfId="3652"/>
    <cellStyle name="Normal 33 14" xfId="3653"/>
    <cellStyle name="Normal 33 15" xfId="3654"/>
    <cellStyle name="Normal 33 16" xfId="3655"/>
    <cellStyle name="Normal 33 17" xfId="3656"/>
    <cellStyle name="Normal 33 18" xfId="3657"/>
    <cellStyle name="Normal 33 19" xfId="3658"/>
    <cellStyle name="Normal 33 2" xfId="1662"/>
    <cellStyle name="Normal 33 20" xfId="3659"/>
    <cellStyle name="Normal 33 21" xfId="3660"/>
    <cellStyle name="Normal 33 22" xfId="3661"/>
    <cellStyle name="Normal 33 23" xfId="3662"/>
    <cellStyle name="Normal 33 24" xfId="3663"/>
    <cellStyle name="Normal 33 25" xfId="3664"/>
    <cellStyle name="Normal 33 26" xfId="3665"/>
    <cellStyle name="Normal 33 3" xfId="3666"/>
    <cellStyle name="Normal 33 4" xfId="3667"/>
    <cellStyle name="Normal 33 5" xfId="3668"/>
    <cellStyle name="Normal 33 6" xfId="3669"/>
    <cellStyle name="Normal 33 7" xfId="3670"/>
    <cellStyle name="Normal 33 8" xfId="3671"/>
    <cellStyle name="Normal 33 9" xfId="3672"/>
    <cellStyle name="Normal 33_14. BAs" xfId="9622"/>
    <cellStyle name="Normal 34" xfId="420"/>
    <cellStyle name="Normal 34 2" xfId="1663"/>
    <cellStyle name="Normal 34 3" xfId="1664"/>
    <cellStyle name="Normal 34_14. BAs" xfId="9623"/>
    <cellStyle name="Normal 35" xfId="421"/>
    <cellStyle name="Normal 35 2" xfId="1665"/>
    <cellStyle name="Normal 35 3" xfId="1666"/>
    <cellStyle name="Normal 35_14. BAs" xfId="9624"/>
    <cellStyle name="Normal 36" xfId="422"/>
    <cellStyle name="Normal 36 2" xfId="1667"/>
    <cellStyle name="Normal 36 3" xfId="1668"/>
    <cellStyle name="Normal 36_14. BAs" xfId="9625"/>
    <cellStyle name="Normal 37" xfId="423"/>
    <cellStyle name="Normal 37 10" xfId="3673"/>
    <cellStyle name="Normal 37 11" xfId="3674"/>
    <cellStyle name="Normal 37 12" xfId="3675"/>
    <cellStyle name="Normal 37 13" xfId="3676"/>
    <cellStyle name="Normal 37 14" xfId="3677"/>
    <cellStyle name="Normal 37 2" xfId="725"/>
    <cellStyle name="Normal 37 2 2" xfId="1669"/>
    <cellStyle name="Normal 37 2_14. BAs" xfId="9627"/>
    <cellStyle name="Normal 37 3" xfId="3678"/>
    <cellStyle name="Normal 37 4" xfId="3679"/>
    <cellStyle name="Normal 37 5" xfId="3680"/>
    <cellStyle name="Normal 37 6" xfId="3681"/>
    <cellStyle name="Normal 37 7" xfId="3682"/>
    <cellStyle name="Normal 37 8" xfId="3683"/>
    <cellStyle name="Normal 37 9" xfId="3684"/>
    <cellStyle name="Normal 37_14. BAs" xfId="9626"/>
    <cellStyle name="Normal 38" xfId="424"/>
    <cellStyle name="Normal 38 2" xfId="1670"/>
    <cellStyle name="Normal 38_14. BAs" xfId="9628"/>
    <cellStyle name="Normal 39" xfId="425"/>
    <cellStyle name="Normal 39 2" xfId="1671"/>
    <cellStyle name="Normal 39_14. BAs" xfId="9629"/>
    <cellStyle name="Normal 4" xfId="426"/>
    <cellStyle name="Normal 4 10" xfId="3685"/>
    <cellStyle name="Normal 4 11" xfId="3686"/>
    <cellStyle name="Normal 4 12" xfId="3687"/>
    <cellStyle name="Normal 4 13" xfId="3688"/>
    <cellStyle name="Normal 4 14" xfId="3689"/>
    <cellStyle name="Normal 4 15" xfId="3690"/>
    <cellStyle name="Normal 4 16" xfId="3691"/>
    <cellStyle name="Normal 4 17" xfId="3692"/>
    <cellStyle name="Normal 4 18" xfId="3693"/>
    <cellStyle name="Normal 4 19" xfId="3694"/>
    <cellStyle name="Normal 4 2" xfId="427"/>
    <cellStyle name="Normal 4 2 10" xfId="3695"/>
    <cellStyle name="Normal 4 2 11" xfId="3696"/>
    <cellStyle name="Normal 4 2 12" xfId="3697"/>
    <cellStyle name="Normal 4 2 13" xfId="3698"/>
    <cellStyle name="Normal 4 2 14" xfId="3699"/>
    <cellStyle name="Normal 4 2 15" xfId="3700"/>
    <cellStyle name="Normal 4 2 16" xfId="3701"/>
    <cellStyle name="Normal 4 2 17" xfId="3702"/>
    <cellStyle name="Normal 4 2 18" xfId="3703"/>
    <cellStyle name="Normal 4 2 2" xfId="428"/>
    <cellStyle name="Normal 4 2 2 2" xfId="8719"/>
    <cellStyle name="Normal 4 2 2 2 2" xfId="8720"/>
    <cellStyle name="Normal 4 2 2 2 3" xfId="8721"/>
    <cellStyle name="Normal 4 2 2 2 4" xfId="8722"/>
    <cellStyle name="Normal 4 2 2 2 5" xfId="8723"/>
    <cellStyle name="Normal 4 2 2 2_Retrieve &amp; rounding" xfId="9821"/>
    <cellStyle name="Normal 4 2 2 3" xfId="8724"/>
    <cellStyle name="Normal 4 2 2 4" xfId="8725"/>
    <cellStyle name="Normal 4 2 2 5" xfId="8726"/>
    <cellStyle name="Normal 4 2 2_14. BAs" xfId="9632"/>
    <cellStyle name="Normal 4 2 3" xfId="1672"/>
    <cellStyle name="Normal 4 2 4" xfId="2080"/>
    <cellStyle name="Normal 4 2 5" xfId="3704"/>
    <cellStyle name="Normal 4 2 6" xfId="3705"/>
    <cellStyle name="Normal 4 2 7" xfId="3706"/>
    <cellStyle name="Normal 4 2 8" xfId="3707"/>
    <cellStyle name="Normal 4 2 9" xfId="3708"/>
    <cellStyle name="Normal 4 2_14. BAs" xfId="9631"/>
    <cellStyle name="Normal 4 20" xfId="3709"/>
    <cellStyle name="Normal 4 21" xfId="3710"/>
    <cellStyle name="Normal 4 22" xfId="3711"/>
    <cellStyle name="Normal 4 23" xfId="3712"/>
    <cellStyle name="Normal 4 24" xfId="3713"/>
    <cellStyle name="Normal 4 25" xfId="3714"/>
    <cellStyle name="Normal 4 26" xfId="3715"/>
    <cellStyle name="Normal 4 27" xfId="3716"/>
    <cellStyle name="Normal 4 28" xfId="3717"/>
    <cellStyle name="Normal 4 29" xfId="3718"/>
    <cellStyle name="Normal 4 3" xfId="1673"/>
    <cellStyle name="Normal 4 3 2" xfId="8727"/>
    <cellStyle name="Normal 4 3_14. BAs" xfId="9633"/>
    <cellStyle name="Normal 4 30" xfId="3719"/>
    <cellStyle name="Normal 4 31" xfId="3720"/>
    <cellStyle name="Normal 4 32" xfId="3721"/>
    <cellStyle name="Normal 4 4" xfId="3722"/>
    <cellStyle name="Normal 4 4 10" xfId="3723"/>
    <cellStyle name="Normal 4 4 11" xfId="3724"/>
    <cellStyle name="Normal 4 4 12" xfId="3725"/>
    <cellStyle name="Normal 4 4 13" xfId="3726"/>
    <cellStyle name="Normal 4 4 14" xfId="3727"/>
    <cellStyle name="Normal 4 4 2" xfId="3728"/>
    <cellStyle name="Normal 4 4 3" xfId="3729"/>
    <cellStyle name="Normal 4 4 4" xfId="3730"/>
    <cellStyle name="Normal 4 4 5" xfId="3731"/>
    <cellStyle name="Normal 4 4 6" xfId="3732"/>
    <cellStyle name="Normal 4 4 7" xfId="3733"/>
    <cellStyle name="Normal 4 4 8" xfId="3734"/>
    <cellStyle name="Normal 4 4 9" xfId="3735"/>
    <cellStyle name="Normal 4 4_EQU" xfId="8728"/>
    <cellStyle name="Normal 4 5" xfId="3736"/>
    <cellStyle name="Normal 4 5 10" xfId="3737"/>
    <cellStyle name="Normal 4 5 11" xfId="3738"/>
    <cellStyle name="Normal 4 5 12" xfId="3739"/>
    <cellStyle name="Normal 4 5 13" xfId="3740"/>
    <cellStyle name="Normal 4 5 14" xfId="3741"/>
    <cellStyle name="Normal 4 5 2" xfId="3742"/>
    <cellStyle name="Normal 4 5 3" xfId="3743"/>
    <cellStyle name="Normal 4 5 4" xfId="3744"/>
    <cellStyle name="Normal 4 5 5" xfId="3745"/>
    <cellStyle name="Normal 4 5 6" xfId="3746"/>
    <cellStyle name="Normal 4 5 7" xfId="3747"/>
    <cellStyle name="Normal 4 5 8" xfId="3748"/>
    <cellStyle name="Normal 4 5 9" xfId="3749"/>
    <cellStyle name="Normal 4 5_GC export" xfId="8729"/>
    <cellStyle name="Normal 4 6" xfId="3750"/>
    <cellStyle name="Normal 4 6 10" xfId="3751"/>
    <cellStyle name="Normal 4 6 11" xfId="3752"/>
    <cellStyle name="Normal 4 6 12" xfId="3753"/>
    <cellStyle name="Normal 4 6 13" xfId="3754"/>
    <cellStyle name="Normal 4 6 14" xfId="3755"/>
    <cellStyle name="Normal 4 6 2" xfId="3756"/>
    <cellStyle name="Normal 4 6 3" xfId="3757"/>
    <cellStyle name="Normal 4 6 4" xfId="3758"/>
    <cellStyle name="Normal 4 6 5" xfId="3759"/>
    <cellStyle name="Normal 4 6 6" xfId="3760"/>
    <cellStyle name="Normal 4 6 7" xfId="3761"/>
    <cellStyle name="Normal 4 6 8" xfId="3762"/>
    <cellStyle name="Normal 4 6 9" xfId="3763"/>
    <cellStyle name="Normal 4 6_GC export" xfId="8730"/>
    <cellStyle name="Normal 4 7" xfId="3764"/>
    <cellStyle name="Normal 4 7 10" xfId="3765"/>
    <cellStyle name="Normal 4 7 11" xfId="3766"/>
    <cellStyle name="Normal 4 7 12" xfId="3767"/>
    <cellStyle name="Normal 4 7 13" xfId="3768"/>
    <cellStyle name="Normal 4 7 14" xfId="3769"/>
    <cellStyle name="Normal 4 7 2" xfId="3770"/>
    <cellStyle name="Normal 4 7 3" xfId="3771"/>
    <cellStyle name="Normal 4 7 4" xfId="3772"/>
    <cellStyle name="Normal 4 7 5" xfId="3773"/>
    <cellStyle name="Normal 4 7 6" xfId="3774"/>
    <cellStyle name="Normal 4 7 7" xfId="3775"/>
    <cellStyle name="Normal 4 7 8" xfId="3776"/>
    <cellStyle name="Normal 4 7 9" xfId="3777"/>
    <cellStyle name="Normal 4 7_GC export" xfId="8731"/>
    <cellStyle name="Normal 4 8" xfId="3778"/>
    <cellStyle name="Normal 4 8 10" xfId="3779"/>
    <cellStyle name="Normal 4 8 11" xfId="3780"/>
    <cellStyle name="Normal 4 8 12" xfId="3781"/>
    <cellStyle name="Normal 4 8 13" xfId="3782"/>
    <cellStyle name="Normal 4 8 14" xfId="3783"/>
    <cellStyle name="Normal 4 8 2" xfId="3784"/>
    <cellStyle name="Normal 4 8 3" xfId="3785"/>
    <cellStyle name="Normal 4 8 4" xfId="3786"/>
    <cellStyle name="Normal 4 8 5" xfId="3787"/>
    <cellStyle name="Normal 4 8 6" xfId="3788"/>
    <cellStyle name="Normal 4 8 7" xfId="3789"/>
    <cellStyle name="Normal 4 8 8" xfId="3790"/>
    <cellStyle name="Normal 4 8 9" xfId="3791"/>
    <cellStyle name="Normal 4 8_GC export" xfId="8732"/>
    <cellStyle name="Normal 4 9" xfId="3792"/>
    <cellStyle name="Normal 4_14. BAs" xfId="9630"/>
    <cellStyle name="Normal 40" xfId="627"/>
    <cellStyle name="Normal 40 2" xfId="1675"/>
    <cellStyle name="Normal 40 3" xfId="1674"/>
    <cellStyle name="Normal 40 4" xfId="5988"/>
    <cellStyle name="Normal 40 5" xfId="9871"/>
    <cellStyle name="Normal 40_14. BAs" xfId="9634"/>
    <cellStyle name="Normal 41" xfId="1676"/>
    <cellStyle name="Normal 41 2" xfId="1677"/>
    <cellStyle name="Normal 41_14. BAs" xfId="9635"/>
    <cellStyle name="Normal 42" xfId="1678"/>
    <cellStyle name="Normal 42 2" xfId="1679"/>
    <cellStyle name="Normal 42_14. BAs" xfId="9636"/>
    <cellStyle name="Normal 43" xfId="1680"/>
    <cellStyle name="Normal 43 2" xfId="1681"/>
    <cellStyle name="Normal 43_14. BAs" xfId="9637"/>
    <cellStyle name="Normal 44" xfId="1682"/>
    <cellStyle name="Normal 44 2" xfId="1683"/>
    <cellStyle name="Normal 44_14. BAs" xfId="9638"/>
    <cellStyle name="Normal 45" xfId="1684"/>
    <cellStyle name="Normal 45 2" xfId="1685"/>
    <cellStyle name="Normal 45_14. BAs" xfId="9639"/>
    <cellStyle name="Normal 46" xfId="1686"/>
    <cellStyle name="Normal 46 2" xfId="1687"/>
    <cellStyle name="Normal 46_14. BAs" xfId="9640"/>
    <cellStyle name="Normal 47" xfId="1688"/>
    <cellStyle name="Normal 47 2" xfId="1689"/>
    <cellStyle name="Normal 47_14. BAs" xfId="9641"/>
    <cellStyle name="Normal 48" xfId="1690"/>
    <cellStyle name="Normal 48 2" xfId="1691"/>
    <cellStyle name="Normal 48_14. BAs" xfId="9642"/>
    <cellStyle name="Normal 49" xfId="1692"/>
    <cellStyle name="Normal 49 2" xfId="1693"/>
    <cellStyle name="Normal 49_14. BAs" xfId="9643"/>
    <cellStyle name="Normal 5" xfId="429"/>
    <cellStyle name="Normal 5 10" xfId="8733"/>
    <cellStyle name="Normal 5 11" xfId="8734"/>
    <cellStyle name="Normal 5 12" xfId="8735"/>
    <cellStyle name="Normal 5 13" xfId="8736"/>
    <cellStyle name="Normal 5 14" xfId="8737"/>
    <cellStyle name="Normal 5 15" xfId="8738"/>
    <cellStyle name="Normal 5 16" xfId="8739"/>
    <cellStyle name="Normal 5 17" xfId="8740"/>
    <cellStyle name="Normal 5 18" xfId="8741"/>
    <cellStyle name="Normal 5 19" xfId="8742"/>
    <cellStyle name="Normal 5 2" xfId="430"/>
    <cellStyle name="Normal 5 2 2" xfId="8743"/>
    <cellStyle name="Normal 5 2 2 2" xfId="8744"/>
    <cellStyle name="Normal 5 2 2 3" xfId="8745"/>
    <cellStyle name="Normal 5 2 2 4" xfId="8746"/>
    <cellStyle name="Normal 5 2 2 5" xfId="8747"/>
    <cellStyle name="Normal 5 2 2_EQU" xfId="8748"/>
    <cellStyle name="Normal 5 2 3" xfId="8749"/>
    <cellStyle name="Normal 5 2 3 2" xfId="8750"/>
    <cellStyle name="Normal 5 2 3 3" xfId="8751"/>
    <cellStyle name="Normal 5 2 3 4" xfId="8752"/>
    <cellStyle name="Normal 5 2 3 5" xfId="8753"/>
    <cellStyle name="Normal 5 2 3_Retrieve &amp; rounding" xfId="9822"/>
    <cellStyle name="Normal 5 2 4" xfId="8754"/>
    <cellStyle name="Normal 5 2 5" xfId="8755"/>
    <cellStyle name="Normal 5 2 6" xfId="8756"/>
    <cellStyle name="Normal 5 2_14. BAs" xfId="9645"/>
    <cellStyle name="Normal 5 3" xfId="1694"/>
    <cellStyle name="Normal 5 3 2" xfId="8757"/>
    <cellStyle name="Normal 5 3 3" xfId="8758"/>
    <cellStyle name="Normal 5 3 4" xfId="8759"/>
    <cellStyle name="Normal 5 3 5" xfId="8760"/>
    <cellStyle name="Normal 5 3_14. BAs" xfId="9646"/>
    <cellStyle name="Normal 5 4" xfId="1695"/>
    <cellStyle name="Normal 5 5" xfId="1696"/>
    <cellStyle name="Normal 5 6" xfId="8761"/>
    <cellStyle name="Normal 5 7" xfId="8762"/>
    <cellStyle name="Normal 5 8" xfId="8763"/>
    <cellStyle name="Normal 5 9" xfId="8764"/>
    <cellStyle name="Normal 5_14. BAs" xfId="9644"/>
    <cellStyle name="Normal 50" xfId="1697"/>
    <cellStyle name="Normal 50 2" xfId="1698"/>
    <cellStyle name="Normal 50_14. BAs" xfId="9647"/>
    <cellStyle name="Normal 51" xfId="1699"/>
    <cellStyle name="Normal 51 2" xfId="1700"/>
    <cellStyle name="Normal 51_14. BAs" xfId="9648"/>
    <cellStyle name="Normal 52" xfId="1701"/>
    <cellStyle name="Normal 52 2" xfId="1702"/>
    <cellStyle name="Normal 52_14. BAs" xfId="9649"/>
    <cellStyle name="Normal 53" xfId="1703"/>
    <cellStyle name="Normal 53 2" xfId="1704"/>
    <cellStyle name="Normal 53_14. BAs" xfId="9650"/>
    <cellStyle name="Normal 54" xfId="1705"/>
    <cellStyle name="Normal 54 2" xfId="1706"/>
    <cellStyle name="Normal 54_14. BAs" xfId="9651"/>
    <cellStyle name="Normal 55" xfId="1707"/>
    <cellStyle name="Normal 55 2" xfId="1708"/>
    <cellStyle name="Normal 55 3" xfId="1709"/>
    <cellStyle name="Normal 55_14. BAs" xfId="9652"/>
    <cellStyle name="Normal 56" xfId="1710"/>
    <cellStyle name="Normal 56 2" xfId="1711"/>
    <cellStyle name="Normal 56_14. BAs" xfId="9653"/>
    <cellStyle name="Normal 57" xfId="1712"/>
    <cellStyle name="Normal 57 2" xfId="1713"/>
    <cellStyle name="Normal 57_14. BAs" xfId="9654"/>
    <cellStyle name="Normal 58" xfId="1714"/>
    <cellStyle name="Normal 58 2" xfId="1715"/>
    <cellStyle name="Normal 58 2 2" xfId="5766"/>
    <cellStyle name="Normal 58 2 3" xfId="6149"/>
    <cellStyle name="Normal 58 2 4" xfId="9991"/>
    <cellStyle name="Normal 58_14. BAs" xfId="9655"/>
    <cellStyle name="Normal 59" xfId="1716"/>
    <cellStyle name="Normal 6" xfId="431"/>
    <cellStyle name="Normal 6 10" xfId="3793"/>
    <cellStyle name="Normal 6 10 10" xfId="3794"/>
    <cellStyle name="Normal 6 10 10 10" xfId="3795"/>
    <cellStyle name="Normal 6 10 10 11" xfId="3796"/>
    <cellStyle name="Normal 6 10 10 12" xfId="3797"/>
    <cellStyle name="Normal 6 10 10 13" xfId="3798"/>
    <cellStyle name="Normal 6 10 10 14" xfId="3799"/>
    <cellStyle name="Normal 6 10 10 15" xfId="3800"/>
    <cellStyle name="Normal 6 10 10 16" xfId="3801"/>
    <cellStyle name="Normal 6 10 10 17" xfId="3802"/>
    <cellStyle name="Normal 6 10 10 18" xfId="3803"/>
    <cellStyle name="Normal 6 10 10 19" xfId="3804"/>
    <cellStyle name="Normal 6 10 10 2" xfId="3805"/>
    <cellStyle name="Normal 6 10 10 20" xfId="3806"/>
    <cellStyle name="Normal 6 10 10 21" xfId="3807"/>
    <cellStyle name="Normal 6 10 10 22" xfId="3808"/>
    <cellStyle name="Normal 6 10 10 23" xfId="3809"/>
    <cellStyle name="Normal 6 10 10 24" xfId="3810"/>
    <cellStyle name="Normal 6 10 10 25" xfId="3811"/>
    <cellStyle name="Normal 6 10 10 26" xfId="3812"/>
    <cellStyle name="Normal 6 10 10 3" xfId="3813"/>
    <cellStyle name="Normal 6 10 10 4" xfId="3814"/>
    <cellStyle name="Normal 6 10 10 5" xfId="3815"/>
    <cellStyle name="Normal 6 10 10 6" xfId="3816"/>
    <cellStyle name="Normal 6 10 10 7" xfId="3817"/>
    <cellStyle name="Normal 6 10 10 8" xfId="3818"/>
    <cellStyle name="Normal 6 10 10 9" xfId="3819"/>
    <cellStyle name="Normal 6 10 10_Manual Consol" xfId="3820"/>
    <cellStyle name="Normal 6 10 11" xfId="3821"/>
    <cellStyle name="Normal 6 10 12" xfId="3822"/>
    <cellStyle name="Normal 6 10 13" xfId="3823"/>
    <cellStyle name="Normal 6 10 14" xfId="3824"/>
    <cellStyle name="Normal 6 10 15" xfId="3825"/>
    <cellStyle name="Normal 6 10 16" xfId="3826"/>
    <cellStyle name="Normal 6 10 17" xfId="3827"/>
    <cellStyle name="Normal 6 10 18" xfId="3828"/>
    <cellStyle name="Normal 6 10 19" xfId="3829"/>
    <cellStyle name="Normal 6 10 2" xfId="3830"/>
    <cellStyle name="Normal 6 10 2 10" xfId="3831"/>
    <cellStyle name="Normal 6 10 2 11" xfId="3832"/>
    <cellStyle name="Normal 6 10 2 12" xfId="3833"/>
    <cellStyle name="Normal 6 10 2 13" xfId="3834"/>
    <cellStyle name="Normal 6 10 2 14" xfId="3835"/>
    <cellStyle name="Normal 6 10 2 15" xfId="3836"/>
    <cellStyle name="Normal 6 10 2 16" xfId="3837"/>
    <cellStyle name="Normal 6 10 2 17" xfId="3838"/>
    <cellStyle name="Normal 6 10 2 18" xfId="3839"/>
    <cellStyle name="Normal 6 10 2 19" xfId="3840"/>
    <cellStyle name="Normal 6 10 2 2" xfId="3841"/>
    <cellStyle name="Normal 6 10 2 2 10" xfId="3842"/>
    <cellStyle name="Normal 6 10 2 2 11" xfId="3843"/>
    <cellStyle name="Normal 6 10 2 2 12" xfId="3844"/>
    <cellStyle name="Normal 6 10 2 2 13" xfId="3845"/>
    <cellStyle name="Normal 6 10 2 2 14" xfId="3846"/>
    <cellStyle name="Normal 6 10 2 2 15" xfId="3847"/>
    <cellStyle name="Normal 6 10 2 2 16" xfId="3848"/>
    <cellStyle name="Normal 6 10 2 2 17" xfId="3849"/>
    <cellStyle name="Normal 6 10 2 2 18" xfId="3850"/>
    <cellStyle name="Normal 6 10 2 2 19" xfId="3851"/>
    <cellStyle name="Normal 6 10 2 2 2" xfId="3852"/>
    <cellStyle name="Normal 6 10 2 2 20" xfId="3853"/>
    <cellStyle name="Normal 6 10 2 2 21" xfId="3854"/>
    <cellStyle name="Normal 6 10 2 2 22" xfId="3855"/>
    <cellStyle name="Normal 6 10 2 2 23" xfId="3856"/>
    <cellStyle name="Normal 6 10 2 2 24" xfId="3857"/>
    <cellStyle name="Normal 6 10 2 2 25" xfId="3858"/>
    <cellStyle name="Normal 6 10 2 2 26" xfId="3859"/>
    <cellStyle name="Normal 6 10 2 2 3" xfId="3860"/>
    <cellStyle name="Normal 6 10 2 2 4" xfId="3861"/>
    <cellStyle name="Normal 6 10 2 2 5" xfId="3862"/>
    <cellStyle name="Normal 6 10 2 2 6" xfId="3863"/>
    <cellStyle name="Normal 6 10 2 2 7" xfId="3864"/>
    <cellStyle name="Normal 6 10 2 2 8" xfId="3865"/>
    <cellStyle name="Normal 6 10 2 2 9" xfId="3866"/>
    <cellStyle name="Normal 6 10 2 2_Manual Consol" xfId="3867"/>
    <cellStyle name="Normal 6 10 2 20" xfId="3868"/>
    <cellStyle name="Normal 6 10 2 21" xfId="3869"/>
    <cellStyle name="Normal 6 10 2 22" xfId="3870"/>
    <cellStyle name="Normal 6 10 2 23" xfId="3871"/>
    <cellStyle name="Normal 6 10 2 24" xfId="3872"/>
    <cellStyle name="Normal 6 10 2 25" xfId="3873"/>
    <cellStyle name="Normal 6 10 2 26" xfId="3874"/>
    <cellStyle name="Normal 6 10 2 27" xfId="3875"/>
    <cellStyle name="Normal 6 10 2 28" xfId="3876"/>
    <cellStyle name="Normal 6 10 2 29" xfId="3877"/>
    <cellStyle name="Normal 6 10 2 3" xfId="3878"/>
    <cellStyle name="Normal 6 10 2 3 10" xfId="3879"/>
    <cellStyle name="Normal 6 10 2 3 11" xfId="3880"/>
    <cellStyle name="Normal 6 10 2 3 12" xfId="3881"/>
    <cellStyle name="Normal 6 10 2 3 13" xfId="3882"/>
    <cellStyle name="Normal 6 10 2 3 14" xfId="3883"/>
    <cellStyle name="Normal 6 10 2 3 15" xfId="3884"/>
    <cellStyle name="Normal 6 10 2 3 16" xfId="3885"/>
    <cellStyle name="Normal 6 10 2 3 17" xfId="3886"/>
    <cellStyle name="Normal 6 10 2 3 18" xfId="3887"/>
    <cellStyle name="Normal 6 10 2 3 19" xfId="3888"/>
    <cellStyle name="Normal 6 10 2 3 2" xfId="3889"/>
    <cellStyle name="Normal 6 10 2 3 20" xfId="3890"/>
    <cellStyle name="Normal 6 10 2 3 21" xfId="3891"/>
    <cellStyle name="Normal 6 10 2 3 22" xfId="3892"/>
    <cellStyle name="Normal 6 10 2 3 23" xfId="3893"/>
    <cellStyle name="Normal 6 10 2 3 24" xfId="3894"/>
    <cellStyle name="Normal 6 10 2 3 25" xfId="3895"/>
    <cellStyle name="Normal 6 10 2 3 26" xfId="3896"/>
    <cellStyle name="Normal 6 10 2 3 3" xfId="3897"/>
    <cellStyle name="Normal 6 10 2 3 4" xfId="3898"/>
    <cellStyle name="Normal 6 10 2 3 5" xfId="3899"/>
    <cellStyle name="Normal 6 10 2 3 6" xfId="3900"/>
    <cellStyle name="Normal 6 10 2 3 7" xfId="3901"/>
    <cellStyle name="Normal 6 10 2 3 8" xfId="3902"/>
    <cellStyle name="Normal 6 10 2 3 9" xfId="3903"/>
    <cellStyle name="Normal 6 10 2 3_Manual Consol" xfId="3904"/>
    <cellStyle name="Normal 6 10 2 30" xfId="3905"/>
    <cellStyle name="Normal 6 10 2 31" xfId="3906"/>
    <cellStyle name="Normal 6 10 2 32" xfId="3907"/>
    <cellStyle name="Normal 6 10 2 33" xfId="3908"/>
    <cellStyle name="Normal 6 10 2 4" xfId="3909"/>
    <cellStyle name="Normal 6 10 2 4 10" xfId="3910"/>
    <cellStyle name="Normal 6 10 2 4 11" xfId="3911"/>
    <cellStyle name="Normal 6 10 2 4 12" xfId="3912"/>
    <cellStyle name="Normal 6 10 2 4 13" xfId="3913"/>
    <cellStyle name="Normal 6 10 2 4 14" xfId="3914"/>
    <cellStyle name="Normal 6 10 2 4 15" xfId="3915"/>
    <cellStyle name="Normal 6 10 2 4 16" xfId="3916"/>
    <cellStyle name="Normal 6 10 2 4 17" xfId="3917"/>
    <cellStyle name="Normal 6 10 2 4 18" xfId="3918"/>
    <cellStyle name="Normal 6 10 2 4 19" xfId="3919"/>
    <cellStyle name="Normal 6 10 2 4 2" xfId="3920"/>
    <cellStyle name="Normal 6 10 2 4 20" xfId="3921"/>
    <cellStyle name="Normal 6 10 2 4 21" xfId="3922"/>
    <cellStyle name="Normal 6 10 2 4 22" xfId="3923"/>
    <cellStyle name="Normal 6 10 2 4 23" xfId="3924"/>
    <cellStyle name="Normal 6 10 2 4 24" xfId="3925"/>
    <cellStyle name="Normal 6 10 2 4 25" xfId="3926"/>
    <cellStyle name="Normal 6 10 2 4 26" xfId="3927"/>
    <cellStyle name="Normal 6 10 2 4 3" xfId="3928"/>
    <cellStyle name="Normal 6 10 2 4 4" xfId="3929"/>
    <cellStyle name="Normal 6 10 2 4 5" xfId="3930"/>
    <cellStyle name="Normal 6 10 2 4 6" xfId="3931"/>
    <cellStyle name="Normal 6 10 2 4 7" xfId="3932"/>
    <cellStyle name="Normal 6 10 2 4 8" xfId="3933"/>
    <cellStyle name="Normal 6 10 2 4 9" xfId="3934"/>
    <cellStyle name="Normal 6 10 2 4_Manual Consol" xfId="3935"/>
    <cellStyle name="Normal 6 10 2 5" xfId="3936"/>
    <cellStyle name="Normal 6 10 2 5 10" xfId="3937"/>
    <cellStyle name="Normal 6 10 2 5 11" xfId="3938"/>
    <cellStyle name="Normal 6 10 2 5 12" xfId="3939"/>
    <cellStyle name="Normal 6 10 2 5 13" xfId="3940"/>
    <cellStyle name="Normal 6 10 2 5 14" xfId="3941"/>
    <cellStyle name="Normal 6 10 2 5 15" xfId="3942"/>
    <cellStyle name="Normal 6 10 2 5 16" xfId="3943"/>
    <cellStyle name="Normal 6 10 2 5 17" xfId="3944"/>
    <cellStyle name="Normal 6 10 2 5 18" xfId="3945"/>
    <cellStyle name="Normal 6 10 2 5 19" xfId="3946"/>
    <cellStyle name="Normal 6 10 2 5 2" xfId="3947"/>
    <cellStyle name="Normal 6 10 2 5 20" xfId="3948"/>
    <cellStyle name="Normal 6 10 2 5 21" xfId="3949"/>
    <cellStyle name="Normal 6 10 2 5 22" xfId="3950"/>
    <cellStyle name="Normal 6 10 2 5 23" xfId="3951"/>
    <cellStyle name="Normal 6 10 2 5 24" xfId="3952"/>
    <cellStyle name="Normal 6 10 2 5 25" xfId="3953"/>
    <cellStyle name="Normal 6 10 2 5 26" xfId="3954"/>
    <cellStyle name="Normal 6 10 2 5 3" xfId="3955"/>
    <cellStyle name="Normal 6 10 2 5 4" xfId="3956"/>
    <cellStyle name="Normal 6 10 2 5 5" xfId="3957"/>
    <cellStyle name="Normal 6 10 2 5 6" xfId="3958"/>
    <cellStyle name="Normal 6 10 2 5 7" xfId="3959"/>
    <cellStyle name="Normal 6 10 2 5 8" xfId="3960"/>
    <cellStyle name="Normal 6 10 2 5 9" xfId="3961"/>
    <cellStyle name="Normal 6 10 2 5_Manual Consol" xfId="3962"/>
    <cellStyle name="Normal 6 10 2 6" xfId="3963"/>
    <cellStyle name="Normal 6 10 2 6 10" xfId="3964"/>
    <cellStyle name="Normal 6 10 2 6 11" xfId="3965"/>
    <cellStyle name="Normal 6 10 2 6 12" xfId="3966"/>
    <cellStyle name="Normal 6 10 2 6 13" xfId="3967"/>
    <cellStyle name="Normal 6 10 2 6 14" xfId="3968"/>
    <cellStyle name="Normal 6 10 2 6 15" xfId="3969"/>
    <cellStyle name="Normal 6 10 2 6 16" xfId="3970"/>
    <cellStyle name="Normal 6 10 2 6 17" xfId="3971"/>
    <cellStyle name="Normal 6 10 2 6 18" xfId="3972"/>
    <cellStyle name="Normal 6 10 2 6 19" xfId="3973"/>
    <cellStyle name="Normal 6 10 2 6 2" xfId="3974"/>
    <cellStyle name="Normal 6 10 2 6 20" xfId="3975"/>
    <cellStyle name="Normal 6 10 2 6 21" xfId="3976"/>
    <cellStyle name="Normal 6 10 2 6 22" xfId="3977"/>
    <cellStyle name="Normal 6 10 2 6 23" xfId="3978"/>
    <cellStyle name="Normal 6 10 2 6 24" xfId="3979"/>
    <cellStyle name="Normal 6 10 2 6 25" xfId="3980"/>
    <cellStyle name="Normal 6 10 2 6 26" xfId="3981"/>
    <cellStyle name="Normal 6 10 2 6 3" xfId="3982"/>
    <cellStyle name="Normal 6 10 2 6 4" xfId="3983"/>
    <cellStyle name="Normal 6 10 2 6 5" xfId="3984"/>
    <cellStyle name="Normal 6 10 2 6 6" xfId="3985"/>
    <cellStyle name="Normal 6 10 2 6 7" xfId="3986"/>
    <cellStyle name="Normal 6 10 2 6 8" xfId="3987"/>
    <cellStyle name="Normal 6 10 2 6 9" xfId="3988"/>
    <cellStyle name="Normal 6 10 2 6_Manual Consol" xfId="3989"/>
    <cellStyle name="Normal 6 10 2 7" xfId="3990"/>
    <cellStyle name="Normal 6 10 2 7 10" xfId="3991"/>
    <cellStyle name="Normal 6 10 2 7 11" xfId="3992"/>
    <cellStyle name="Normal 6 10 2 7 12" xfId="3993"/>
    <cellStyle name="Normal 6 10 2 7 13" xfId="3994"/>
    <cellStyle name="Normal 6 10 2 7 14" xfId="3995"/>
    <cellStyle name="Normal 6 10 2 7 15" xfId="3996"/>
    <cellStyle name="Normal 6 10 2 7 16" xfId="3997"/>
    <cellStyle name="Normal 6 10 2 7 17" xfId="3998"/>
    <cellStyle name="Normal 6 10 2 7 18" xfId="3999"/>
    <cellStyle name="Normal 6 10 2 7 19" xfId="4000"/>
    <cellStyle name="Normal 6 10 2 7 2" xfId="4001"/>
    <cellStyle name="Normal 6 10 2 7 20" xfId="4002"/>
    <cellStyle name="Normal 6 10 2 7 21" xfId="4003"/>
    <cellStyle name="Normal 6 10 2 7 22" xfId="4004"/>
    <cellStyle name="Normal 6 10 2 7 23" xfId="4005"/>
    <cellStyle name="Normal 6 10 2 7 24" xfId="4006"/>
    <cellStyle name="Normal 6 10 2 7 25" xfId="4007"/>
    <cellStyle name="Normal 6 10 2 7 26" xfId="4008"/>
    <cellStyle name="Normal 6 10 2 7 3" xfId="4009"/>
    <cellStyle name="Normal 6 10 2 7 4" xfId="4010"/>
    <cellStyle name="Normal 6 10 2 7 5" xfId="4011"/>
    <cellStyle name="Normal 6 10 2 7 6" xfId="4012"/>
    <cellStyle name="Normal 6 10 2 7 7" xfId="4013"/>
    <cellStyle name="Normal 6 10 2 7 8" xfId="4014"/>
    <cellStyle name="Normal 6 10 2 7 9" xfId="4015"/>
    <cellStyle name="Normal 6 10 2 7_Manual Consol" xfId="4016"/>
    <cellStyle name="Normal 6 10 2 8" xfId="4017"/>
    <cellStyle name="Normal 6 10 2 8 10" xfId="4018"/>
    <cellStyle name="Normal 6 10 2 8 11" xfId="4019"/>
    <cellStyle name="Normal 6 10 2 8 12" xfId="4020"/>
    <cellStyle name="Normal 6 10 2 8 13" xfId="4021"/>
    <cellStyle name="Normal 6 10 2 8 14" xfId="4022"/>
    <cellStyle name="Normal 6 10 2 8 15" xfId="4023"/>
    <cellStyle name="Normal 6 10 2 8 16" xfId="4024"/>
    <cellStyle name="Normal 6 10 2 8 17" xfId="4025"/>
    <cellStyle name="Normal 6 10 2 8 18" xfId="4026"/>
    <cellStyle name="Normal 6 10 2 8 19" xfId="4027"/>
    <cellStyle name="Normal 6 10 2 8 2" xfId="4028"/>
    <cellStyle name="Normal 6 10 2 8 20" xfId="4029"/>
    <cellStyle name="Normal 6 10 2 8 21" xfId="4030"/>
    <cellStyle name="Normal 6 10 2 8 22" xfId="4031"/>
    <cellStyle name="Normal 6 10 2 8 23" xfId="4032"/>
    <cellStyle name="Normal 6 10 2 8 24" xfId="4033"/>
    <cellStyle name="Normal 6 10 2 8 25" xfId="4034"/>
    <cellStyle name="Normal 6 10 2 8 26" xfId="4035"/>
    <cellStyle name="Normal 6 10 2 8 3" xfId="4036"/>
    <cellStyle name="Normal 6 10 2 8 4" xfId="4037"/>
    <cellStyle name="Normal 6 10 2 8 5" xfId="4038"/>
    <cellStyle name="Normal 6 10 2 8 6" xfId="4039"/>
    <cellStyle name="Normal 6 10 2 8 7" xfId="4040"/>
    <cellStyle name="Normal 6 10 2 8 8" xfId="4041"/>
    <cellStyle name="Normal 6 10 2 8 9" xfId="4042"/>
    <cellStyle name="Normal 6 10 2 8_Manual Consol" xfId="4043"/>
    <cellStyle name="Normal 6 10 2 9" xfId="4044"/>
    <cellStyle name="Normal 6 10 2_Manual Consol" xfId="4045"/>
    <cellStyle name="Normal 6 10 20" xfId="4046"/>
    <cellStyle name="Normal 6 10 21" xfId="4047"/>
    <cellStyle name="Normal 6 10 22" xfId="4048"/>
    <cellStyle name="Normal 6 10 23" xfId="4049"/>
    <cellStyle name="Normal 6 10 24" xfId="4050"/>
    <cellStyle name="Normal 6 10 25" xfId="4051"/>
    <cellStyle name="Normal 6 10 26" xfId="4052"/>
    <cellStyle name="Normal 6 10 27" xfId="4053"/>
    <cellStyle name="Normal 6 10 28" xfId="4054"/>
    <cellStyle name="Normal 6 10 29" xfId="4055"/>
    <cellStyle name="Normal 6 10 3" xfId="4056"/>
    <cellStyle name="Normal 6 10 3 10" xfId="4057"/>
    <cellStyle name="Normal 6 10 3 11" xfId="4058"/>
    <cellStyle name="Normal 6 10 3 12" xfId="4059"/>
    <cellStyle name="Normal 6 10 3 13" xfId="4060"/>
    <cellStyle name="Normal 6 10 3 14" xfId="4061"/>
    <cellStyle name="Normal 6 10 3 15" xfId="4062"/>
    <cellStyle name="Normal 6 10 3 16" xfId="4063"/>
    <cellStyle name="Normal 6 10 3 17" xfId="4064"/>
    <cellStyle name="Normal 6 10 3 18" xfId="4065"/>
    <cellStyle name="Normal 6 10 3 19" xfId="4066"/>
    <cellStyle name="Normal 6 10 3 2" xfId="4067"/>
    <cellStyle name="Normal 6 10 3 2 10" xfId="4068"/>
    <cellStyle name="Normal 6 10 3 2 11" xfId="4069"/>
    <cellStyle name="Normal 6 10 3 2 12" xfId="4070"/>
    <cellStyle name="Normal 6 10 3 2 13" xfId="4071"/>
    <cellStyle name="Normal 6 10 3 2 14" xfId="4072"/>
    <cellStyle name="Normal 6 10 3 2 15" xfId="4073"/>
    <cellStyle name="Normal 6 10 3 2 16" xfId="4074"/>
    <cellStyle name="Normal 6 10 3 2 17" xfId="4075"/>
    <cellStyle name="Normal 6 10 3 2 18" xfId="4076"/>
    <cellStyle name="Normal 6 10 3 2 19" xfId="4077"/>
    <cellStyle name="Normal 6 10 3 2 2" xfId="4078"/>
    <cellStyle name="Normal 6 10 3 2 20" xfId="4079"/>
    <cellStyle name="Normal 6 10 3 2 21" xfId="4080"/>
    <cellStyle name="Normal 6 10 3 2 22" xfId="4081"/>
    <cellStyle name="Normal 6 10 3 2 23" xfId="4082"/>
    <cellStyle name="Normal 6 10 3 2 24" xfId="4083"/>
    <cellStyle name="Normal 6 10 3 2 25" xfId="4084"/>
    <cellStyle name="Normal 6 10 3 2 26" xfId="4085"/>
    <cellStyle name="Normal 6 10 3 2 3" xfId="4086"/>
    <cellStyle name="Normal 6 10 3 2 4" xfId="4087"/>
    <cellStyle name="Normal 6 10 3 2 5" xfId="4088"/>
    <cellStyle name="Normal 6 10 3 2 6" xfId="4089"/>
    <cellStyle name="Normal 6 10 3 2 7" xfId="4090"/>
    <cellStyle name="Normal 6 10 3 2 8" xfId="4091"/>
    <cellStyle name="Normal 6 10 3 2 9" xfId="4092"/>
    <cellStyle name="Normal 6 10 3 2_Manual Consol" xfId="4093"/>
    <cellStyle name="Normal 6 10 3 20" xfId="4094"/>
    <cellStyle name="Normal 6 10 3 21" xfId="4095"/>
    <cellStyle name="Normal 6 10 3 22" xfId="4096"/>
    <cellStyle name="Normal 6 10 3 23" xfId="4097"/>
    <cellStyle name="Normal 6 10 3 24" xfId="4098"/>
    <cellStyle name="Normal 6 10 3 25" xfId="4099"/>
    <cellStyle name="Normal 6 10 3 26" xfId="4100"/>
    <cellStyle name="Normal 6 10 3 27" xfId="4101"/>
    <cellStyle name="Normal 6 10 3 3" xfId="4102"/>
    <cellStyle name="Normal 6 10 3 4" xfId="4103"/>
    <cellStyle name="Normal 6 10 3 5" xfId="4104"/>
    <cellStyle name="Normal 6 10 3 6" xfId="4105"/>
    <cellStyle name="Normal 6 10 3 7" xfId="4106"/>
    <cellStyle name="Normal 6 10 3 8" xfId="4107"/>
    <cellStyle name="Normal 6 10 3 9" xfId="4108"/>
    <cellStyle name="Normal 6 10 3_Manual Consol" xfId="4109"/>
    <cellStyle name="Normal 6 10 30" xfId="4110"/>
    <cellStyle name="Normal 6 10 31" xfId="4111"/>
    <cellStyle name="Normal 6 10 32" xfId="4112"/>
    <cellStyle name="Normal 6 10 33" xfId="4113"/>
    <cellStyle name="Normal 6 10 34" xfId="4114"/>
    <cellStyle name="Normal 6 10 35" xfId="4115"/>
    <cellStyle name="Normal 6 10 4" xfId="4116"/>
    <cellStyle name="Normal 6 10 4 10" xfId="4117"/>
    <cellStyle name="Normal 6 10 4 11" xfId="4118"/>
    <cellStyle name="Normal 6 10 4 12" xfId="4119"/>
    <cellStyle name="Normal 6 10 4 13" xfId="4120"/>
    <cellStyle name="Normal 6 10 4 14" xfId="4121"/>
    <cellStyle name="Normal 6 10 4 15" xfId="4122"/>
    <cellStyle name="Normal 6 10 4 16" xfId="4123"/>
    <cellStyle name="Normal 6 10 4 17" xfId="4124"/>
    <cellStyle name="Normal 6 10 4 18" xfId="4125"/>
    <cellStyle name="Normal 6 10 4 19" xfId="4126"/>
    <cellStyle name="Normal 6 10 4 2" xfId="4127"/>
    <cellStyle name="Normal 6 10 4 2 10" xfId="4128"/>
    <cellStyle name="Normal 6 10 4 2 11" xfId="4129"/>
    <cellStyle name="Normal 6 10 4 2 12" xfId="4130"/>
    <cellStyle name="Normal 6 10 4 2 13" xfId="4131"/>
    <cellStyle name="Normal 6 10 4 2 14" xfId="4132"/>
    <cellStyle name="Normal 6 10 4 2 15" xfId="4133"/>
    <cellStyle name="Normal 6 10 4 2 16" xfId="4134"/>
    <cellStyle name="Normal 6 10 4 2 17" xfId="4135"/>
    <cellStyle name="Normal 6 10 4 2 18" xfId="4136"/>
    <cellStyle name="Normal 6 10 4 2 19" xfId="4137"/>
    <cellStyle name="Normal 6 10 4 2 2" xfId="4138"/>
    <cellStyle name="Normal 6 10 4 2 20" xfId="4139"/>
    <cellStyle name="Normal 6 10 4 2 21" xfId="4140"/>
    <cellStyle name="Normal 6 10 4 2 22" xfId="4141"/>
    <cellStyle name="Normal 6 10 4 2 23" xfId="4142"/>
    <cellStyle name="Normal 6 10 4 2 24" xfId="4143"/>
    <cellStyle name="Normal 6 10 4 2 25" xfId="4144"/>
    <cellStyle name="Normal 6 10 4 2 26" xfId="4145"/>
    <cellStyle name="Normal 6 10 4 2 3" xfId="4146"/>
    <cellStyle name="Normal 6 10 4 2 4" xfId="4147"/>
    <cellStyle name="Normal 6 10 4 2 5" xfId="4148"/>
    <cellStyle name="Normal 6 10 4 2 6" xfId="4149"/>
    <cellStyle name="Normal 6 10 4 2 7" xfId="4150"/>
    <cellStyle name="Normal 6 10 4 2 8" xfId="4151"/>
    <cellStyle name="Normal 6 10 4 2 9" xfId="4152"/>
    <cellStyle name="Normal 6 10 4 2_Manual Consol" xfId="4153"/>
    <cellStyle name="Normal 6 10 4 20" xfId="4154"/>
    <cellStyle name="Normal 6 10 4 21" xfId="4155"/>
    <cellStyle name="Normal 6 10 4 22" xfId="4156"/>
    <cellStyle name="Normal 6 10 4 23" xfId="4157"/>
    <cellStyle name="Normal 6 10 4 24" xfId="4158"/>
    <cellStyle name="Normal 6 10 4 25" xfId="4159"/>
    <cellStyle name="Normal 6 10 4 26" xfId="4160"/>
    <cellStyle name="Normal 6 10 4 27" xfId="4161"/>
    <cellStyle name="Normal 6 10 4 3" xfId="4162"/>
    <cellStyle name="Normal 6 10 4 4" xfId="4163"/>
    <cellStyle name="Normal 6 10 4 5" xfId="4164"/>
    <cellStyle name="Normal 6 10 4 6" xfId="4165"/>
    <cellStyle name="Normal 6 10 4 7" xfId="4166"/>
    <cellStyle name="Normal 6 10 4 8" xfId="4167"/>
    <cellStyle name="Normal 6 10 4 9" xfId="4168"/>
    <cellStyle name="Normal 6 10 4_Manual Consol" xfId="4169"/>
    <cellStyle name="Normal 6 10 5" xfId="4170"/>
    <cellStyle name="Normal 6 10 5 10" xfId="4171"/>
    <cellStyle name="Normal 6 10 5 11" xfId="4172"/>
    <cellStyle name="Normal 6 10 5 12" xfId="4173"/>
    <cellStyle name="Normal 6 10 5 13" xfId="4174"/>
    <cellStyle name="Normal 6 10 5 14" xfId="4175"/>
    <cellStyle name="Normal 6 10 5 15" xfId="4176"/>
    <cellStyle name="Normal 6 10 5 16" xfId="4177"/>
    <cellStyle name="Normal 6 10 5 17" xfId="4178"/>
    <cellStyle name="Normal 6 10 5 18" xfId="4179"/>
    <cellStyle name="Normal 6 10 5 19" xfId="4180"/>
    <cellStyle name="Normal 6 10 5 2" xfId="4181"/>
    <cellStyle name="Normal 6 10 5 20" xfId="4182"/>
    <cellStyle name="Normal 6 10 5 21" xfId="4183"/>
    <cellStyle name="Normal 6 10 5 22" xfId="4184"/>
    <cellStyle name="Normal 6 10 5 23" xfId="4185"/>
    <cellStyle name="Normal 6 10 5 24" xfId="4186"/>
    <cellStyle name="Normal 6 10 5 25" xfId="4187"/>
    <cellStyle name="Normal 6 10 5 26" xfId="4188"/>
    <cellStyle name="Normal 6 10 5 3" xfId="4189"/>
    <cellStyle name="Normal 6 10 5 4" xfId="4190"/>
    <cellStyle name="Normal 6 10 5 5" xfId="4191"/>
    <cellStyle name="Normal 6 10 5 6" xfId="4192"/>
    <cellStyle name="Normal 6 10 5 7" xfId="4193"/>
    <cellStyle name="Normal 6 10 5 8" xfId="4194"/>
    <cellStyle name="Normal 6 10 5 9" xfId="4195"/>
    <cellStyle name="Normal 6 10 5_Manual Consol" xfId="4196"/>
    <cellStyle name="Normal 6 10 6" xfId="4197"/>
    <cellStyle name="Normal 6 10 6 10" xfId="4198"/>
    <cellStyle name="Normal 6 10 6 11" xfId="4199"/>
    <cellStyle name="Normal 6 10 6 12" xfId="4200"/>
    <cellStyle name="Normal 6 10 6 13" xfId="4201"/>
    <cellStyle name="Normal 6 10 6 14" xfId="4202"/>
    <cellStyle name="Normal 6 10 6 15" xfId="4203"/>
    <cellStyle name="Normal 6 10 6 16" xfId="4204"/>
    <cellStyle name="Normal 6 10 6 17" xfId="4205"/>
    <cellStyle name="Normal 6 10 6 18" xfId="4206"/>
    <cellStyle name="Normal 6 10 6 19" xfId="4207"/>
    <cellStyle name="Normal 6 10 6 2" xfId="4208"/>
    <cellStyle name="Normal 6 10 6 20" xfId="4209"/>
    <cellStyle name="Normal 6 10 6 21" xfId="4210"/>
    <cellStyle name="Normal 6 10 6 22" xfId="4211"/>
    <cellStyle name="Normal 6 10 6 23" xfId="4212"/>
    <cellStyle name="Normal 6 10 6 24" xfId="4213"/>
    <cellStyle name="Normal 6 10 6 25" xfId="4214"/>
    <cellStyle name="Normal 6 10 6 26" xfId="4215"/>
    <cellStyle name="Normal 6 10 6 3" xfId="4216"/>
    <cellStyle name="Normal 6 10 6 4" xfId="4217"/>
    <cellStyle name="Normal 6 10 6 5" xfId="4218"/>
    <cellStyle name="Normal 6 10 6 6" xfId="4219"/>
    <cellStyle name="Normal 6 10 6 7" xfId="4220"/>
    <cellStyle name="Normal 6 10 6 8" xfId="4221"/>
    <cellStyle name="Normal 6 10 6 9" xfId="4222"/>
    <cellStyle name="Normal 6 10 6_Manual Consol" xfId="4223"/>
    <cellStyle name="Normal 6 10 7" xfId="4224"/>
    <cellStyle name="Normal 6 10 7 10" xfId="4225"/>
    <cellStyle name="Normal 6 10 7 11" xfId="4226"/>
    <cellStyle name="Normal 6 10 7 12" xfId="4227"/>
    <cellStyle name="Normal 6 10 7 13" xfId="4228"/>
    <cellStyle name="Normal 6 10 7 14" xfId="4229"/>
    <cellStyle name="Normal 6 10 7 15" xfId="4230"/>
    <cellStyle name="Normal 6 10 7 16" xfId="4231"/>
    <cellStyle name="Normal 6 10 7 17" xfId="4232"/>
    <cellStyle name="Normal 6 10 7 18" xfId="4233"/>
    <cellStyle name="Normal 6 10 7 19" xfId="4234"/>
    <cellStyle name="Normal 6 10 7 2" xfId="4235"/>
    <cellStyle name="Normal 6 10 7 20" xfId="4236"/>
    <cellStyle name="Normal 6 10 7 21" xfId="4237"/>
    <cellStyle name="Normal 6 10 7 22" xfId="4238"/>
    <cellStyle name="Normal 6 10 7 23" xfId="4239"/>
    <cellStyle name="Normal 6 10 7 24" xfId="4240"/>
    <cellStyle name="Normal 6 10 7 25" xfId="4241"/>
    <cellStyle name="Normal 6 10 7 26" xfId="4242"/>
    <cellStyle name="Normal 6 10 7 3" xfId="4243"/>
    <cellStyle name="Normal 6 10 7 4" xfId="4244"/>
    <cellStyle name="Normal 6 10 7 5" xfId="4245"/>
    <cellStyle name="Normal 6 10 7 6" xfId="4246"/>
    <cellStyle name="Normal 6 10 7 7" xfId="4247"/>
    <cellStyle name="Normal 6 10 7 8" xfId="4248"/>
    <cellStyle name="Normal 6 10 7 9" xfId="4249"/>
    <cellStyle name="Normal 6 10 7_Manual Consol" xfId="4250"/>
    <cellStyle name="Normal 6 10 8" xfId="4251"/>
    <cellStyle name="Normal 6 10 8 10" xfId="4252"/>
    <cellStyle name="Normal 6 10 8 11" xfId="4253"/>
    <cellStyle name="Normal 6 10 8 12" xfId="4254"/>
    <cellStyle name="Normal 6 10 8 13" xfId="4255"/>
    <cellStyle name="Normal 6 10 8 14" xfId="4256"/>
    <cellStyle name="Normal 6 10 8 15" xfId="4257"/>
    <cellStyle name="Normal 6 10 8 16" xfId="4258"/>
    <cellStyle name="Normal 6 10 8 17" xfId="4259"/>
    <cellStyle name="Normal 6 10 8 18" xfId="4260"/>
    <cellStyle name="Normal 6 10 8 19" xfId="4261"/>
    <cellStyle name="Normal 6 10 8 2" xfId="4262"/>
    <cellStyle name="Normal 6 10 8 20" xfId="4263"/>
    <cellStyle name="Normal 6 10 8 21" xfId="4264"/>
    <cellStyle name="Normal 6 10 8 22" xfId="4265"/>
    <cellStyle name="Normal 6 10 8 23" xfId="4266"/>
    <cellStyle name="Normal 6 10 8 24" xfId="4267"/>
    <cellStyle name="Normal 6 10 8 25" xfId="4268"/>
    <cellStyle name="Normal 6 10 8 26" xfId="4269"/>
    <cellStyle name="Normal 6 10 8 3" xfId="4270"/>
    <cellStyle name="Normal 6 10 8 4" xfId="4271"/>
    <cellStyle name="Normal 6 10 8 5" xfId="4272"/>
    <cellStyle name="Normal 6 10 8 6" xfId="4273"/>
    <cellStyle name="Normal 6 10 8 7" xfId="4274"/>
    <cellStyle name="Normal 6 10 8 8" xfId="4275"/>
    <cellStyle name="Normal 6 10 8 9" xfId="4276"/>
    <cellStyle name="Normal 6 10 8_Manual Consol" xfId="4277"/>
    <cellStyle name="Normal 6 10 9" xfId="4278"/>
    <cellStyle name="Normal 6 10 9 10" xfId="4279"/>
    <cellStyle name="Normal 6 10 9 11" xfId="4280"/>
    <cellStyle name="Normal 6 10 9 12" xfId="4281"/>
    <cellStyle name="Normal 6 10 9 13" xfId="4282"/>
    <cellStyle name="Normal 6 10 9 14" xfId="4283"/>
    <cellStyle name="Normal 6 10 9 15" xfId="4284"/>
    <cellStyle name="Normal 6 10 9 16" xfId="4285"/>
    <cellStyle name="Normal 6 10 9 17" xfId="4286"/>
    <cellStyle name="Normal 6 10 9 18" xfId="4287"/>
    <cellStyle name="Normal 6 10 9 19" xfId="4288"/>
    <cellStyle name="Normal 6 10 9 2" xfId="4289"/>
    <cellStyle name="Normal 6 10 9 20" xfId="4290"/>
    <cellStyle name="Normal 6 10 9 21" xfId="4291"/>
    <cellStyle name="Normal 6 10 9 22" xfId="4292"/>
    <cellStyle name="Normal 6 10 9 23" xfId="4293"/>
    <cellStyle name="Normal 6 10 9 24" xfId="4294"/>
    <cellStyle name="Normal 6 10 9 25" xfId="4295"/>
    <cellStyle name="Normal 6 10 9 26" xfId="4296"/>
    <cellStyle name="Normal 6 10 9 3" xfId="4297"/>
    <cellStyle name="Normal 6 10 9 4" xfId="4298"/>
    <cellStyle name="Normal 6 10 9 5" xfId="4299"/>
    <cellStyle name="Normal 6 10 9 6" xfId="4300"/>
    <cellStyle name="Normal 6 10 9 7" xfId="4301"/>
    <cellStyle name="Normal 6 10 9 8" xfId="4302"/>
    <cellStyle name="Normal 6 10 9 9" xfId="4303"/>
    <cellStyle name="Normal 6 10 9_Manual Consol" xfId="4304"/>
    <cellStyle name="Normal 6 10_Manual Consol" xfId="4305"/>
    <cellStyle name="Normal 6 11" xfId="4306"/>
    <cellStyle name="Normal 6 11 10" xfId="4307"/>
    <cellStyle name="Normal 6 11 10 10" xfId="4308"/>
    <cellStyle name="Normal 6 11 10 11" xfId="4309"/>
    <cellStyle name="Normal 6 11 10 12" xfId="4310"/>
    <cellStyle name="Normal 6 11 10 13" xfId="4311"/>
    <cellStyle name="Normal 6 11 10 14" xfId="4312"/>
    <cellStyle name="Normal 6 11 10 15" xfId="4313"/>
    <cellStyle name="Normal 6 11 10 16" xfId="4314"/>
    <cellStyle name="Normal 6 11 10 17" xfId="4315"/>
    <cellStyle name="Normal 6 11 10 18" xfId="4316"/>
    <cellStyle name="Normal 6 11 10 19" xfId="4317"/>
    <cellStyle name="Normal 6 11 10 2" xfId="4318"/>
    <cellStyle name="Normal 6 11 10 20" xfId="4319"/>
    <cellStyle name="Normal 6 11 10 21" xfId="4320"/>
    <cellStyle name="Normal 6 11 10 22" xfId="4321"/>
    <cellStyle name="Normal 6 11 10 23" xfId="4322"/>
    <cellStyle name="Normal 6 11 10 24" xfId="4323"/>
    <cellStyle name="Normal 6 11 10 25" xfId="4324"/>
    <cellStyle name="Normal 6 11 10 26" xfId="4325"/>
    <cellStyle name="Normal 6 11 10 3" xfId="4326"/>
    <cellStyle name="Normal 6 11 10 4" xfId="4327"/>
    <cellStyle name="Normal 6 11 10 5" xfId="4328"/>
    <cellStyle name="Normal 6 11 10 6" xfId="4329"/>
    <cellStyle name="Normal 6 11 10 7" xfId="4330"/>
    <cellStyle name="Normal 6 11 10 8" xfId="4331"/>
    <cellStyle name="Normal 6 11 10 9" xfId="4332"/>
    <cellStyle name="Normal 6 11 10_Manual Consol" xfId="4333"/>
    <cellStyle name="Normal 6 11 11" xfId="4334"/>
    <cellStyle name="Normal 6 11 12" xfId="4335"/>
    <cellStyle name="Normal 6 11 13" xfId="4336"/>
    <cellStyle name="Normal 6 11 14" xfId="4337"/>
    <cellStyle name="Normal 6 11 15" xfId="4338"/>
    <cellStyle name="Normal 6 11 16" xfId="4339"/>
    <cellStyle name="Normal 6 11 17" xfId="4340"/>
    <cellStyle name="Normal 6 11 18" xfId="4341"/>
    <cellStyle name="Normal 6 11 19" xfId="4342"/>
    <cellStyle name="Normal 6 11 2" xfId="4343"/>
    <cellStyle name="Normal 6 11 2 10" xfId="4344"/>
    <cellStyle name="Normal 6 11 2 11" xfId="4345"/>
    <cellStyle name="Normal 6 11 2 12" xfId="4346"/>
    <cellStyle name="Normal 6 11 2 13" xfId="4347"/>
    <cellStyle name="Normal 6 11 2 14" xfId="4348"/>
    <cellStyle name="Normal 6 11 2 15" xfId="4349"/>
    <cellStyle name="Normal 6 11 2 16" xfId="4350"/>
    <cellStyle name="Normal 6 11 2 17" xfId="4351"/>
    <cellStyle name="Normal 6 11 2 18" xfId="4352"/>
    <cellStyle name="Normal 6 11 2 19" xfId="4353"/>
    <cellStyle name="Normal 6 11 2 2" xfId="4354"/>
    <cellStyle name="Normal 6 11 2 2 10" xfId="4355"/>
    <cellStyle name="Normal 6 11 2 2 11" xfId="4356"/>
    <cellStyle name="Normal 6 11 2 2 12" xfId="4357"/>
    <cellStyle name="Normal 6 11 2 2 13" xfId="4358"/>
    <cellStyle name="Normal 6 11 2 2 14" xfId="4359"/>
    <cellStyle name="Normal 6 11 2 2 15" xfId="4360"/>
    <cellStyle name="Normal 6 11 2 2 16" xfId="4361"/>
    <cellStyle name="Normal 6 11 2 2 17" xfId="4362"/>
    <cellStyle name="Normal 6 11 2 2 18" xfId="4363"/>
    <cellStyle name="Normal 6 11 2 2 19" xfId="4364"/>
    <cellStyle name="Normal 6 11 2 2 2" xfId="4365"/>
    <cellStyle name="Normal 6 11 2 2 20" xfId="4366"/>
    <cellStyle name="Normal 6 11 2 2 21" xfId="4367"/>
    <cellStyle name="Normal 6 11 2 2 22" xfId="4368"/>
    <cellStyle name="Normal 6 11 2 2 23" xfId="4369"/>
    <cellStyle name="Normal 6 11 2 2 24" xfId="4370"/>
    <cellStyle name="Normal 6 11 2 2 25" xfId="4371"/>
    <cellStyle name="Normal 6 11 2 2 26" xfId="4372"/>
    <cellStyle name="Normal 6 11 2 2 3" xfId="4373"/>
    <cellStyle name="Normal 6 11 2 2 4" xfId="4374"/>
    <cellStyle name="Normal 6 11 2 2 5" xfId="4375"/>
    <cellStyle name="Normal 6 11 2 2 6" xfId="4376"/>
    <cellStyle name="Normal 6 11 2 2 7" xfId="4377"/>
    <cellStyle name="Normal 6 11 2 2 8" xfId="4378"/>
    <cellStyle name="Normal 6 11 2 2 9" xfId="4379"/>
    <cellStyle name="Normal 6 11 2 2_Manual Consol" xfId="4380"/>
    <cellStyle name="Normal 6 11 2 20" xfId="4381"/>
    <cellStyle name="Normal 6 11 2 21" xfId="4382"/>
    <cellStyle name="Normal 6 11 2 22" xfId="4383"/>
    <cellStyle name="Normal 6 11 2 23" xfId="4384"/>
    <cellStyle name="Normal 6 11 2 24" xfId="4385"/>
    <cellStyle name="Normal 6 11 2 25" xfId="4386"/>
    <cellStyle name="Normal 6 11 2 26" xfId="4387"/>
    <cellStyle name="Normal 6 11 2 27" xfId="4388"/>
    <cellStyle name="Normal 6 11 2 28" xfId="4389"/>
    <cellStyle name="Normal 6 11 2 29" xfId="4390"/>
    <cellStyle name="Normal 6 11 2 3" xfId="4391"/>
    <cellStyle name="Normal 6 11 2 3 10" xfId="4392"/>
    <cellStyle name="Normal 6 11 2 3 11" xfId="4393"/>
    <cellStyle name="Normal 6 11 2 3 12" xfId="4394"/>
    <cellStyle name="Normal 6 11 2 3 13" xfId="4395"/>
    <cellStyle name="Normal 6 11 2 3 14" xfId="4396"/>
    <cellStyle name="Normal 6 11 2 3 15" xfId="4397"/>
    <cellStyle name="Normal 6 11 2 3 16" xfId="4398"/>
    <cellStyle name="Normal 6 11 2 3 17" xfId="4399"/>
    <cellStyle name="Normal 6 11 2 3 18" xfId="4400"/>
    <cellStyle name="Normal 6 11 2 3 19" xfId="4401"/>
    <cellStyle name="Normal 6 11 2 3 2" xfId="4402"/>
    <cellStyle name="Normal 6 11 2 3 20" xfId="4403"/>
    <cellStyle name="Normal 6 11 2 3 21" xfId="4404"/>
    <cellStyle name="Normal 6 11 2 3 22" xfId="4405"/>
    <cellStyle name="Normal 6 11 2 3 23" xfId="4406"/>
    <cellStyle name="Normal 6 11 2 3 24" xfId="4407"/>
    <cellStyle name="Normal 6 11 2 3 25" xfId="4408"/>
    <cellStyle name="Normal 6 11 2 3 26" xfId="4409"/>
    <cellStyle name="Normal 6 11 2 3 3" xfId="4410"/>
    <cellStyle name="Normal 6 11 2 3 4" xfId="4411"/>
    <cellStyle name="Normal 6 11 2 3 5" xfId="4412"/>
    <cellStyle name="Normal 6 11 2 3 6" xfId="4413"/>
    <cellStyle name="Normal 6 11 2 3 7" xfId="4414"/>
    <cellStyle name="Normal 6 11 2 3 8" xfId="4415"/>
    <cellStyle name="Normal 6 11 2 3 9" xfId="4416"/>
    <cellStyle name="Normal 6 11 2 3_Manual Consol" xfId="4417"/>
    <cellStyle name="Normal 6 11 2 30" xfId="4418"/>
    <cellStyle name="Normal 6 11 2 31" xfId="4419"/>
    <cellStyle name="Normal 6 11 2 32" xfId="4420"/>
    <cellStyle name="Normal 6 11 2 33" xfId="4421"/>
    <cellStyle name="Normal 6 11 2 4" xfId="4422"/>
    <cellStyle name="Normal 6 11 2 4 10" xfId="4423"/>
    <cellStyle name="Normal 6 11 2 4 11" xfId="4424"/>
    <cellStyle name="Normal 6 11 2 4 12" xfId="4425"/>
    <cellStyle name="Normal 6 11 2 4 13" xfId="4426"/>
    <cellStyle name="Normal 6 11 2 4 14" xfId="4427"/>
    <cellStyle name="Normal 6 11 2 4 15" xfId="4428"/>
    <cellStyle name="Normal 6 11 2 4 16" xfId="4429"/>
    <cellStyle name="Normal 6 11 2 4 17" xfId="4430"/>
    <cellStyle name="Normal 6 11 2 4 18" xfId="4431"/>
    <cellStyle name="Normal 6 11 2 4 19" xfId="4432"/>
    <cellStyle name="Normal 6 11 2 4 2" xfId="4433"/>
    <cellStyle name="Normal 6 11 2 4 20" xfId="4434"/>
    <cellStyle name="Normal 6 11 2 4 21" xfId="4435"/>
    <cellStyle name="Normal 6 11 2 4 22" xfId="4436"/>
    <cellStyle name="Normal 6 11 2 4 23" xfId="4437"/>
    <cellStyle name="Normal 6 11 2 4 24" xfId="4438"/>
    <cellStyle name="Normal 6 11 2 4 25" xfId="4439"/>
    <cellStyle name="Normal 6 11 2 4 26" xfId="4440"/>
    <cellStyle name="Normal 6 11 2 4 3" xfId="4441"/>
    <cellStyle name="Normal 6 11 2 4 4" xfId="4442"/>
    <cellStyle name="Normal 6 11 2 4 5" xfId="4443"/>
    <cellStyle name="Normal 6 11 2 4 6" xfId="4444"/>
    <cellStyle name="Normal 6 11 2 4 7" xfId="4445"/>
    <cellStyle name="Normal 6 11 2 4 8" xfId="4446"/>
    <cellStyle name="Normal 6 11 2 4 9" xfId="4447"/>
    <cellStyle name="Normal 6 11 2 4_Manual Consol" xfId="4448"/>
    <cellStyle name="Normal 6 11 2 5" xfId="4449"/>
    <cellStyle name="Normal 6 11 2 5 10" xfId="4450"/>
    <cellStyle name="Normal 6 11 2 5 11" xfId="4451"/>
    <cellStyle name="Normal 6 11 2 5 12" xfId="4452"/>
    <cellStyle name="Normal 6 11 2 5 13" xfId="4453"/>
    <cellStyle name="Normal 6 11 2 5 14" xfId="4454"/>
    <cellStyle name="Normal 6 11 2 5 15" xfId="4455"/>
    <cellStyle name="Normal 6 11 2 5 16" xfId="4456"/>
    <cellStyle name="Normal 6 11 2 5 17" xfId="4457"/>
    <cellStyle name="Normal 6 11 2 5 18" xfId="4458"/>
    <cellStyle name="Normal 6 11 2 5 19" xfId="4459"/>
    <cellStyle name="Normal 6 11 2 5 2" xfId="4460"/>
    <cellStyle name="Normal 6 11 2 5 20" xfId="4461"/>
    <cellStyle name="Normal 6 11 2 5 21" xfId="4462"/>
    <cellStyle name="Normal 6 11 2 5 22" xfId="4463"/>
    <cellStyle name="Normal 6 11 2 5 23" xfId="4464"/>
    <cellStyle name="Normal 6 11 2 5 24" xfId="4465"/>
    <cellStyle name="Normal 6 11 2 5 25" xfId="4466"/>
    <cellStyle name="Normal 6 11 2 5 26" xfId="4467"/>
    <cellStyle name="Normal 6 11 2 5 3" xfId="4468"/>
    <cellStyle name="Normal 6 11 2 5 4" xfId="4469"/>
    <cellStyle name="Normal 6 11 2 5 5" xfId="4470"/>
    <cellStyle name="Normal 6 11 2 5 6" xfId="4471"/>
    <cellStyle name="Normal 6 11 2 5 7" xfId="4472"/>
    <cellStyle name="Normal 6 11 2 5 8" xfId="4473"/>
    <cellStyle name="Normal 6 11 2 5 9" xfId="4474"/>
    <cellStyle name="Normal 6 11 2 5_Manual Consol" xfId="4475"/>
    <cellStyle name="Normal 6 11 2 6" xfId="4476"/>
    <cellStyle name="Normal 6 11 2 6 10" xfId="4477"/>
    <cellStyle name="Normal 6 11 2 6 11" xfId="4478"/>
    <cellStyle name="Normal 6 11 2 6 12" xfId="4479"/>
    <cellStyle name="Normal 6 11 2 6 13" xfId="4480"/>
    <cellStyle name="Normal 6 11 2 6 14" xfId="4481"/>
    <cellStyle name="Normal 6 11 2 6 15" xfId="4482"/>
    <cellStyle name="Normal 6 11 2 6 16" xfId="4483"/>
    <cellStyle name="Normal 6 11 2 6 17" xfId="4484"/>
    <cellStyle name="Normal 6 11 2 6 18" xfId="4485"/>
    <cellStyle name="Normal 6 11 2 6 19" xfId="4486"/>
    <cellStyle name="Normal 6 11 2 6 2" xfId="4487"/>
    <cellStyle name="Normal 6 11 2 6 20" xfId="4488"/>
    <cellStyle name="Normal 6 11 2 6 21" xfId="4489"/>
    <cellStyle name="Normal 6 11 2 6 22" xfId="4490"/>
    <cellStyle name="Normal 6 11 2 6 23" xfId="4491"/>
    <cellStyle name="Normal 6 11 2 6 24" xfId="4492"/>
    <cellStyle name="Normal 6 11 2 6 25" xfId="4493"/>
    <cellStyle name="Normal 6 11 2 6 26" xfId="4494"/>
    <cellStyle name="Normal 6 11 2 6 3" xfId="4495"/>
    <cellStyle name="Normal 6 11 2 6 4" xfId="4496"/>
    <cellStyle name="Normal 6 11 2 6 5" xfId="4497"/>
    <cellStyle name="Normal 6 11 2 6 6" xfId="4498"/>
    <cellStyle name="Normal 6 11 2 6 7" xfId="4499"/>
    <cellStyle name="Normal 6 11 2 6 8" xfId="4500"/>
    <cellStyle name="Normal 6 11 2 6 9" xfId="4501"/>
    <cellStyle name="Normal 6 11 2 6_Manual Consol" xfId="4502"/>
    <cellStyle name="Normal 6 11 2 7" xfId="4503"/>
    <cellStyle name="Normal 6 11 2 7 10" xfId="4504"/>
    <cellStyle name="Normal 6 11 2 7 11" xfId="4505"/>
    <cellStyle name="Normal 6 11 2 7 12" xfId="4506"/>
    <cellStyle name="Normal 6 11 2 7 13" xfId="4507"/>
    <cellStyle name="Normal 6 11 2 7 14" xfId="4508"/>
    <cellStyle name="Normal 6 11 2 7 15" xfId="4509"/>
    <cellStyle name="Normal 6 11 2 7 16" xfId="4510"/>
    <cellStyle name="Normal 6 11 2 7 17" xfId="4511"/>
    <cellStyle name="Normal 6 11 2 7 18" xfId="4512"/>
    <cellStyle name="Normal 6 11 2 7 19" xfId="4513"/>
    <cellStyle name="Normal 6 11 2 7 2" xfId="4514"/>
    <cellStyle name="Normal 6 11 2 7 20" xfId="4515"/>
    <cellStyle name="Normal 6 11 2 7 21" xfId="4516"/>
    <cellStyle name="Normal 6 11 2 7 22" xfId="4517"/>
    <cellStyle name="Normal 6 11 2 7 23" xfId="4518"/>
    <cellStyle name="Normal 6 11 2 7 24" xfId="4519"/>
    <cellStyle name="Normal 6 11 2 7 25" xfId="4520"/>
    <cellStyle name="Normal 6 11 2 7 26" xfId="4521"/>
    <cellStyle name="Normal 6 11 2 7 3" xfId="4522"/>
    <cellStyle name="Normal 6 11 2 7 4" xfId="4523"/>
    <cellStyle name="Normal 6 11 2 7 5" xfId="4524"/>
    <cellStyle name="Normal 6 11 2 7 6" xfId="4525"/>
    <cellStyle name="Normal 6 11 2 7 7" xfId="4526"/>
    <cellStyle name="Normal 6 11 2 7 8" xfId="4527"/>
    <cellStyle name="Normal 6 11 2 7 9" xfId="4528"/>
    <cellStyle name="Normal 6 11 2 7_Manual Consol" xfId="4529"/>
    <cellStyle name="Normal 6 11 2 8" xfId="4530"/>
    <cellStyle name="Normal 6 11 2 8 10" xfId="4531"/>
    <cellStyle name="Normal 6 11 2 8 11" xfId="4532"/>
    <cellStyle name="Normal 6 11 2 8 12" xfId="4533"/>
    <cellStyle name="Normal 6 11 2 8 13" xfId="4534"/>
    <cellStyle name="Normal 6 11 2 8 14" xfId="4535"/>
    <cellStyle name="Normal 6 11 2 8 15" xfId="4536"/>
    <cellStyle name="Normal 6 11 2 8 16" xfId="4537"/>
    <cellStyle name="Normal 6 11 2 8 17" xfId="4538"/>
    <cellStyle name="Normal 6 11 2 8 18" xfId="4539"/>
    <cellStyle name="Normal 6 11 2 8 19" xfId="4540"/>
    <cellStyle name="Normal 6 11 2 8 2" xfId="4541"/>
    <cellStyle name="Normal 6 11 2 8 20" xfId="4542"/>
    <cellStyle name="Normal 6 11 2 8 21" xfId="4543"/>
    <cellStyle name="Normal 6 11 2 8 22" xfId="4544"/>
    <cellStyle name="Normal 6 11 2 8 23" xfId="4545"/>
    <cellStyle name="Normal 6 11 2 8 24" xfId="4546"/>
    <cellStyle name="Normal 6 11 2 8 25" xfId="4547"/>
    <cellStyle name="Normal 6 11 2 8 26" xfId="4548"/>
    <cellStyle name="Normal 6 11 2 8 3" xfId="4549"/>
    <cellStyle name="Normal 6 11 2 8 4" xfId="4550"/>
    <cellStyle name="Normal 6 11 2 8 5" xfId="4551"/>
    <cellStyle name="Normal 6 11 2 8 6" xfId="4552"/>
    <cellStyle name="Normal 6 11 2 8 7" xfId="4553"/>
    <cellStyle name="Normal 6 11 2 8 8" xfId="4554"/>
    <cellStyle name="Normal 6 11 2 8 9" xfId="4555"/>
    <cellStyle name="Normal 6 11 2 8_Manual Consol" xfId="4556"/>
    <cellStyle name="Normal 6 11 2 9" xfId="4557"/>
    <cellStyle name="Normal 6 11 2_Manual Consol" xfId="4558"/>
    <cellStyle name="Normal 6 11 20" xfId="4559"/>
    <cellStyle name="Normal 6 11 21" xfId="4560"/>
    <cellStyle name="Normal 6 11 22" xfId="4561"/>
    <cellStyle name="Normal 6 11 23" xfId="4562"/>
    <cellStyle name="Normal 6 11 24" xfId="4563"/>
    <cellStyle name="Normal 6 11 25" xfId="4564"/>
    <cellStyle name="Normal 6 11 26" xfId="4565"/>
    <cellStyle name="Normal 6 11 27" xfId="4566"/>
    <cellStyle name="Normal 6 11 28" xfId="4567"/>
    <cellStyle name="Normal 6 11 29" xfId="4568"/>
    <cellStyle name="Normal 6 11 3" xfId="4569"/>
    <cellStyle name="Normal 6 11 3 10" xfId="4570"/>
    <cellStyle name="Normal 6 11 3 11" xfId="4571"/>
    <cellStyle name="Normal 6 11 3 12" xfId="4572"/>
    <cellStyle name="Normal 6 11 3 13" xfId="4573"/>
    <cellStyle name="Normal 6 11 3 14" xfId="4574"/>
    <cellStyle name="Normal 6 11 3 15" xfId="4575"/>
    <cellStyle name="Normal 6 11 3 16" xfId="4576"/>
    <cellStyle name="Normal 6 11 3 17" xfId="4577"/>
    <cellStyle name="Normal 6 11 3 18" xfId="4578"/>
    <cellStyle name="Normal 6 11 3 19" xfId="4579"/>
    <cellStyle name="Normal 6 11 3 2" xfId="4580"/>
    <cellStyle name="Normal 6 11 3 2 10" xfId="4581"/>
    <cellStyle name="Normal 6 11 3 2 11" xfId="4582"/>
    <cellStyle name="Normal 6 11 3 2 12" xfId="4583"/>
    <cellStyle name="Normal 6 11 3 2 13" xfId="4584"/>
    <cellStyle name="Normal 6 11 3 2 14" xfId="4585"/>
    <cellStyle name="Normal 6 11 3 2 15" xfId="4586"/>
    <cellStyle name="Normal 6 11 3 2 16" xfId="4587"/>
    <cellStyle name="Normal 6 11 3 2 17" xfId="4588"/>
    <cellStyle name="Normal 6 11 3 2 18" xfId="4589"/>
    <cellStyle name="Normal 6 11 3 2 19" xfId="4590"/>
    <cellStyle name="Normal 6 11 3 2 2" xfId="4591"/>
    <cellStyle name="Normal 6 11 3 2 20" xfId="4592"/>
    <cellStyle name="Normal 6 11 3 2 21" xfId="4593"/>
    <cellStyle name="Normal 6 11 3 2 22" xfId="4594"/>
    <cellStyle name="Normal 6 11 3 2 23" xfId="4595"/>
    <cellStyle name="Normal 6 11 3 2 24" xfId="4596"/>
    <cellStyle name="Normal 6 11 3 2 25" xfId="4597"/>
    <cellStyle name="Normal 6 11 3 2 26" xfId="4598"/>
    <cellStyle name="Normal 6 11 3 2 3" xfId="4599"/>
    <cellStyle name="Normal 6 11 3 2 4" xfId="4600"/>
    <cellStyle name="Normal 6 11 3 2 5" xfId="4601"/>
    <cellStyle name="Normal 6 11 3 2 6" xfId="4602"/>
    <cellStyle name="Normal 6 11 3 2 7" xfId="4603"/>
    <cellStyle name="Normal 6 11 3 2 8" xfId="4604"/>
    <cellStyle name="Normal 6 11 3 2 9" xfId="4605"/>
    <cellStyle name="Normal 6 11 3 2_Manual Consol" xfId="4606"/>
    <cellStyle name="Normal 6 11 3 20" xfId="4607"/>
    <cellStyle name="Normal 6 11 3 21" xfId="4608"/>
    <cellStyle name="Normal 6 11 3 22" xfId="4609"/>
    <cellStyle name="Normal 6 11 3 23" xfId="4610"/>
    <cellStyle name="Normal 6 11 3 24" xfId="4611"/>
    <cellStyle name="Normal 6 11 3 25" xfId="4612"/>
    <cellStyle name="Normal 6 11 3 26" xfId="4613"/>
    <cellStyle name="Normal 6 11 3 27" xfId="4614"/>
    <cellStyle name="Normal 6 11 3 3" xfId="4615"/>
    <cellStyle name="Normal 6 11 3 4" xfId="4616"/>
    <cellStyle name="Normal 6 11 3 5" xfId="4617"/>
    <cellStyle name="Normal 6 11 3 6" xfId="4618"/>
    <cellStyle name="Normal 6 11 3 7" xfId="4619"/>
    <cellStyle name="Normal 6 11 3 8" xfId="4620"/>
    <cellStyle name="Normal 6 11 3 9" xfId="4621"/>
    <cellStyle name="Normal 6 11 3_Manual Consol" xfId="4622"/>
    <cellStyle name="Normal 6 11 30" xfId="4623"/>
    <cellStyle name="Normal 6 11 31" xfId="4624"/>
    <cellStyle name="Normal 6 11 32" xfId="4625"/>
    <cellStyle name="Normal 6 11 33" xfId="4626"/>
    <cellStyle name="Normal 6 11 34" xfId="4627"/>
    <cellStyle name="Normal 6 11 35" xfId="4628"/>
    <cellStyle name="Normal 6 11 4" xfId="4629"/>
    <cellStyle name="Normal 6 11 4 10" xfId="4630"/>
    <cellStyle name="Normal 6 11 4 11" xfId="4631"/>
    <cellStyle name="Normal 6 11 4 12" xfId="4632"/>
    <cellStyle name="Normal 6 11 4 13" xfId="4633"/>
    <cellStyle name="Normal 6 11 4 14" xfId="4634"/>
    <cellStyle name="Normal 6 11 4 15" xfId="4635"/>
    <cellStyle name="Normal 6 11 4 16" xfId="4636"/>
    <cellStyle name="Normal 6 11 4 17" xfId="4637"/>
    <cellStyle name="Normal 6 11 4 18" xfId="4638"/>
    <cellStyle name="Normal 6 11 4 19" xfId="4639"/>
    <cellStyle name="Normal 6 11 4 2" xfId="4640"/>
    <cellStyle name="Normal 6 11 4 2 10" xfId="4641"/>
    <cellStyle name="Normal 6 11 4 2 11" xfId="4642"/>
    <cellStyle name="Normal 6 11 4 2 12" xfId="4643"/>
    <cellStyle name="Normal 6 11 4 2 13" xfId="4644"/>
    <cellStyle name="Normal 6 11 4 2 14" xfId="4645"/>
    <cellStyle name="Normal 6 11 4 2 15" xfId="4646"/>
    <cellStyle name="Normal 6 11 4 2 16" xfId="4647"/>
    <cellStyle name="Normal 6 11 4 2 17" xfId="4648"/>
    <cellStyle name="Normal 6 11 4 2 18" xfId="4649"/>
    <cellStyle name="Normal 6 11 4 2 19" xfId="4650"/>
    <cellStyle name="Normal 6 11 4 2 2" xfId="4651"/>
    <cellStyle name="Normal 6 11 4 2 20" xfId="4652"/>
    <cellStyle name="Normal 6 11 4 2 21" xfId="4653"/>
    <cellStyle name="Normal 6 11 4 2 22" xfId="4654"/>
    <cellStyle name="Normal 6 11 4 2 23" xfId="4655"/>
    <cellStyle name="Normal 6 11 4 2 24" xfId="4656"/>
    <cellStyle name="Normal 6 11 4 2 25" xfId="4657"/>
    <cellStyle name="Normal 6 11 4 2 26" xfId="4658"/>
    <cellStyle name="Normal 6 11 4 2 3" xfId="4659"/>
    <cellStyle name="Normal 6 11 4 2 4" xfId="4660"/>
    <cellStyle name="Normal 6 11 4 2 5" xfId="4661"/>
    <cellStyle name="Normal 6 11 4 2 6" xfId="4662"/>
    <cellStyle name="Normal 6 11 4 2 7" xfId="4663"/>
    <cellStyle name="Normal 6 11 4 2 8" xfId="4664"/>
    <cellStyle name="Normal 6 11 4 2 9" xfId="4665"/>
    <cellStyle name="Normal 6 11 4 2_Manual Consol" xfId="4666"/>
    <cellStyle name="Normal 6 11 4 20" xfId="4667"/>
    <cellStyle name="Normal 6 11 4 21" xfId="4668"/>
    <cellStyle name="Normal 6 11 4 22" xfId="4669"/>
    <cellStyle name="Normal 6 11 4 23" xfId="4670"/>
    <cellStyle name="Normal 6 11 4 24" xfId="4671"/>
    <cellStyle name="Normal 6 11 4 25" xfId="4672"/>
    <cellStyle name="Normal 6 11 4 26" xfId="4673"/>
    <cellStyle name="Normal 6 11 4 27" xfId="4674"/>
    <cellStyle name="Normal 6 11 4 3" xfId="4675"/>
    <cellStyle name="Normal 6 11 4 4" xfId="4676"/>
    <cellStyle name="Normal 6 11 4 5" xfId="4677"/>
    <cellStyle name="Normal 6 11 4 6" xfId="4678"/>
    <cellStyle name="Normal 6 11 4 7" xfId="4679"/>
    <cellStyle name="Normal 6 11 4 8" xfId="4680"/>
    <cellStyle name="Normal 6 11 4 9" xfId="4681"/>
    <cellStyle name="Normal 6 11 4_Manual Consol" xfId="4682"/>
    <cellStyle name="Normal 6 11 5" xfId="4683"/>
    <cellStyle name="Normal 6 11 5 10" xfId="4684"/>
    <cellStyle name="Normal 6 11 5 11" xfId="4685"/>
    <cellStyle name="Normal 6 11 5 12" xfId="4686"/>
    <cellStyle name="Normal 6 11 5 13" xfId="4687"/>
    <cellStyle name="Normal 6 11 5 14" xfId="4688"/>
    <cellStyle name="Normal 6 11 5 15" xfId="4689"/>
    <cellStyle name="Normal 6 11 5 16" xfId="4690"/>
    <cellStyle name="Normal 6 11 5 17" xfId="4691"/>
    <cellStyle name="Normal 6 11 5 18" xfId="4692"/>
    <cellStyle name="Normal 6 11 5 19" xfId="4693"/>
    <cellStyle name="Normal 6 11 5 2" xfId="4694"/>
    <cellStyle name="Normal 6 11 5 20" xfId="4695"/>
    <cellStyle name="Normal 6 11 5 21" xfId="4696"/>
    <cellStyle name="Normal 6 11 5 22" xfId="4697"/>
    <cellStyle name="Normal 6 11 5 23" xfId="4698"/>
    <cellStyle name="Normal 6 11 5 24" xfId="4699"/>
    <cellStyle name="Normal 6 11 5 25" xfId="4700"/>
    <cellStyle name="Normal 6 11 5 26" xfId="4701"/>
    <cellStyle name="Normal 6 11 5 3" xfId="4702"/>
    <cellStyle name="Normal 6 11 5 4" xfId="4703"/>
    <cellStyle name="Normal 6 11 5 5" xfId="4704"/>
    <cellStyle name="Normal 6 11 5 6" xfId="4705"/>
    <cellStyle name="Normal 6 11 5 7" xfId="4706"/>
    <cellStyle name="Normal 6 11 5 8" xfId="4707"/>
    <cellStyle name="Normal 6 11 5 9" xfId="4708"/>
    <cellStyle name="Normal 6 11 5_Manual Consol" xfId="4709"/>
    <cellStyle name="Normal 6 11 6" xfId="4710"/>
    <cellStyle name="Normal 6 11 6 10" xfId="4711"/>
    <cellStyle name="Normal 6 11 6 11" xfId="4712"/>
    <cellStyle name="Normal 6 11 6 12" xfId="4713"/>
    <cellStyle name="Normal 6 11 6 13" xfId="4714"/>
    <cellStyle name="Normal 6 11 6 14" xfId="4715"/>
    <cellStyle name="Normal 6 11 6 15" xfId="4716"/>
    <cellStyle name="Normal 6 11 6 16" xfId="4717"/>
    <cellStyle name="Normal 6 11 6 17" xfId="4718"/>
    <cellStyle name="Normal 6 11 6 18" xfId="4719"/>
    <cellStyle name="Normal 6 11 6 19" xfId="4720"/>
    <cellStyle name="Normal 6 11 6 2" xfId="4721"/>
    <cellStyle name="Normal 6 11 6 20" xfId="4722"/>
    <cellStyle name="Normal 6 11 6 21" xfId="4723"/>
    <cellStyle name="Normal 6 11 6 22" xfId="4724"/>
    <cellStyle name="Normal 6 11 6 23" xfId="4725"/>
    <cellStyle name="Normal 6 11 6 24" xfId="4726"/>
    <cellStyle name="Normal 6 11 6 25" xfId="4727"/>
    <cellStyle name="Normal 6 11 6 26" xfId="4728"/>
    <cellStyle name="Normal 6 11 6 3" xfId="4729"/>
    <cellStyle name="Normal 6 11 6 4" xfId="4730"/>
    <cellStyle name="Normal 6 11 6 5" xfId="4731"/>
    <cellStyle name="Normal 6 11 6 6" xfId="4732"/>
    <cellStyle name="Normal 6 11 6 7" xfId="4733"/>
    <cellStyle name="Normal 6 11 6 8" xfId="4734"/>
    <cellStyle name="Normal 6 11 6 9" xfId="4735"/>
    <cellStyle name="Normal 6 11 6_Manual Consol" xfId="4736"/>
    <cellStyle name="Normal 6 11 7" xfId="4737"/>
    <cellStyle name="Normal 6 11 7 10" xfId="4738"/>
    <cellStyle name="Normal 6 11 7 11" xfId="4739"/>
    <cellStyle name="Normal 6 11 7 12" xfId="4740"/>
    <cellStyle name="Normal 6 11 7 13" xfId="4741"/>
    <cellStyle name="Normal 6 11 7 14" xfId="4742"/>
    <cellStyle name="Normal 6 11 7 15" xfId="4743"/>
    <cellStyle name="Normal 6 11 7 16" xfId="4744"/>
    <cellStyle name="Normal 6 11 7 17" xfId="4745"/>
    <cellStyle name="Normal 6 11 7 18" xfId="4746"/>
    <cellStyle name="Normal 6 11 7 19" xfId="4747"/>
    <cellStyle name="Normal 6 11 7 2" xfId="4748"/>
    <cellStyle name="Normal 6 11 7 20" xfId="4749"/>
    <cellStyle name="Normal 6 11 7 21" xfId="4750"/>
    <cellStyle name="Normal 6 11 7 22" xfId="4751"/>
    <cellStyle name="Normal 6 11 7 23" xfId="4752"/>
    <cellStyle name="Normal 6 11 7 24" xfId="4753"/>
    <cellStyle name="Normal 6 11 7 25" xfId="4754"/>
    <cellStyle name="Normal 6 11 7 26" xfId="4755"/>
    <cellStyle name="Normal 6 11 7 3" xfId="4756"/>
    <cellStyle name="Normal 6 11 7 4" xfId="4757"/>
    <cellStyle name="Normal 6 11 7 5" xfId="4758"/>
    <cellStyle name="Normal 6 11 7 6" xfId="4759"/>
    <cellStyle name="Normal 6 11 7 7" xfId="4760"/>
    <cellStyle name="Normal 6 11 7 8" xfId="4761"/>
    <cellStyle name="Normal 6 11 7 9" xfId="4762"/>
    <cellStyle name="Normal 6 11 7_Manual Consol" xfId="4763"/>
    <cellStyle name="Normal 6 11 8" xfId="4764"/>
    <cellStyle name="Normal 6 11 8 10" xfId="4765"/>
    <cellStyle name="Normal 6 11 8 11" xfId="4766"/>
    <cellStyle name="Normal 6 11 8 12" xfId="4767"/>
    <cellStyle name="Normal 6 11 8 13" xfId="4768"/>
    <cellStyle name="Normal 6 11 8 14" xfId="4769"/>
    <cellStyle name="Normal 6 11 8 15" xfId="4770"/>
    <cellStyle name="Normal 6 11 8 16" xfId="4771"/>
    <cellStyle name="Normal 6 11 8 17" xfId="4772"/>
    <cellStyle name="Normal 6 11 8 18" xfId="4773"/>
    <cellStyle name="Normal 6 11 8 19" xfId="4774"/>
    <cellStyle name="Normal 6 11 8 2" xfId="4775"/>
    <cellStyle name="Normal 6 11 8 20" xfId="4776"/>
    <cellStyle name="Normal 6 11 8 21" xfId="4777"/>
    <cellStyle name="Normal 6 11 8 22" xfId="4778"/>
    <cellStyle name="Normal 6 11 8 23" xfId="4779"/>
    <cellStyle name="Normal 6 11 8 24" xfId="4780"/>
    <cellStyle name="Normal 6 11 8 25" xfId="4781"/>
    <cellStyle name="Normal 6 11 8 26" xfId="4782"/>
    <cellStyle name="Normal 6 11 8 3" xfId="4783"/>
    <cellStyle name="Normal 6 11 8 4" xfId="4784"/>
    <cellStyle name="Normal 6 11 8 5" xfId="4785"/>
    <cellStyle name="Normal 6 11 8 6" xfId="4786"/>
    <cellStyle name="Normal 6 11 8 7" xfId="4787"/>
    <cellStyle name="Normal 6 11 8 8" xfId="4788"/>
    <cellStyle name="Normal 6 11 8 9" xfId="4789"/>
    <cellStyle name="Normal 6 11 8_Manual Consol" xfId="4790"/>
    <cellStyle name="Normal 6 11 9" xfId="4791"/>
    <cellStyle name="Normal 6 11 9 10" xfId="4792"/>
    <cellStyle name="Normal 6 11 9 11" xfId="4793"/>
    <cellStyle name="Normal 6 11 9 12" xfId="4794"/>
    <cellStyle name="Normal 6 11 9 13" xfId="4795"/>
    <cellStyle name="Normal 6 11 9 14" xfId="4796"/>
    <cellStyle name="Normal 6 11 9 15" xfId="4797"/>
    <cellStyle name="Normal 6 11 9 16" xfId="4798"/>
    <cellStyle name="Normal 6 11 9 17" xfId="4799"/>
    <cellStyle name="Normal 6 11 9 18" xfId="4800"/>
    <cellStyle name="Normal 6 11 9 19" xfId="4801"/>
    <cellStyle name="Normal 6 11 9 2" xfId="4802"/>
    <cellStyle name="Normal 6 11 9 20" xfId="4803"/>
    <cellStyle name="Normal 6 11 9 21" xfId="4804"/>
    <cellStyle name="Normal 6 11 9 22" xfId="4805"/>
    <cellStyle name="Normal 6 11 9 23" xfId="4806"/>
    <cellStyle name="Normal 6 11 9 24" xfId="4807"/>
    <cellStyle name="Normal 6 11 9 25" xfId="4808"/>
    <cellStyle name="Normal 6 11 9 26" xfId="4809"/>
    <cellStyle name="Normal 6 11 9 3" xfId="4810"/>
    <cellStyle name="Normal 6 11 9 4" xfId="4811"/>
    <cellStyle name="Normal 6 11 9 5" xfId="4812"/>
    <cellStyle name="Normal 6 11 9 6" xfId="4813"/>
    <cellStyle name="Normal 6 11 9 7" xfId="4814"/>
    <cellStyle name="Normal 6 11 9 8" xfId="4815"/>
    <cellStyle name="Normal 6 11 9 9" xfId="4816"/>
    <cellStyle name="Normal 6 11 9_Manual Consol" xfId="4817"/>
    <cellStyle name="Normal 6 11_Manual Consol" xfId="4818"/>
    <cellStyle name="Normal 6 12" xfId="4819"/>
    <cellStyle name="Normal 6 12 10" xfId="4820"/>
    <cellStyle name="Normal 6 12 10 10" xfId="4821"/>
    <cellStyle name="Normal 6 12 10 11" xfId="4822"/>
    <cellStyle name="Normal 6 12 10 12" xfId="4823"/>
    <cellStyle name="Normal 6 12 10 13" xfId="4824"/>
    <cellStyle name="Normal 6 12 10 14" xfId="4825"/>
    <cellStyle name="Normal 6 12 10 15" xfId="4826"/>
    <cellStyle name="Normal 6 12 10 16" xfId="4827"/>
    <cellStyle name="Normal 6 12 10 17" xfId="4828"/>
    <cellStyle name="Normal 6 12 10 18" xfId="4829"/>
    <cellStyle name="Normal 6 12 10 19" xfId="4830"/>
    <cellStyle name="Normal 6 12 10 2" xfId="4831"/>
    <cellStyle name="Normal 6 12 10 20" xfId="4832"/>
    <cellStyle name="Normal 6 12 10 21" xfId="4833"/>
    <cellStyle name="Normal 6 12 10 22" xfId="4834"/>
    <cellStyle name="Normal 6 12 10 23" xfId="4835"/>
    <cellStyle name="Normal 6 12 10 24" xfId="4836"/>
    <cellStyle name="Normal 6 12 10 25" xfId="4837"/>
    <cellStyle name="Normal 6 12 10 26" xfId="4838"/>
    <cellStyle name="Normal 6 12 10 3" xfId="4839"/>
    <cellStyle name="Normal 6 12 10 4" xfId="4840"/>
    <cellStyle name="Normal 6 12 10 5" xfId="4841"/>
    <cellStyle name="Normal 6 12 10 6" xfId="4842"/>
    <cellStyle name="Normal 6 12 10 7" xfId="4843"/>
    <cellStyle name="Normal 6 12 10 8" xfId="4844"/>
    <cellStyle name="Normal 6 12 10 9" xfId="4845"/>
    <cellStyle name="Normal 6 12 10_Manual Consol" xfId="4846"/>
    <cellStyle name="Normal 6 12 11" xfId="4847"/>
    <cellStyle name="Normal 6 12 12" xfId="4848"/>
    <cellStyle name="Normal 6 12 13" xfId="4849"/>
    <cellStyle name="Normal 6 12 14" xfId="4850"/>
    <cellStyle name="Normal 6 12 15" xfId="4851"/>
    <cellStyle name="Normal 6 12 16" xfId="4852"/>
    <cellStyle name="Normal 6 12 17" xfId="4853"/>
    <cellStyle name="Normal 6 12 18" xfId="4854"/>
    <cellStyle name="Normal 6 12 19" xfId="4855"/>
    <cellStyle name="Normal 6 12 2" xfId="4856"/>
    <cellStyle name="Normal 6 12 2 10" xfId="4857"/>
    <cellStyle name="Normal 6 12 2 11" xfId="4858"/>
    <cellStyle name="Normal 6 12 2 12" xfId="4859"/>
    <cellStyle name="Normal 6 12 2 13" xfId="4860"/>
    <cellStyle name="Normal 6 12 2 14" xfId="4861"/>
    <cellStyle name="Normal 6 12 2 15" xfId="4862"/>
    <cellStyle name="Normal 6 12 2 16" xfId="4863"/>
    <cellStyle name="Normal 6 12 2 17" xfId="4864"/>
    <cellStyle name="Normal 6 12 2 18" xfId="4865"/>
    <cellStyle name="Normal 6 12 2 19" xfId="4866"/>
    <cellStyle name="Normal 6 12 2 2" xfId="4867"/>
    <cellStyle name="Normal 6 12 2 2 10" xfId="4868"/>
    <cellStyle name="Normal 6 12 2 2 11" xfId="4869"/>
    <cellStyle name="Normal 6 12 2 2 12" xfId="4870"/>
    <cellStyle name="Normal 6 12 2 2 13" xfId="4871"/>
    <cellStyle name="Normal 6 12 2 2 14" xfId="4872"/>
    <cellStyle name="Normal 6 12 2 2 15" xfId="4873"/>
    <cellStyle name="Normal 6 12 2 2 16" xfId="4874"/>
    <cellStyle name="Normal 6 12 2 2 17" xfId="4875"/>
    <cellStyle name="Normal 6 12 2 2 18" xfId="4876"/>
    <cellStyle name="Normal 6 12 2 2 19" xfId="4877"/>
    <cellStyle name="Normal 6 12 2 2 2" xfId="4878"/>
    <cellStyle name="Normal 6 12 2 2 20" xfId="4879"/>
    <cellStyle name="Normal 6 12 2 2 21" xfId="4880"/>
    <cellStyle name="Normal 6 12 2 2 22" xfId="4881"/>
    <cellStyle name="Normal 6 12 2 2 23" xfId="4882"/>
    <cellStyle name="Normal 6 12 2 2 24" xfId="4883"/>
    <cellStyle name="Normal 6 12 2 2 25" xfId="4884"/>
    <cellStyle name="Normal 6 12 2 2 26" xfId="4885"/>
    <cellStyle name="Normal 6 12 2 2 3" xfId="4886"/>
    <cellStyle name="Normal 6 12 2 2 4" xfId="4887"/>
    <cellStyle name="Normal 6 12 2 2 5" xfId="4888"/>
    <cellStyle name="Normal 6 12 2 2 6" xfId="4889"/>
    <cellStyle name="Normal 6 12 2 2 7" xfId="4890"/>
    <cellStyle name="Normal 6 12 2 2 8" xfId="4891"/>
    <cellStyle name="Normal 6 12 2 2 9" xfId="4892"/>
    <cellStyle name="Normal 6 12 2 2_Manual Consol" xfId="4893"/>
    <cellStyle name="Normal 6 12 2 20" xfId="4894"/>
    <cellStyle name="Normal 6 12 2 21" xfId="4895"/>
    <cellStyle name="Normal 6 12 2 22" xfId="4896"/>
    <cellStyle name="Normal 6 12 2 23" xfId="4897"/>
    <cellStyle name="Normal 6 12 2 24" xfId="4898"/>
    <cellStyle name="Normal 6 12 2 25" xfId="4899"/>
    <cellStyle name="Normal 6 12 2 26" xfId="4900"/>
    <cellStyle name="Normal 6 12 2 27" xfId="4901"/>
    <cellStyle name="Normal 6 12 2 28" xfId="4902"/>
    <cellStyle name="Normal 6 12 2 29" xfId="4903"/>
    <cellStyle name="Normal 6 12 2 3" xfId="4904"/>
    <cellStyle name="Normal 6 12 2 3 10" xfId="4905"/>
    <cellStyle name="Normal 6 12 2 3 11" xfId="4906"/>
    <cellStyle name="Normal 6 12 2 3 12" xfId="4907"/>
    <cellStyle name="Normal 6 12 2 3 13" xfId="4908"/>
    <cellStyle name="Normal 6 12 2 3 14" xfId="4909"/>
    <cellStyle name="Normal 6 12 2 3 15" xfId="4910"/>
    <cellStyle name="Normal 6 12 2 3 16" xfId="4911"/>
    <cellStyle name="Normal 6 12 2 3 17" xfId="4912"/>
    <cellStyle name="Normal 6 12 2 3 18" xfId="4913"/>
    <cellStyle name="Normal 6 12 2 3 19" xfId="4914"/>
    <cellStyle name="Normal 6 12 2 3 2" xfId="4915"/>
    <cellStyle name="Normal 6 12 2 3 20" xfId="4916"/>
    <cellStyle name="Normal 6 12 2 3 21" xfId="4917"/>
    <cellStyle name="Normal 6 12 2 3 22" xfId="4918"/>
    <cellStyle name="Normal 6 12 2 3 23" xfId="4919"/>
    <cellStyle name="Normal 6 12 2 3 24" xfId="4920"/>
    <cellStyle name="Normal 6 12 2 3 25" xfId="4921"/>
    <cellStyle name="Normal 6 12 2 3 26" xfId="4922"/>
    <cellStyle name="Normal 6 12 2 3 3" xfId="4923"/>
    <cellStyle name="Normal 6 12 2 3 4" xfId="4924"/>
    <cellStyle name="Normal 6 12 2 3 5" xfId="4925"/>
    <cellStyle name="Normal 6 12 2 3 6" xfId="4926"/>
    <cellStyle name="Normal 6 12 2 3 7" xfId="4927"/>
    <cellStyle name="Normal 6 12 2 3 8" xfId="4928"/>
    <cellStyle name="Normal 6 12 2 3 9" xfId="4929"/>
    <cellStyle name="Normal 6 12 2 3_Manual Consol" xfId="4930"/>
    <cellStyle name="Normal 6 12 2 30" xfId="4931"/>
    <cellStyle name="Normal 6 12 2 31" xfId="4932"/>
    <cellStyle name="Normal 6 12 2 32" xfId="4933"/>
    <cellStyle name="Normal 6 12 2 33" xfId="4934"/>
    <cellStyle name="Normal 6 12 2 4" xfId="4935"/>
    <cellStyle name="Normal 6 12 2 4 10" xfId="4936"/>
    <cellStyle name="Normal 6 12 2 4 11" xfId="4937"/>
    <cellStyle name="Normal 6 12 2 4 12" xfId="4938"/>
    <cellStyle name="Normal 6 12 2 4 13" xfId="4939"/>
    <cellStyle name="Normal 6 12 2 4 14" xfId="4940"/>
    <cellStyle name="Normal 6 12 2 4 15" xfId="4941"/>
    <cellStyle name="Normal 6 12 2 4 16" xfId="4942"/>
    <cellStyle name="Normal 6 12 2 4 17" xfId="4943"/>
    <cellStyle name="Normal 6 12 2 4 18" xfId="4944"/>
    <cellStyle name="Normal 6 12 2 4 19" xfId="4945"/>
    <cellStyle name="Normal 6 12 2 4 2" xfId="4946"/>
    <cellStyle name="Normal 6 12 2 4 20" xfId="4947"/>
    <cellStyle name="Normal 6 12 2 4 21" xfId="4948"/>
    <cellStyle name="Normal 6 12 2 4 22" xfId="4949"/>
    <cellStyle name="Normal 6 12 2 4 23" xfId="4950"/>
    <cellStyle name="Normal 6 12 2 4 24" xfId="4951"/>
    <cellStyle name="Normal 6 12 2 4 25" xfId="4952"/>
    <cellStyle name="Normal 6 12 2 4 26" xfId="4953"/>
    <cellStyle name="Normal 6 12 2 4 3" xfId="4954"/>
    <cellStyle name="Normal 6 12 2 4 4" xfId="4955"/>
    <cellStyle name="Normal 6 12 2 4 5" xfId="4956"/>
    <cellStyle name="Normal 6 12 2 4 6" xfId="4957"/>
    <cellStyle name="Normal 6 12 2 4 7" xfId="4958"/>
    <cellStyle name="Normal 6 12 2 4 8" xfId="4959"/>
    <cellStyle name="Normal 6 12 2 4 9" xfId="4960"/>
    <cellStyle name="Normal 6 12 2 4_Manual Consol" xfId="4961"/>
    <cellStyle name="Normal 6 12 2 5" xfId="4962"/>
    <cellStyle name="Normal 6 12 2 5 10" xfId="4963"/>
    <cellStyle name="Normal 6 12 2 5 11" xfId="4964"/>
    <cellStyle name="Normal 6 12 2 5 12" xfId="4965"/>
    <cellStyle name="Normal 6 12 2 5 13" xfId="4966"/>
    <cellStyle name="Normal 6 12 2 5 14" xfId="4967"/>
    <cellStyle name="Normal 6 12 2 5 15" xfId="4968"/>
    <cellStyle name="Normal 6 12 2 5 16" xfId="4969"/>
    <cellStyle name="Normal 6 12 2 5 17" xfId="4970"/>
    <cellStyle name="Normal 6 12 2 5 18" xfId="4971"/>
    <cellStyle name="Normal 6 12 2 5 19" xfId="4972"/>
    <cellStyle name="Normal 6 12 2 5 2" xfId="4973"/>
    <cellStyle name="Normal 6 12 2 5 20" xfId="4974"/>
    <cellStyle name="Normal 6 12 2 5 21" xfId="4975"/>
    <cellStyle name="Normal 6 12 2 5 22" xfId="4976"/>
    <cellStyle name="Normal 6 12 2 5 23" xfId="4977"/>
    <cellStyle name="Normal 6 12 2 5 24" xfId="4978"/>
    <cellStyle name="Normal 6 12 2 5 25" xfId="4979"/>
    <cellStyle name="Normal 6 12 2 5 26" xfId="4980"/>
    <cellStyle name="Normal 6 12 2 5 3" xfId="4981"/>
    <cellStyle name="Normal 6 12 2 5 4" xfId="4982"/>
    <cellStyle name="Normal 6 12 2 5 5" xfId="4983"/>
    <cellStyle name="Normal 6 12 2 5 6" xfId="4984"/>
    <cellStyle name="Normal 6 12 2 5 7" xfId="4985"/>
    <cellStyle name="Normal 6 12 2 5 8" xfId="4986"/>
    <cellStyle name="Normal 6 12 2 5 9" xfId="4987"/>
    <cellStyle name="Normal 6 12 2 5_Manual Consol" xfId="4988"/>
    <cellStyle name="Normal 6 12 2 6" xfId="4989"/>
    <cellStyle name="Normal 6 12 2 6 10" xfId="4990"/>
    <cellStyle name="Normal 6 12 2 6 11" xfId="4991"/>
    <cellStyle name="Normal 6 12 2 6 12" xfId="4992"/>
    <cellStyle name="Normal 6 12 2 6 13" xfId="4993"/>
    <cellStyle name="Normal 6 12 2 6 14" xfId="4994"/>
    <cellStyle name="Normal 6 12 2 6 15" xfId="4995"/>
    <cellStyle name="Normal 6 12 2 6 16" xfId="4996"/>
    <cellStyle name="Normal 6 12 2 6 17" xfId="4997"/>
    <cellStyle name="Normal 6 12 2 6 18" xfId="4998"/>
    <cellStyle name="Normal 6 12 2 6 19" xfId="4999"/>
    <cellStyle name="Normal 6 12 2 6 2" xfId="5000"/>
    <cellStyle name="Normal 6 12 2 6 20" xfId="5001"/>
    <cellStyle name="Normal 6 12 2 6 21" xfId="5002"/>
    <cellStyle name="Normal 6 12 2 6 22" xfId="5003"/>
    <cellStyle name="Normal 6 12 2 6 23" xfId="5004"/>
    <cellStyle name="Normal 6 12 2 6 24" xfId="5005"/>
    <cellStyle name="Normal 6 12 2 6 25" xfId="5006"/>
    <cellStyle name="Normal 6 12 2 6 26" xfId="5007"/>
    <cellStyle name="Normal 6 12 2 6 3" xfId="5008"/>
    <cellStyle name="Normal 6 12 2 6 4" xfId="5009"/>
    <cellStyle name="Normal 6 12 2 6 5" xfId="5010"/>
    <cellStyle name="Normal 6 12 2 6 6" xfId="5011"/>
    <cellStyle name="Normal 6 12 2 6 7" xfId="5012"/>
    <cellStyle name="Normal 6 12 2 6 8" xfId="5013"/>
    <cellStyle name="Normal 6 12 2 6 9" xfId="5014"/>
    <cellStyle name="Normal 6 12 2 6_Manual Consol" xfId="5015"/>
    <cellStyle name="Normal 6 12 2 7" xfId="5016"/>
    <cellStyle name="Normal 6 12 2 7 10" xfId="5017"/>
    <cellStyle name="Normal 6 12 2 7 11" xfId="5018"/>
    <cellStyle name="Normal 6 12 2 7 12" xfId="5019"/>
    <cellStyle name="Normal 6 12 2 7 13" xfId="5020"/>
    <cellStyle name="Normal 6 12 2 7 14" xfId="5021"/>
    <cellStyle name="Normal 6 12 2 7 15" xfId="5022"/>
    <cellStyle name="Normal 6 12 2 7 16" xfId="5023"/>
    <cellStyle name="Normal 6 12 2 7 17" xfId="5024"/>
    <cellStyle name="Normal 6 12 2 7 18" xfId="5025"/>
    <cellStyle name="Normal 6 12 2 7 19" xfId="5026"/>
    <cellStyle name="Normal 6 12 2 7 2" xfId="5027"/>
    <cellStyle name="Normal 6 12 2 7 20" xfId="5028"/>
    <cellStyle name="Normal 6 12 2 7 21" xfId="5029"/>
    <cellStyle name="Normal 6 12 2 7 22" xfId="5030"/>
    <cellStyle name="Normal 6 12 2 7 23" xfId="5031"/>
    <cellStyle name="Normal 6 12 2 7 24" xfId="5032"/>
    <cellStyle name="Normal 6 12 2 7 25" xfId="5033"/>
    <cellStyle name="Normal 6 12 2 7 26" xfId="5034"/>
    <cellStyle name="Normal 6 12 2 7 3" xfId="5035"/>
    <cellStyle name="Normal 6 12 2 7 4" xfId="5036"/>
    <cellStyle name="Normal 6 12 2 7 5" xfId="5037"/>
    <cellStyle name="Normal 6 12 2 7 6" xfId="5038"/>
    <cellStyle name="Normal 6 12 2 7 7" xfId="5039"/>
    <cellStyle name="Normal 6 12 2 7 8" xfId="5040"/>
    <cellStyle name="Normal 6 12 2 7 9" xfId="5041"/>
    <cellStyle name="Normal 6 12 2 7_Manual Consol" xfId="5042"/>
    <cellStyle name="Normal 6 12 2 8" xfId="5043"/>
    <cellStyle name="Normal 6 12 2 8 10" xfId="5044"/>
    <cellStyle name="Normal 6 12 2 8 11" xfId="5045"/>
    <cellStyle name="Normal 6 12 2 8 12" xfId="5046"/>
    <cellStyle name="Normal 6 12 2 8 13" xfId="5047"/>
    <cellStyle name="Normal 6 12 2 8 14" xfId="5048"/>
    <cellStyle name="Normal 6 12 2 8 15" xfId="5049"/>
    <cellStyle name="Normal 6 12 2 8 16" xfId="5050"/>
    <cellStyle name="Normal 6 12 2 8 17" xfId="5051"/>
    <cellStyle name="Normal 6 12 2 8 18" xfId="5052"/>
    <cellStyle name="Normal 6 12 2 8 19" xfId="5053"/>
    <cellStyle name="Normal 6 12 2 8 2" xfId="5054"/>
    <cellStyle name="Normal 6 12 2 8 20" xfId="5055"/>
    <cellStyle name="Normal 6 12 2 8 21" xfId="5056"/>
    <cellStyle name="Normal 6 12 2 8 22" xfId="5057"/>
    <cellStyle name="Normal 6 12 2 8 23" xfId="5058"/>
    <cellStyle name="Normal 6 12 2 8 24" xfId="5059"/>
    <cellStyle name="Normal 6 12 2 8 25" xfId="5060"/>
    <cellStyle name="Normal 6 12 2 8 26" xfId="5061"/>
    <cellStyle name="Normal 6 12 2 8 3" xfId="5062"/>
    <cellStyle name="Normal 6 12 2 8 4" xfId="5063"/>
    <cellStyle name="Normal 6 12 2 8 5" xfId="5064"/>
    <cellStyle name="Normal 6 12 2 8 6" xfId="5065"/>
    <cellStyle name="Normal 6 12 2 8 7" xfId="5066"/>
    <cellStyle name="Normal 6 12 2 8 8" xfId="5067"/>
    <cellStyle name="Normal 6 12 2 8 9" xfId="5068"/>
    <cellStyle name="Normal 6 12 2 8_Manual Consol" xfId="5069"/>
    <cellStyle name="Normal 6 12 2 9" xfId="5070"/>
    <cellStyle name="Normal 6 12 2_Manual Consol" xfId="5071"/>
    <cellStyle name="Normal 6 12 20" xfId="5072"/>
    <cellStyle name="Normal 6 12 21" xfId="5073"/>
    <cellStyle name="Normal 6 12 22" xfId="5074"/>
    <cellStyle name="Normal 6 12 23" xfId="5075"/>
    <cellStyle name="Normal 6 12 24" xfId="5076"/>
    <cellStyle name="Normal 6 12 25" xfId="5077"/>
    <cellStyle name="Normal 6 12 26" xfId="5078"/>
    <cellStyle name="Normal 6 12 27" xfId="5079"/>
    <cellStyle name="Normal 6 12 28" xfId="5080"/>
    <cellStyle name="Normal 6 12 29" xfId="5081"/>
    <cellStyle name="Normal 6 12 3" xfId="5082"/>
    <cellStyle name="Normal 6 12 3 10" xfId="5083"/>
    <cellStyle name="Normal 6 12 3 11" xfId="5084"/>
    <cellStyle name="Normal 6 12 3 12" xfId="5085"/>
    <cellStyle name="Normal 6 12 3 13" xfId="5086"/>
    <cellStyle name="Normal 6 12 3 14" xfId="5087"/>
    <cellStyle name="Normal 6 12 3 15" xfId="5088"/>
    <cellStyle name="Normal 6 12 3 16" xfId="5089"/>
    <cellStyle name="Normal 6 12 3 17" xfId="5090"/>
    <cellStyle name="Normal 6 12 3 18" xfId="5091"/>
    <cellStyle name="Normal 6 12 3 19" xfId="5092"/>
    <cellStyle name="Normal 6 12 3 2" xfId="5093"/>
    <cellStyle name="Normal 6 12 3 2 10" xfId="5094"/>
    <cellStyle name="Normal 6 12 3 2 11" xfId="5095"/>
    <cellStyle name="Normal 6 12 3 2 12" xfId="5096"/>
    <cellStyle name="Normal 6 12 3 2 13" xfId="5097"/>
    <cellStyle name="Normal 6 12 3 2 14" xfId="5098"/>
    <cellStyle name="Normal 6 12 3 2 15" xfId="5099"/>
    <cellStyle name="Normal 6 12 3 2 16" xfId="5100"/>
    <cellStyle name="Normal 6 12 3 2 17" xfId="5101"/>
    <cellStyle name="Normal 6 12 3 2 18" xfId="5102"/>
    <cellStyle name="Normal 6 12 3 2 19" xfId="5103"/>
    <cellStyle name="Normal 6 12 3 2 2" xfId="5104"/>
    <cellStyle name="Normal 6 12 3 2 20" xfId="5105"/>
    <cellStyle name="Normal 6 12 3 2 21" xfId="5106"/>
    <cellStyle name="Normal 6 12 3 2 22" xfId="5107"/>
    <cellStyle name="Normal 6 12 3 2 23" xfId="5108"/>
    <cellStyle name="Normal 6 12 3 2 24" xfId="5109"/>
    <cellStyle name="Normal 6 12 3 2 25" xfId="5110"/>
    <cellStyle name="Normal 6 12 3 2 26" xfId="5111"/>
    <cellStyle name="Normal 6 12 3 2 3" xfId="5112"/>
    <cellStyle name="Normal 6 12 3 2 4" xfId="5113"/>
    <cellStyle name="Normal 6 12 3 2 5" xfId="5114"/>
    <cellStyle name="Normal 6 12 3 2 6" xfId="5115"/>
    <cellStyle name="Normal 6 12 3 2 7" xfId="5116"/>
    <cellStyle name="Normal 6 12 3 2 8" xfId="5117"/>
    <cellStyle name="Normal 6 12 3 2 9" xfId="5118"/>
    <cellStyle name="Normal 6 12 3 2_Manual Consol" xfId="5119"/>
    <cellStyle name="Normal 6 12 3 20" xfId="5120"/>
    <cellStyle name="Normal 6 12 3 21" xfId="5121"/>
    <cellStyle name="Normal 6 12 3 22" xfId="5122"/>
    <cellStyle name="Normal 6 12 3 23" xfId="5123"/>
    <cellStyle name="Normal 6 12 3 24" xfId="5124"/>
    <cellStyle name="Normal 6 12 3 25" xfId="5125"/>
    <cellStyle name="Normal 6 12 3 26" xfId="5126"/>
    <cellStyle name="Normal 6 12 3 27" xfId="5127"/>
    <cellStyle name="Normal 6 12 3 3" xfId="5128"/>
    <cellStyle name="Normal 6 12 3 4" xfId="5129"/>
    <cellStyle name="Normal 6 12 3 5" xfId="5130"/>
    <cellStyle name="Normal 6 12 3 6" xfId="5131"/>
    <cellStyle name="Normal 6 12 3 7" xfId="5132"/>
    <cellStyle name="Normal 6 12 3 8" xfId="5133"/>
    <cellStyle name="Normal 6 12 3 9" xfId="5134"/>
    <cellStyle name="Normal 6 12 3_Manual Consol" xfId="5135"/>
    <cellStyle name="Normal 6 12 30" xfId="5136"/>
    <cellStyle name="Normal 6 12 31" xfId="5137"/>
    <cellStyle name="Normal 6 12 32" xfId="5138"/>
    <cellStyle name="Normal 6 12 33" xfId="5139"/>
    <cellStyle name="Normal 6 12 34" xfId="5140"/>
    <cellStyle name="Normal 6 12 35" xfId="5141"/>
    <cellStyle name="Normal 6 12 4" xfId="5142"/>
    <cellStyle name="Normal 6 12 4 10" xfId="5143"/>
    <cellStyle name="Normal 6 12 4 11" xfId="5144"/>
    <cellStyle name="Normal 6 12 4 12" xfId="5145"/>
    <cellStyle name="Normal 6 12 4 13" xfId="5146"/>
    <cellStyle name="Normal 6 12 4 14" xfId="5147"/>
    <cellStyle name="Normal 6 12 4 15" xfId="5148"/>
    <cellStyle name="Normal 6 12 4 16" xfId="5149"/>
    <cellStyle name="Normal 6 12 4 17" xfId="5150"/>
    <cellStyle name="Normal 6 12 4 18" xfId="5151"/>
    <cellStyle name="Normal 6 12 4 19" xfId="5152"/>
    <cellStyle name="Normal 6 12 4 2" xfId="5153"/>
    <cellStyle name="Normal 6 12 4 2 10" xfId="5154"/>
    <cellStyle name="Normal 6 12 4 2 11" xfId="5155"/>
    <cellStyle name="Normal 6 12 4 2 12" xfId="5156"/>
    <cellStyle name="Normal 6 12 4 2 13" xfId="5157"/>
    <cellStyle name="Normal 6 12 4 2 14" xfId="5158"/>
    <cellStyle name="Normal 6 12 4 2 15" xfId="5159"/>
    <cellStyle name="Normal 6 12 4 2 16" xfId="5160"/>
    <cellStyle name="Normal 6 12 4 2 17" xfId="5161"/>
    <cellStyle name="Normal 6 12 4 2 18" xfId="5162"/>
    <cellStyle name="Normal 6 12 4 2 19" xfId="5163"/>
    <cellStyle name="Normal 6 12 4 2 2" xfId="5164"/>
    <cellStyle name="Normal 6 12 4 2 20" xfId="5165"/>
    <cellStyle name="Normal 6 12 4 2 21" xfId="5166"/>
    <cellStyle name="Normal 6 12 4 2 22" xfId="5167"/>
    <cellStyle name="Normal 6 12 4 2 23" xfId="5168"/>
    <cellStyle name="Normal 6 12 4 2 24" xfId="5169"/>
    <cellStyle name="Normal 6 12 4 2 25" xfId="5170"/>
    <cellStyle name="Normal 6 12 4 2 26" xfId="5171"/>
    <cellStyle name="Normal 6 12 4 2 3" xfId="5172"/>
    <cellStyle name="Normal 6 12 4 2 4" xfId="5173"/>
    <cellStyle name="Normal 6 12 4 2 5" xfId="5174"/>
    <cellStyle name="Normal 6 12 4 2 6" xfId="5175"/>
    <cellStyle name="Normal 6 12 4 2 7" xfId="5176"/>
    <cellStyle name="Normal 6 12 4 2 8" xfId="5177"/>
    <cellStyle name="Normal 6 12 4 2 9" xfId="5178"/>
    <cellStyle name="Normal 6 12 4 2_Manual Consol" xfId="5179"/>
    <cellStyle name="Normal 6 12 4 20" xfId="5180"/>
    <cellStyle name="Normal 6 12 4 21" xfId="5181"/>
    <cellStyle name="Normal 6 12 4 22" xfId="5182"/>
    <cellStyle name="Normal 6 12 4 23" xfId="5183"/>
    <cellStyle name="Normal 6 12 4 24" xfId="5184"/>
    <cellStyle name="Normal 6 12 4 25" xfId="5185"/>
    <cellStyle name="Normal 6 12 4 26" xfId="5186"/>
    <cellStyle name="Normal 6 12 4 27" xfId="5187"/>
    <cellStyle name="Normal 6 12 4 3" xfId="5188"/>
    <cellStyle name="Normal 6 12 4 4" xfId="5189"/>
    <cellStyle name="Normal 6 12 4 5" xfId="5190"/>
    <cellStyle name="Normal 6 12 4 6" xfId="5191"/>
    <cellStyle name="Normal 6 12 4 7" xfId="5192"/>
    <cellStyle name="Normal 6 12 4 8" xfId="5193"/>
    <cellStyle name="Normal 6 12 4 9" xfId="5194"/>
    <cellStyle name="Normal 6 12 4_Manual Consol" xfId="5195"/>
    <cellStyle name="Normal 6 12 5" xfId="5196"/>
    <cellStyle name="Normal 6 12 5 10" xfId="5197"/>
    <cellStyle name="Normal 6 12 5 11" xfId="5198"/>
    <cellStyle name="Normal 6 12 5 12" xfId="5199"/>
    <cellStyle name="Normal 6 12 5 13" xfId="5200"/>
    <cellStyle name="Normal 6 12 5 14" xfId="5201"/>
    <cellStyle name="Normal 6 12 5 15" xfId="5202"/>
    <cellStyle name="Normal 6 12 5 16" xfId="5203"/>
    <cellStyle name="Normal 6 12 5 17" xfId="5204"/>
    <cellStyle name="Normal 6 12 5 18" xfId="5205"/>
    <cellStyle name="Normal 6 12 5 19" xfId="5206"/>
    <cellStyle name="Normal 6 12 5 2" xfId="5207"/>
    <cellStyle name="Normal 6 12 5 20" xfId="5208"/>
    <cellStyle name="Normal 6 12 5 21" xfId="5209"/>
    <cellStyle name="Normal 6 12 5 22" xfId="5210"/>
    <cellStyle name="Normal 6 12 5 23" xfId="5211"/>
    <cellStyle name="Normal 6 12 5 24" xfId="5212"/>
    <cellStyle name="Normal 6 12 5 25" xfId="5213"/>
    <cellStyle name="Normal 6 12 5 26" xfId="5214"/>
    <cellStyle name="Normal 6 12 5 3" xfId="5215"/>
    <cellStyle name="Normal 6 12 5 4" xfId="5216"/>
    <cellStyle name="Normal 6 12 5 5" xfId="5217"/>
    <cellStyle name="Normal 6 12 5 6" xfId="5218"/>
    <cellStyle name="Normal 6 12 5 7" xfId="5219"/>
    <cellStyle name="Normal 6 12 5 8" xfId="5220"/>
    <cellStyle name="Normal 6 12 5 9" xfId="5221"/>
    <cellStyle name="Normal 6 12 5_Manual Consol" xfId="5222"/>
    <cellStyle name="Normal 6 12 6" xfId="5223"/>
    <cellStyle name="Normal 6 12 6 10" xfId="5224"/>
    <cellStyle name="Normal 6 12 6 11" xfId="5225"/>
    <cellStyle name="Normal 6 12 6 12" xfId="5226"/>
    <cellStyle name="Normal 6 12 6 13" xfId="5227"/>
    <cellStyle name="Normal 6 12 6 14" xfId="5228"/>
    <cellStyle name="Normal 6 12 6 15" xfId="5229"/>
    <cellStyle name="Normal 6 12 6 16" xfId="5230"/>
    <cellStyle name="Normal 6 12 6 17" xfId="5231"/>
    <cellStyle name="Normal 6 12 6 18" xfId="5232"/>
    <cellStyle name="Normal 6 12 6 19" xfId="5233"/>
    <cellStyle name="Normal 6 12 6 2" xfId="5234"/>
    <cellStyle name="Normal 6 12 6 20" xfId="5235"/>
    <cellStyle name="Normal 6 12 6 21" xfId="5236"/>
    <cellStyle name="Normal 6 12 6 22" xfId="5237"/>
    <cellStyle name="Normal 6 12 6 23" xfId="5238"/>
    <cellStyle name="Normal 6 12 6 24" xfId="5239"/>
    <cellStyle name="Normal 6 12 6 25" xfId="5240"/>
    <cellStyle name="Normal 6 12 6 26" xfId="5241"/>
    <cellStyle name="Normal 6 12 6 3" xfId="5242"/>
    <cellStyle name="Normal 6 12 6 4" xfId="5243"/>
    <cellStyle name="Normal 6 12 6 5" xfId="5244"/>
    <cellStyle name="Normal 6 12 6 6" xfId="5245"/>
    <cellStyle name="Normal 6 12 6 7" xfId="5246"/>
    <cellStyle name="Normal 6 12 6 8" xfId="5247"/>
    <cellStyle name="Normal 6 12 6 9" xfId="5248"/>
    <cellStyle name="Normal 6 12 6_Manual Consol" xfId="5249"/>
    <cellStyle name="Normal 6 12 7" xfId="5250"/>
    <cellStyle name="Normal 6 12 7 10" xfId="5251"/>
    <cellStyle name="Normal 6 12 7 11" xfId="5252"/>
    <cellStyle name="Normal 6 12 7 12" xfId="5253"/>
    <cellStyle name="Normal 6 12 7 13" xfId="5254"/>
    <cellStyle name="Normal 6 12 7 14" xfId="5255"/>
    <cellStyle name="Normal 6 12 7 15" xfId="5256"/>
    <cellStyle name="Normal 6 12 7 16" xfId="5257"/>
    <cellStyle name="Normal 6 12 7 17" xfId="5258"/>
    <cellStyle name="Normal 6 12 7 18" xfId="5259"/>
    <cellStyle name="Normal 6 12 7 19" xfId="5260"/>
    <cellStyle name="Normal 6 12 7 2" xfId="5261"/>
    <cellStyle name="Normal 6 12 7 20" xfId="5262"/>
    <cellStyle name="Normal 6 12 7 21" xfId="5263"/>
    <cellStyle name="Normal 6 12 7 22" xfId="5264"/>
    <cellStyle name="Normal 6 12 7 23" xfId="5265"/>
    <cellStyle name="Normal 6 12 7 24" xfId="5266"/>
    <cellStyle name="Normal 6 12 7 25" xfId="5267"/>
    <cellStyle name="Normal 6 12 7 26" xfId="5268"/>
    <cellStyle name="Normal 6 12 7 3" xfId="5269"/>
    <cellStyle name="Normal 6 12 7 4" xfId="5270"/>
    <cellStyle name="Normal 6 12 7 5" xfId="5271"/>
    <cellStyle name="Normal 6 12 7 6" xfId="5272"/>
    <cellStyle name="Normal 6 12 7 7" xfId="5273"/>
    <cellStyle name="Normal 6 12 7 8" xfId="5274"/>
    <cellStyle name="Normal 6 12 7 9" xfId="5275"/>
    <cellStyle name="Normal 6 12 7_Manual Consol" xfId="5276"/>
    <cellStyle name="Normal 6 12 8" xfId="5277"/>
    <cellStyle name="Normal 6 12 8 10" xfId="5278"/>
    <cellStyle name="Normal 6 12 8 11" xfId="5279"/>
    <cellStyle name="Normal 6 12 8 12" xfId="5280"/>
    <cellStyle name="Normal 6 12 8 13" xfId="5281"/>
    <cellStyle name="Normal 6 12 8 14" xfId="5282"/>
    <cellStyle name="Normal 6 12 8 15" xfId="5283"/>
    <cellStyle name="Normal 6 12 8 16" xfId="5284"/>
    <cellStyle name="Normal 6 12 8 17" xfId="5285"/>
    <cellStyle name="Normal 6 12 8 18" xfId="5286"/>
    <cellStyle name="Normal 6 12 8 19" xfId="5287"/>
    <cellStyle name="Normal 6 12 8 2" xfId="5288"/>
    <cellStyle name="Normal 6 12 8 20" xfId="5289"/>
    <cellStyle name="Normal 6 12 8 21" xfId="5290"/>
    <cellStyle name="Normal 6 12 8 22" xfId="5291"/>
    <cellStyle name="Normal 6 12 8 23" xfId="5292"/>
    <cellStyle name="Normal 6 12 8 24" xfId="5293"/>
    <cellStyle name="Normal 6 12 8 25" xfId="5294"/>
    <cellStyle name="Normal 6 12 8 26" xfId="5295"/>
    <cellStyle name="Normal 6 12 8 3" xfId="5296"/>
    <cellStyle name="Normal 6 12 8 4" xfId="5297"/>
    <cellStyle name="Normal 6 12 8 5" xfId="5298"/>
    <cellStyle name="Normal 6 12 8 6" xfId="5299"/>
    <cellStyle name="Normal 6 12 8 7" xfId="5300"/>
    <cellStyle name="Normal 6 12 8 8" xfId="5301"/>
    <cellStyle name="Normal 6 12 8 9" xfId="5302"/>
    <cellStyle name="Normal 6 12 8_Manual Consol" xfId="5303"/>
    <cellStyle name="Normal 6 12 9" xfId="5304"/>
    <cellStyle name="Normal 6 12 9 10" xfId="5305"/>
    <cellStyle name="Normal 6 12 9 11" xfId="5306"/>
    <cellStyle name="Normal 6 12 9 12" xfId="5307"/>
    <cellStyle name="Normal 6 12 9 13" xfId="5308"/>
    <cellStyle name="Normal 6 12 9 14" xfId="5309"/>
    <cellStyle name="Normal 6 12 9 15" xfId="5310"/>
    <cellStyle name="Normal 6 12 9 16" xfId="5311"/>
    <cellStyle name="Normal 6 12 9 17" xfId="5312"/>
    <cellStyle name="Normal 6 12 9 18" xfId="5313"/>
    <cellStyle name="Normal 6 12 9 19" xfId="5314"/>
    <cellStyle name="Normal 6 12 9 2" xfId="5315"/>
    <cellStyle name="Normal 6 12 9 20" xfId="5316"/>
    <cellStyle name="Normal 6 12 9 21" xfId="5317"/>
    <cellStyle name="Normal 6 12 9 22" xfId="5318"/>
    <cellStyle name="Normal 6 12 9 23" xfId="5319"/>
    <cellStyle name="Normal 6 12 9 24" xfId="5320"/>
    <cellStyle name="Normal 6 12 9 25" xfId="5321"/>
    <cellStyle name="Normal 6 12 9 26" xfId="5322"/>
    <cellStyle name="Normal 6 12 9 3" xfId="5323"/>
    <cellStyle name="Normal 6 12 9 4" xfId="5324"/>
    <cellStyle name="Normal 6 12 9 5" xfId="5325"/>
    <cellStyle name="Normal 6 12 9 6" xfId="5326"/>
    <cellStyle name="Normal 6 12 9 7" xfId="5327"/>
    <cellStyle name="Normal 6 12 9 8" xfId="5328"/>
    <cellStyle name="Normal 6 12 9 9" xfId="5329"/>
    <cellStyle name="Normal 6 12 9_Manual Consol" xfId="5330"/>
    <cellStyle name="Normal 6 12_Manual Consol" xfId="5331"/>
    <cellStyle name="Normal 6 13" xfId="5332"/>
    <cellStyle name="Normal 6 13 10" xfId="5333"/>
    <cellStyle name="Normal 6 13 10 10" xfId="5334"/>
    <cellStyle name="Normal 6 13 10 11" xfId="5335"/>
    <cellStyle name="Normal 6 13 10 12" xfId="5336"/>
    <cellStyle name="Normal 6 13 10 13" xfId="5337"/>
    <cellStyle name="Normal 6 13 10 14" xfId="5338"/>
    <cellStyle name="Normal 6 13 10 15" xfId="5339"/>
    <cellStyle name="Normal 6 13 10 16" xfId="5340"/>
    <cellStyle name="Normal 6 13 10 17" xfId="5341"/>
    <cellStyle name="Normal 6 13 10 18" xfId="5342"/>
    <cellStyle name="Normal 6 13 10 19" xfId="5343"/>
    <cellStyle name="Normal 6 13 10 2" xfId="5344"/>
    <cellStyle name="Normal 6 13 10 20" xfId="5345"/>
    <cellStyle name="Normal 6 13 10 21" xfId="5346"/>
    <cellStyle name="Normal 6 13 10 22" xfId="5347"/>
    <cellStyle name="Normal 6 13 10 23" xfId="5348"/>
    <cellStyle name="Normal 6 13 10 24" xfId="5349"/>
    <cellStyle name="Normal 6 13 10 25" xfId="5350"/>
    <cellStyle name="Normal 6 13 10 26" xfId="5351"/>
    <cellStyle name="Normal 6 13 10 3" xfId="5352"/>
    <cellStyle name="Normal 6 13 10 4" xfId="5353"/>
    <cellStyle name="Normal 6 13 10 5" xfId="5354"/>
    <cellStyle name="Normal 6 13 10 6" xfId="5355"/>
    <cellStyle name="Normal 6 13 10 7" xfId="5356"/>
    <cellStyle name="Normal 6 13 10 8" xfId="5357"/>
    <cellStyle name="Normal 6 13 10 9" xfId="5358"/>
    <cellStyle name="Normal 6 13 10_Manual Consol" xfId="5359"/>
    <cellStyle name="Normal 6 13 11" xfId="5360"/>
    <cellStyle name="Normal 6 13 12" xfId="5361"/>
    <cellStyle name="Normal 6 13 13" xfId="5362"/>
    <cellStyle name="Normal 6 13 14" xfId="5363"/>
    <cellStyle name="Normal 6 13 15" xfId="5364"/>
    <cellStyle name="Normal 6 13 16" xfId="5365"/>
    <cellStyle name="Normal 6 13 17" xfId="5366"/>
    <cellStyle name="Normal 6 13 18" xfId="5367"/>
    <cellStyle name="Normal 6 13 19" xfId="5368"/>
    <cellStyle name="Normal 6 13 2" xfId="5369"/>
    <cellStyle name="Normal 6 13 2 10" xfId="5370"/>
    <cellStyle name="Normal 6 13 2 11" xfId="5371"/>
    <cellStyle name="Normal 6 13 2 12" xfId="5372"/>
    <cellStyle name="Normal 6 13 2 13" xfId="5373"/>
    <cellStyle name="Normal 6 13 2 14" xfId="5374"/>
    <cellStyle name="Normal 6 13 2 15" xfId="5375"/>
    <cellStyle name="Normal 6 13 2 16" xfId="5376"/>
    <cellStyle name="Normal 6 13 2 17" xfId="5377"/>
    <cellStyle name="Normal 6 13 2 18" xfId="5378"/>
    <cellStyle name="Normal 6 13 2 19" xfId="5379"/>
    <cellStyle name="Normal 6 13 2 2" xfId="5380"/>
    <cellStyle name="Normal 6 13 2 2 10" xfId="5381"/>
    <cellStyle name="Normal 6 13 2 2 11" xfId="5382"/>
    <cellStyle name="Normal 6 13 2 2 12" xfId="5383"/>
    <cellStyle name="Normal 6 13 2 2 13" xfId="5384"/>
    <cellStyle name="Normal 6 13 2 2 14" xfId="5385"/>
    <cellStyle name="Normal 6 13 2 2 15" xfId="5386"/>
    <cellStyle name="Normal 6 13 2 2 16" xfId="5387"/>
    <cellStyle name="Normal 6 13 2 2 17" xfId="5388"/>
    <cellStyle name="Normal 6 13 2 2 18" xfId="5389"/>
    <cellStyle name="Normal 6 13 2 2 19" xfId="5390"/>
    <cellStyle name="Normal 6 13 2 2 2" xfId="5391"/>
    <cellStyle name="Normal 6 13 2 2 20" xfId="5392"/>
    <cellStyle name="Normal 6 13 2 2 21" xfId="5393"/>
    <cellStyle name="Normal 6 13 2 2 22" xfId="5394"/>
    <cellStyle name="Normal 6 13 2 2 23" xfId="5395"/>
    <cellStyle name="Normal 6 13 2 2 24" xfId="5396"/>
    <cellStyle name="Normal 6 13 2 2 25" xfId="5397"/>
    <cellStyle name="Normal 6 13 2 2 26" xfId="5398"/>
    <cellStyle name="Normal 6 13 2 2 3" xfId="5399"/>
    <cellStyle name="Normal 6 13 2 2 4" xfId="5400"/>
    <cellStyle name="Normal 6 13 2 2 5" xfId="5401"/>
    <cellStyle name="Normal 6 13 2 2 6" xfId="5402"/>
    <cellStyle name="Normal 6 13 2 2 7" xfId="5403"/>
    <cellStyle name="Normal 6 13 2 2 8" xfId="5404"/>
    <cellStyle name="Normal 6 13 2 2 9" xfId="5405"/>
    <cellStyle name="Normal 6 13 2 2_Manual Consol" xfId="5406"/>
    <cellStyle name="Normal 6 13 2 20" xfId="5407"/>
    <cellStyle name="Normal 6 13 2 21" xfId="5408"/>
    <cellStyle name="Normal 6 13 2 22" xfId="5409"/>
    <cellStyle name="Normal 6 13 2 23" xfId="5410"/>
    <cellStyle name="Normal 6 13 2 24" xfId="5411"/>
    <cellStyle name="Normal 6 13 2 25" xfId="5412"/>
    <cellStyle name="Normal 6 13 2 26" xfId="5413"/>
    <cellStyle name="Normal 6 13 2 27" xfId="5414"/>
    <cellStyle name="Normal 6 13 2 28" xfId="5415"/>
    <cellStyle name="Normal 6 13 2 29" xfId="5416"/>
    <cellStyle name="Normal 6 13 2 3" xfId="5417"/>
    <cellStyle name="Normal 6 13 2 3 10" xfId="5418"/>
    <cellStyle name="Normal 6 13 2 3 11" xfId="5419"/>
    <cellStyle name="Normal 6 13 2 3 12" xfId="5420"/>
    <cellStyle name="Normal 6 13 2 3 13" xfId="5421"/>
    <cellStyle name="Normal 6 13 2 3 14" xfId="5422"/>
    <cellStyle name="Normal 6 13 2 3 15" xfId="5423"/>
    <cellStyle name="Normal 6 13 2 3 16" xfId="5424"/>
    <cellStyle name="Normal 6 13 2 3 17" xfId="5425"/>
    <cellStyle name="Normal 6 13 2 3 18" xfId="5426"/>
    <cellStyle name="Normal 6 13 2 3 19" xfId="5427"/>
    <cellStyle name="Normal 6 13 2 3 2" xfId="5428"/>
    <cellStyle name="Normal 6 13 2 3 20" xfId="5429"/>
    <cellStyle name="Normal 6 13 2 3 21" xfId="5430"/>
    <cellStyle name="Normal 6 13 2 3 22" xfId="5431"/>
    <cellStyle name="Normal 6 13 2 3 23" xfId="5432"/>
    <cellStyle name="Normal 6 13 2 3 24" xfId="5433"/>
    <cellStyle name="Normal 6 13 2 3 25" xfId="5434"/>
    <cellStyle name="Normal 6 13 2 3 26" xfId="5435"/>
    <cellStyle name="Normal 6 13 2 3 3" xfId="5436"/>
    <cellStyle name="Normal 6 13 2 3 4" xfId="5437"/>
    <cellStyle name="Normal 6 13 2 3 5" xfId="5438"/>
    <cellStyle name="Normal 6 13 2 3 6" xfId="5439"/>
    <cellStyle name="Normal 6 13 2 3 7" xfId="5440"/>
    <cellStyle name="Normal 6 13 2 3 8" xfId="5441"/>
    <cellStyle name="Normal 6 13 2 3 9" xfId="5442"/>
    <cellStyle name="Normal 6 13 2 3_Manual Consol" xfId="5443"/>
    <cellStyle name="Normal 6 13 2 30" xfId="5444"/>
    <cellStyle name="Normal 6 13 2 31" xfId="5445"/>
    <cellStyle name="Normal 6 13 2 32" xfId="5446"/>
    <cellStyle name="Normal 6 13 2 33" xfId="5447"/>
    <cellStyle name="Normal 6 13 2 4" xfId="5448"/>
    <cellStyle name="Normal 6 13 2 4 10" xfId="5449"/>
    <cellStyle name="Normal 6 13 2 4 11" xfId="5450"/>
    <cellStyle name="Normal 6 13 2 4 12" xfId="5451"/>
    <cellStyle name="Normal 6 13 2 4 13" xfId="5452"/>
    <cellStyle name="Normal 6 13 2 4 14" xfId="5453"/>
    <cellStyle name="Normal 6 13 2 4 15" xfId="5454"/>
    <cellStyle name="Normal 6 13 2 4 16" xfId="5455"/>
    <cellStyle name="Normal 6 13 2 4 17" xfId="5456"/>
    <cellStyle name="Normal 6 13 2 4 18" xfId="5457"/>
    <cellStyle name="Normal 6 13 2 4 19" xfId="5458"/>
    <cellStyle name="Normal 6 13 2 4 2" xfId="5459"/>
    <cellStyle name="Normal 6 13 2 4 20" xfId="5460"/>
    <cellStyle name="Normal 6 13 2 4 21" xfId="5461"/>
    <cellStyle name="Normal 6 13 2 4 22" xfId="5462"/>
    <cellStyle name="Normal 6 13 2 4 23" xfId="5463"/>
    <cellStyle name="Normal 6 13 2 4 24" xfId="5464"/>
    <cellStyle name="Normal 6 13 2 4 25" xfId="5465"/>
    <cellStyle name="Normal 6 13 2 4 26" xfId="5466"/>
    <cellStyle name="Normal 6 13 2 4 3" xfId="5467"/>
    <cellStyle name="Normal 6 13 2 4 4" xfId="5468"/>
    <cellStyle name="Normal 6 13 2 4 5" xfId="5469"/>
    <cellStyle name="Normal 6 13 2 4 6" xfId="5470"/>
    <cellStyle name="Normal 6 13 2 4 7" xfId="5471"/>
    <cellStyle name="Normal 6 13 2 4 8" xfId="5472"/>
    <cellStyle name="Normal 6 13 2 4 9" xfId="5473"/>
    <cellStyle name="Normal 6 13 2 4_Manual Consol" xfId="5474"/>
    <cellStyle name="Normal 6 13 2 5" xfId="5475"/>
    <cellStyle name="Normal 6 13 2 5 10" xfId="5476"/>
    <cellStyle name="Normal 6 13 2 5 11" xfId="5477"/>
    <cellStyle name="Normal 6 13 2 5 12" xfId="5478"/>
    <cellStyle name="Normal 6 13 2 5 13" xfId="5479"/>
    <cellStyle name="Normal 6 13 2 5 14" xfId="5480"/>
    <cellStyle name="Normal 6 13 2 5 15" xfId="5481"/>
    <cellStyle name="Normal 6 13 2 5 16" xfId="5482"/>
    <cellStyle name="Normal 6 13 2 5 17" xfId="5483"/>
    <cellStyle name="Normal 6 13 2 5 18" xfId="5484"/>
    <cellStyle name="Normal 6 13 2 5 19" xfId="5485"/>
    <cellStyle name="Normal 6 13 2 5 2" xfId="5486"/>
    <cellStyle name="Normal 6 13 2 5 20" xfId="5487"/>
    <cellStyle name="Normal 6 13 2 5 21" xfId="5488"/>
    <cellStyle name="Normal 6 13 2 5 22" xfId="5489"/>
    <cellStyle name="Normal 6 13 2 5 23" xfId="5490"/>
    <cellStyle name="Normal 6 13 2 5 24" xfId="5491"/>
    <cellStyle name="Normal 6 13 2 5 25" xfId="5492"/>
    <cellStyle name="Normal 6 13 2 5 26" xfId="5493"/>
    <cellStyle name="Normal 6 13 2 5 3" xfId="5494"/>
    <cellStyle name="Normal 6 13 2 5 4" xfId="5495"/>
    <cellStyle name="Normal 6 13 2 5 5" xfId="5496"/>
    <cellStyle name="Normal 6 13 2 5 6" xfId="5497"/>
    <cellStyle name="Normal 6 13 2 5 7" xfId="5498"/>
    <cellStyle name="Normal 6 13 2 5 8" xfId="5499"/>
    <cellStyle name="Normal 6 13 2 5 9" xfId="5500"/>
    <cellStyle name="Normal 6 13 2 5_Manual Consol" xfId="5501"/>
    <cellStyle name="Normal 6 13 2 6" xfId="5502"/>
    <cellStyle name="Normal 6 13 2 6 10" xfId="5503"/>
    <cellStyle name="Normal 6 13 2 6 11" xfId="5504"/>
    <cellStyle name="Normal 6 13 2 6 12" xfId="5505"/>
    <cellStyle name="Normal 6 13 2 6 13" xfId="5506"/>
    <cellStyle name="Normal 6 13 2 6 14" xfId="5507"/>
    <cellStyle name="Normal 6 13 2 6 15" xfId="5508"/>
    <cellStyle name="Normal 6 13 2 6 16" xfId="5509"/>
    <cellStyle name="Normal 6 13 2 6 17" xfId="5510"/>
    <cellStyle name="Normal 6 13 2 6 18" xfId="5511"/>
    <cellStyle name="Normal 6 13 2 6 19" xfId="5512"/>
    <cellStyle name="Normal 6 13 2 6 2" xfId="5513"/>
    <cellStyle name="Normal 6 13 2 6 20" xfId="5514"/>
    <cellStyle name="Normal 6 13 2 6 21" xfId="5515"/>
    <cellStyle name="Normal 6 13 2 6 22" xfId="5516"/>
    <cellStyle name="Normal 6 13 2 6 23" xfId="5517"/>
    <cellStyle name="Normal 6 13 2 6 24" xfId="5518"/>
    <cellStyle name="Normal 6 13 2 6 25" xfId="5519"/>
    <cellStyle name="Normal 6 13 2 6 26" xfId="5520"/>
    <cellStyle name="Normal 6 13 2 6 3" xfId="5521"/>
    <cellStyle name="Normal 6 13 2 6 4" xfId="5522"/>
    <cellStyle name="Normal 6 13 2 6 5" xfId="5523"/>
    <cellStyle name="Normal 6 13 2 6 6" xfId="5524"/>
    <cellStyle name="Normal 6 13 2 6 7" xfId="5525"/>
    <cellStyle name="Normal 6 13 2 6 8" xfId="5526"/>
    <cellStyle name="Normal 6 13 2 6 9" xfId="5527"/>
    <cellStyle name="Normal 6 13 2 6_Manual Consol" xfId="5528"/>
    <cellStyle name="Normal 6 13 2 7" xfId="5529"/>
    <cellStyle name="Normal 6 13 2 7 10" xfId="5530"/>
    <cellStyle name="Normal 6 13 2 7 11" xfId="5531"/>
    <cellStyle name="Normal 6 13 2 7 12" xfId="5532"/>
    <cellStyle name="Normal 6 13 2 7 13" xfId="5533"/>
    <cellStyle name="Normal 6 13 2 7 14" xfId="5534"/>
    <cellStyle name="Normal 6 13 2 7 15" xfId="5535"/>
    <cellStyle name="Normal 6 13 2 7 16" xfId="5536"/>
    <cellStyle name="Normal 6 13 2 7 17" xfId="5537"/>
    <cellStyle name="Normal 6 13 2 7 18" xfId="5538"/>
    <cellStyle name="Normal 6 13 2 7 19" xfId="5539"/>
    <cellStyle name="Normal 6 13 2 7 2" xfId="5540"/>
    <cellStyle name="Normal 6 13 2 7 20" xfId="5541"/>
    <cellStyle name="Normal 6 13 2 7 21" xfId="5542"/>
    <cellStyle name="Normal 6 13 2 7 22" xfId="5543"/>
    <cellStyle name="Normal 6 13 2 7 23" xfId="5544"/>
    <cellStyle name="Normal 6 13 2 7 24" xfId="5545"/>
    <cellStyle name="Normal 6 13 2 7 25" xfId="5546"/>
    <cellStyle name="Normal 6 13 2 7 26" xfId="5547"/>
    <cellStyle name="Normal 6 13 2 7 3" xfId="5548"/>
    <cellStyle name="Normal 6 13 2 7 4" xfId="5549"/>
    <cellStyle name="Normal 6 13 2 7 5" xfId="5550"/>
    <cellStyle name="Normal 6 13 2 7 6" xfId="5551"/>
    <cellStyle name="Normal 6 13 2 7 7" xfId="5552"/>
    <cellStyle name="Normal 6 13 2 7 8" xfId="5553"/>
    <cellStyle name="Normal 6 13 2 7 9" xfId="5554"/>
    <cellStyle name="Normal 6 13 2 7_Manual Consol" xfId="5555"/>
    <cellStyle name="Normal 6 13 2 8" xfId="5556"/>
    <cellStyle name="Normal 6 13 2 8 10" xfId="5557"/>
    <cellStyle name="Normal 6 13 2 8 11" xfId="5558"/>
    <cellStyle name="Normal 6 13 2 8 12" xfId="5559"/>
    <cellStyle name="Normal 6 13 2 8 13" xfId="5560"/>
    <cellStyle name="Normal 6 13 2 8 14" xfId="5561"/>
    <cellStyle name="Normal 6 13 2 8 15" xfId="5562"/>
    <cellStyle name="Normal 6 13 2 8 16" xfId="5563"/>
    <cellStyle name="Normal 6 13 2 8 17" xfId="5564"/>
    <cellStyle name="Normal 6 13 2 8 18" xfId="5565"/>
    <cellStyle name="Normal 6 13 2 8 19" xfId="5566"/>
    <cellStyle name="Normal 6 13 2 8 2" xfId="5567"/>
    <cellStyle name="Normal 6 13 2 8 20" xfId="5568"/>
    <cellStyle name="Normal 6 13 2 8 21" xfId="5569"/>
    <cellStyle name="Normal 6 13 2 8 22" xfId="5570"/>
    <cellStyle name="Normal 6 13 2 8 23" xfId="5571"/>
    <cellStyle name="Normal 6 13 2 8 24" xfId="5572"/>
    <cellStyle name="Normal 6 13 2 8 25" xfId="5573"/>
    <cellStyle name="Normal 6 13 2 8 26" xfId="5574"/>
    <cellStyle name="Normal 6 13 2 8 3" xfId="5575"/>
    <cellStyle name="Normal 6 13 2 8 4" xfId="5576"/>
    <cellStyle name="Normal 6 13 2 8 5" xfId="5577"/>
    <cellStyle name="Normal 6 13 2 8 6" xfId="5578"/>
    <cellStyle name="Normal 6 13 2 8 7" xfId="5579"/>
    <cellStyle name="Normal 6 13 2 8 8" xfId="5580"/>
    <cellStyle name="Normal 6 13 2 8 9" xfId="5581"/>
    <cellStyle name="Normal 6 13 2 8_Manual Consol" xfId="5582"/>
    <cellStyle name="Normal 6 13 2 9" xfId="5583"/>
    <cellStyle name="Normal 6 13 2_Manual Consol" xfId="5584"/>
    <cellStyle name="Normal 6 13 20" xfId="5585"/>
    <cellStyle name="Normal 6 13 21" xfId="5586"/>
    <cellStyle name="Normal 6 13 22" xfId="5587"/>
    <cellStyle name="Normal 6 13 23" xfId="5588"/>
    <cellStyle name="Normal 6 13 24" xfId="5589"/>
    <cellStyle name="Normal 6 13 25" xfId="5590"/>
    <cellStyle name="Normal 6 13 26" xfId="5591"/>
    <cellStyle name="Normal 6 13 27" xfId="5592"/>
    <cellStyle name="Normal 6 13 28" xfId="5593"/>
    <cellStyle name="Normal 6 13 29" xfId="5594"/>
    <cellStyle name="Normal 6 13 3" xfId="5595"/>
    <cellStyle name="Normal 6 13 3 10" xfId="5596"/>
    <cellStyle name="Normal 6 13 3 11" xfId="5597"/>
    <cellStyle name="Normal 6 13 3 12" xfId="5598"/>
    <cellStyle name="Normal 6 13 3 13" xfId="5599"/>
    <cellStyle name="Normal 6 13 3 14" xfId="5600"/>
    <cellStyle name="Normal 6 13 3 15" xfId="5601"/>
    <cellStyle name="Normal 6 13 3 16" xfId="5602"/>
    <cellStyle name="Normal 6 13 3 17" xfId="5603"/>
    <cellStyle name="Normal 6 13 3 18" xfId="5604"/>
    <cellStyle name="Normal 6 13 3 19" xfId="5605"/>
    <cellStyle name="Normal 6 13 3 2" xfId="5606"/>
    <cellStyle name="Normal 6 13 3 2 10" xfId="5607"/>
    <cellStyle name="Normal 6 13 3 2 11" xfId="5608"/>
    <cellStyle name="Normal 6 13 3 2 12" xfId="5609"/>
    <cellStyle name="Normal 6 13 3 2 13" xfId="5610"/>
    <cellStyle name="Normal 6 13 3 2 14" xfId="5611"/>
    <cellStyle name="Normal 6 13 3 2 15" xfId="5612"/>
    <cellStyle name="Normal 6 13 3 2 16" xfId="5613"/>
    <cellStyle name="Normal 6 13 3 2 17" xfId="5614"/>
    <cellStyle name="Normal 6 13 3 2 18" xfId="5615"/>
    <cellStyle name="Normal 6 13 3 2 19" xfId="5616"/>
    <cellStyle name="Normal 6 13 3 2 2" xfId="5617"/>
    <cellStyle name="Normal 6 13 3 2 20" xfId="5618"/>
    <cellStyle name="Normal 6 13 3 2 21" xfId="5619"/>
    <cellStyle name="Normal 6 2" xfId="432"/>
    <cellStyle name="Normal 6 2 2" xfId="8765"/>
    <cellStyle name="Normal 6 2 2 2" xfId="8766"/>
    <cellStyle name="Normal 6 2 2 3" xfId="8767"/>
    <cellStyle name="Normal 6 2 2 4" xfId="8768"/>
    <cellStyle name="Normal 6 2 2 5" xfId="8769"/>
    <cellStyle name="Normal 6 2 2_Retrieve &amp; rounding" xfId="9823"/>
    <cellStyle name="Normal 6 2 3" xfId="8770"/>
    <cellStyle name="Normal 6 2 4" xfId="8771"/>
    <cellStyle name="Normal 6 2 5" xfId="8772"/>
    <cellStyle name="Normal 6 2_14. BAs" xfId="9657"/>
    <cellStyle name="Normal 6 3" xfId="1717"/>
    <cellStyle name="Normal 6 4" xfId="1718"/>
    <cellStyle name="Normal 6 4 2" xfId="8773"/>
    <cellStyle name="Normal 6 4_14. BAs" xfId="9658"/>
    <cellStyle name="Normal 6 5" xfId="1719"/>
    <cellStyle name="Normal 6 6" xfId="1720"/>
    <cellStyle name="Normal 6 7" xfId="1721"/>
    <cellStyle name="Normal 6 8" xfId="1722"/>
    <cellStyle name="Normal 6 9" xfId="1723"/>
    <cellStyle name="Normal 6_14. BAs" xfId="9656"/>
    <cellStyle name="Normal 60" xfId="1724"/>
    <cellStyle name="Normal 60 2" xfId="8774"/>
    <cellStyle name="Normal 60_14. BAs" xfId="9659"/>
    <cellStyle name="Normal 61" xfId="1725"/>
    <cellStyle name="Normal 62" xfId="1726"/>
    <cellStyle name="Normal 63" xfId="1727"/>
    <cellStyle name="Normal 64" xfId="1728"/>
    <cellStyle name="Normal 64 2" xfId="1729"/>
    <cellStyle name="Normal 64_14. BAs" xfId="9660"/>
    <cellStyle name="Normal 65" xfId="1730"/>
    <cellStyle name="Normal 66" xfId="1731"/>
    <cellStyle name="Normal 67" xfId="1732"/>
    <cellStyle name="Normal 68" xfId="1733"/>
    <cellStyle name="Normal 69" xfId="1734"/>
    <cellStyle name="Normal 69 2" xfId="1735"/>
    <cellStyle name="Normal 69_14. BAs" xfId="9661"/>
    <cellStyle name="Normal 7" xfId="433"/>
    <cellStyle name="Normal 7 2" xfId="434"/>
    <cellStyle name="Normal 7 2 2" xfId="8775"/>
    <cellStyle name="Normal 7 2 3" xfId="8776"/>
    <cellStyle name="Normal 7 2 4" xfId="8777"/>
    <cellStyle name="Normal 7 2 5" xfId="8778"/>
    <cellStyle name="Normal 7 2_14. BAs" xfId="9663"/>
    <cellStyle name="Normal 7 3" xfId="1736"/>
    <cellStyle name="Normal 7 3 2" xfId="8779"/>
    <cellStyle name="Normal 7 3_14. BAs" xfId="9664"/>
    <cellStyle name="Normal 7 4" xfId="1737"/>
    <cellStyle name="Normal 7_14. BAs" xfId="9662"/>
    <cellStyle name="Normal 70" xfId="1738"/>
    <cellStyle name="Normal 71" xfId="1739"/>
    <cellStyle name="Normal 72" xfId="1740"/>
    <cellStyle name="Normal 72 2" xfId="5767"/>
    <cellStyle name="Normal 72 3" xfId="6150"/>
    <cellStyle name="Normal 72 4" xfId="9992"/>
    <cellStyle name="Normal 73" xfId="1741"/>
    <cellStyle name="Normal 74" xfId="1742"/>
    <cellStyle name="Normal 74 2" xfId="1743"/>
    <cellStyle name="Normal 74_14. BAs" xfId="9665"/>
    <cellStyle name="Normal 75" xfId="1744"/>
    <cellStyle name="Normal 75 2" xfId="1745"/>
    <cellStyle name="Normal 75_14. BAs" xfId="9666"/>
    <cellStyle name="Normal 76" xfId="1746"/>
    <cellStyle name="Normal 76 2" xfId="1747"/>
    <cellStyle name="Normal 76_14. BAs" xfId="9667"/>
    <cellStyle name="Normal 77" xfId="1748"/>
    <cellStyle name="Normal 77 2" xfId="1749"/>
    <cellStyle name="Normal 77_14. BAs" xfId="9668"/>
    <cellStyle name="Normal 78" xfId="1750"/>
    <cellStyle name="Normal 78 2" xfId="1751"/>
    <cellStyle name="Normal 78_14. BAs" xfId="9669"/>
    <cellStyle name="Normal 79" xfId="1752"/>
    <cellStyle name="Normal 79 2" xfId="1753"/>
    <cellStyle name="Normal 79_14. BAs" xfId="9670"/>
    <cellStyle name="Normal 8" xfId="435"/>
    <cellStyle name="Normal 8 2" xfId="436"/>
    <cellStyle name="Normal 8 2 2" xfId="634"/>
    <cellStyle name="Normal 8 2 2 2" xfId="1756"/>
    <cellStyle name="Normal 8 2 2 2 2" xfId="6153"/>
    <cellStyle name="Normal 8 2 2 2 3" xfId="9995"/>
    <cellStyle name="Normal 8 2 2 3" xfId="5770"/>
    <cellStyle name="Normal 8 2 2 4" xfId="5992"/>
    <cellStyle name="Normal 8 2 2 5" xfId="9875"/>
    <cellStyle name="Normal 8 2 2_14. BAs" xfId="9673"/>
    <cellStyle name="Normal 8 2 3" xfId="1755"/>
    <cellStyle name="Normal 8 2 3 2" xfId="6152"/>
    <cellStyle name="Normal 8 2 3 3" xfId="9994"/>
    <cellStyle name="Normal 8 2 4" xfId="5769"/>
    <cellStyle name="Normal 8 2 4 2" xfId="8780"/>
    <cellStyle name="Normal 8 2 5" xfId="8781"/>
    <cellStyle name="Normal 8 2 6" xfId="5897"/>
    <cellStyle name="Normal 8 2 7" xfId="9834"/>
    <cellStyle name="Normal 8 2_14. BAs" xfId="9672"/>
    <cellStyle name="Normal 8 3" xfId="1757"/>
    <cellStyle name="Normal 8 3 2" xfId="1758"/>
    <cellStyle name="Normal 8 3 2 2" xfId="5772"/>
    <cellStyle name="Normal 8 3 2 3" xfId="6155"/>
    <cellStyle name="Normal 8 3 2 4" xfId="9997"/>
    <cellStyle name="Normal 8 3 3" xfId="5771"/>
    <cellStyle name="Normal 8 3 4" xfId="6154"/>
    <cellStyle name="Normal 8 3 5" xfId="9996"/>
    <cellStyle name="Normal 8 3_14. BAs" xfId="9674"/>
    <cellStyle name="Normal 8 4" xfId="1759"/>
    <cellStyle name="Normal 8 4 2" xfId="5773"/>
    <cellStyle name="Normal 8 4 3" xfId="6156"/>
    <cellStyle name="Normal 8 4 4" xfId="9998"/>
    <cellStyle name="Normal 8 5" xfId="1760"/>
    <cellStyle name="Normal 8 5 2" xfId="5774"/>
    <cellStyle name="Normal 8 5 3" xfId="6157"/>
    <cellStyle name="Normal 8 5 4" xfId="9999"/>
    <cellStyle name="Normal 8 6" xfId="1761"/>
    <cellStyle name="Normal 8 7" xfId="1754"/>
    <cellStyle name="Normal 8 7 2" xfId="6151"/>
    <cellStyle name="Normal 8 7 3" xfId="9993"/>
    <cellStyle name="Normal 8 8" xfId="5768"/>
    <cellStyle name="Normal 8 8 2" xfId="8782"/>
    <cellStyle name="Normal 8_14. BAs" xfId="9671"/>
    <cellStyle name="Normal 80" xfId="1762"/>
    <cellStyle name="Normal 80 2" xfId="1763"/>
    <cellStyle name="Normal 80_14. BAs" xfId="9675"/>
    <cellStyle name="Normal 81" xfId="1764"/>
    <cellStyle name="Normal 81 2" xfId="1765"/>
    <cellStyle name="Normal 81_14. BAs" xfId="9676"/>
    <cellStyle name="Normal 82" xfId="1766"/>
    <cellStyle name="Normal 82 2" xfId="8783"/>
    <cellStyle name="Normal 82_14. BAs" xfId="9677"/>
    <cellStyle name="Normal 83" xfId="1767"/>
    <cellStyle name="Normal 84" xfId="1768"/>
    <cellStyle name="Normal 85" xfId="1769"/>
    <cellStyle name="Normal 86" xfId="1770"/>
    <cellStyle name="Normal 86 2" xfId="1771"/>
    <cellStyle name="Normal 86_14. BAs" xfId="9678"/>
    <cellStyle name="Normal 87" xfId="1772"/>
    <cellStyle name="Normal 87 2" xfId="1773"/>
    <cellStyle name="Normal 87_14. BAs" xfId="9679"/>
    <cellStyle name="Normal 88" xfId="1774"/>
    <cellStyle name="Normal 89" xfId="1775"/>
    <cellStyle name="Normal 9" xfId="437"/>
    <cellStyle name="Normal 9 2" xfId="438"/>
    <cellStyle name="Normal 9 2 2" xfId="1776"/>
    <cellStyle name="Normal 9 2 2 2" xfId="8784"/>
    <cellStyle name="Normal 9 2 2 3" xfId="8785"/>
    <cellStyle name="Normal 9 2 2 4" xfId="8786"/>
    <cellStyle name="Normal 9 2 2 5" xfId="8787"/>
    <cellStyle name="Normal 9 2 2_14. BAs" xfId="9682"/>
    <cellStyle name="Normal 9 2 3" xfId="8788"/>
    <cellStyle name="Normal 9 2 4" xfId="8789"/>
    <cellStyle name="Normal 9 2 5" xfId="8790"/>
    <cellStyle name="Normal 9 2_14. BAs" xfId="9681"/>
    <cellStyle name="Normal 9 3" xfId="632"/>
    <cellStyle name="Normal 9 3 2" xfId="5873"/>
    <cellStyle name="Normal 9 3 3" xfId="5990"/>
    <cellStyle name="Normal 9 3 4" xfId="9873"/>
    <cellStyle name="Normal 9 4" xfId="8791"/>
    <cellStyle name="Normal 9 5" xfId="8792"/>
    <cellStyle name="Normal 9 6" xfId="8793"/>
    <cellStyle name="Normal 9 7" xfId="8794"/>
    <cellStyle name="Normal 9 8" xfId="5895"/>
    <cellStyle name="Normal 9 9" xfId="9830"/>
    <cellStyle name="Normal 9_14. BAs" xfId="9680"/>
    <cellStyle name="Normal 90" xfId="1777"/>
    <cellStyle name="Normal 91" xfId="1778"/>
    <cellStyle name="Normal 92" xfId="1779"/>
    <cellStyle name="Normal 93" xfId="1780"/>
    <cellStyle name="Normal 94" xfId="2025"/>
    <cellStyle name="Normal 95" xfId="2081"/>
    <cellStyle name="Normal 96" xfId="726"/>
    <cellStyle name="Normal 96 2" xfId="6040"/>
    <cellStyle name="Normal 96 3" xfId="9882"/>
    <cellStyle name="Normal 97" xfId="1895"/>
    <cellStyle name="Normal 97 2" xfId="6176"/>
    <cellStyle name="Normal 97 3" xfId="10018"/>
    <cellStyle name="Normal 98" xfId="5634"/>
    <cellStyle name="Normal 98 2" xfId="5942"/>
    <cellStyle name="Normal 99" xfId="6181"/>
    <cellStyle name="Normal ej noll" xfId="439"/>
    <cellStyle name="Normal ej noll låst" xfId="440"/>
    <cellStyle name="Normal ej noll_14. BAs" xfId="9683"/>
    <cellStyle name="Normal_9509" xfId="441"/>
    <cellStyle name="Normal_CF" xfId="442"/>
    <cellStyle name="Normal_Fin pos" xfId="443"/>
    <cellStyle name="Normale_Foglio1" xfId="444"/>
    <cellStyle name="Nota" xfId="2026"/>
    <cellStyle name="Notas" xfId="1781"/>
    <cellStyle name="Notas 2" xfId="1782"/>
    <cellStyle name="Notas_14. BAs" xfId="9684"/>
    <cellStyle name="Note 10" xfId="1783"/>
    <cellStyle name="Note 11" xfId="2082"/>
    <cellStyle name="Note 12" xfId="8795"/>
    <cellStyle name="Note 13" xfId="8796"/>
    <cellStyle name="Note 14" xfId="8797"/>
    <cellStyle name="Note 15" xfId="8798"/>
    <cellStyle name="Note 16" xfId="8799"/>
    <cellStyle name="Note 17" xfId="8800"/>
    <cellStyle name="Note 18" xfId="8801"/>
    <cellStyle name="Note 19" xfId="8802"/>
    <cellStyle name="Note 2" xfId="445"/>
    <cellStyle name="Note 2 10" xfId="8803"/>
    <cellStyle name="Note 2 11" xfId="8804"/>
    <cellStyle name="Note 2 12" xfId="8805"/>
    <cellStyle name="Note 2 13" xfId="8806"/>
    <cellStyle name="Note 2 14" xfId="8807"/>
    <cellStyle name="Note 2 15" xfId="8808"/>
    <cellStyle name="Note 2 16" xfId="8809"/>
    <cellStyle name="Note 2 2" xfId="446"/>
    <cellStyle name="Note 2 2 2" xfId="8810"/>
    <cellStyle name="Note 2 2 3" xfId="8811"/>
    <cellStyle name="Note 2 2 4" xfId="8812"/>
    <cellStyle name="Note 2 2 5" xfId="8813"/>
    <cellStyle name="Note 2 2_14. BAs" xfId="9686"/>
    <cellStyle name="Note 2 3" xfId="1784"/>
    <cellStyle name="Note 2 3 10" xfId="8814"/>
    <cellStyle name="Note 2 3 11" xfId="8815"/>
    <cellStyle name="Note 2 3 12" xfId="8816"/>
    <cellStyle name="Note 2 3 13" xfId="8817"/>
    <cellStyle name="Note 2 3 14" xfId="8818"/>
    <cellStyle name="Note 2 3 15" xfId="8819"/>
    <cellStyle name="Note 2 3 2" xfId="8820"/>
    <cellStyle name="Note 2 3 2 10" xfId="8821"/>
    <cellStyle name="Note 2 3 2 11" xfId="8822"/>
    <cellStyle name="Note 2 3 2 12" xfId="8823"/>
    <cellStyle name="Note 2 3 2 2" xfId="8824"/>
    <cellStyle name="Note 2 3 2 3" xfId="8825"/>
    <cellStyle name="Note 2 3 2 4" xfId="8826"/>
    <cellStyle name="Note 2 3 2 5" xfId="8827"/>
    <cellStyle name="Note 2 3 2 6" xfId="8828"/>
    <cellStyle name="Note 2 3 2 7" xfId="8829"/>
    <cellStyle name="Note 2 3 2 8" xfId="8830"/>
    <cellStyle name="Note 2 3 2 9" xfId="8831"/>
    <cellStyle name="Note 2 3 3" xfId="8832"/>
    <cellStyle name="Note 2 3 4" xfId="8833"/>
    <cellStyle name="Note 2 3 5" xfId="8834"/>
    <cellStyle name="Note 2 3 6" xfId="8835"/>
    <cellStyle name="Note 2 3 7" xfId="8836"/>
    <cellStyle name="Note 2 3 8" xfId="8837"/>
    <cellStyle name="Note 2 3 9" xfId="8838"/>
    <cellStyle name="Note 2 3_14. BAs" xfId="9687"/>
    <cellStyle name="Note 2 4" xfId="8839"/>
    <cellStyle name="Note 2 5" xfId="8840"/>
    <cellStyle name="Note 2 6" xfId="8841"/>
    <cellStyle name="Note 2 7" xfId="8842"/>
    <cellStyle name="Note 2 8" xfId="8843"/>
    <cellStyle name="Note 2 9" xfId="8844"/>
    <cellStyle name="Note 2_14. BAs" xfId="9685"/>
    <cellStyle name="Note 20" xfId="8845"/>
    <cellStyle name="Note 21" xfId="8846"/>
    <cellStyle name="Note 22" xfId="8847"/>
    <cellStyle name="Note 23" xfId="8848"/>
    <cellStyle name="Note 24" xfId="8849"/>
    <cellStyle name="Note 25" xfId="8850"/>
    <cellStyle name="Note 26" xfId="8851"/>
    <cellStyle name="Note 27" xfId="8852"/>
    <cellStyle name="Note 28" xfId="8853"/>
    <cellStyle name="Note 29" xfId="8854"/>
    <cellStyle name="Note 3" xfId="447"/>
    <cellStyle name="Note 3 10" xfId="8855"/>
    <cellStyle name="Note 3 11" xfId="8856"/>
    <cellStyle name="Note 3 12" xfId="8857"/>
    <cellStyle name="Note 3 13" xfId="8858"/>
    <cellStyle name="Note 3 14" xfId="8859"/>
    <cellStyle name="Note 3 15" xfId="8860"/>
    <cellStyle name="Note 3 16" xfId="8861"/>
    <cellStyle name="Note 3 2" xfId="448"/>
    <cellStyle name="Note 3 2 2" xfId="8862"/>
    <cellStyle name="Note 3 2 3" xfId="8863"/>
    <cellStyle name="Note 3 2 4" xfId="8864"/>
    <cellStyle name="Note 3 2 5" xfId="8865"/>
    <cellStyle name="Note 3 2_14. BAs" xfId="9689"/>
    <cellStyle name="Note 3 3" xfId="8866"/>
    <cellStyle name="Note 3 3 10" xfId="8867"/>
    <cellStyle name="Note 3 3 11" xfId="8868"/>
    <cellStyle name="Note 3 3 12" xfId="8869"/>
    <cellStyle name="Note 3 3 2" xfId="8870"/>
    <cellStyle name="Note 3 3 2 10" xfId="8871"/>
    <cellStyle name="Note 3 3 2 11" xfId="8872"/>
    <cellStyle name="Note 3 3 2 12" xfId="8873"/>
    <cellStyle name="Note 3 3 2 2" xfId="8874"/>
    <cellStyle name="Note 3 3 2 3" xfId="8875"/>
    <cellStyle name="Note 3 3 2 4" xfId="8876"/>
    <cellStyle name="Note 3 3 2 5" xfId="8877"/>
    <cellStyle name="Note 3 3 2 6" xfId="8878"/>
    <cellStyle name="Note 3 3 2 7" xfId="8879"/>
    <cellStyle name="Note 3 3 2 8" xfId="8880"/>
    <cellStyle name="Note 3 3 2 9" xfId="8881"/>
    <cellStyle name="Note 3 3 3" xfId="8882"/>
    <cellStyle name="Note 3 3 4" xfId="8883"/>
    <cellStyle name="Note 3 3 5" xfId="8884"/>
    <cellStyle name="Note 3 3 6" xfId="8885"/>
    <cellStyle name="Note 3 3 7" xfId="8886"/>
    <cellStyle name="Note 3 3 8" xfId="8887"/>
    <cellStyle name="Note 3 3 9" xfId="8888"/>
    <cellStyle name="Note 3 3_EQU" xfId="8889"/>
    <cellStyle name="Note 3 4" xfId="8890"/>
    <cellStyle name="Note 3 5" xfId="8891"/>
    <cellStyle name="Note 3 6" xfId="8892"/>
    <cellStyle name="Note 3 7" xfId="8893"/>
    <cellStyle name="Note 3 8" xfId="8894"/>
    <cellStyle name="Note 3 9" xfId="8895"/>
    <cellStyle name="Note 3_14. BAs" xfId="9688"/>
    <cellStyle name="Note 30" xfId="8896"/>
    <cellStyle name="Note 31" xfId="8897"/>
    <cellStyle name="Note 32" xfId="8898"/>
    <cellStyle name="Note 33" xfId="8899"/>
    <cellStyle name="Note 34" xfId="8900"/>
    <cellStyle name="Note 4" xfId="449"/>
    <cellStyle name="Note 4 2" xfId="450"/>
    <cellStyle name="Note 4 2 2" xfId="8901"/>
    <cellStyle name="Note 4 2 3" xfId="8902"/>
    <cellStyle name="Note 4 2 4" xfId="8903"/>
    <cellStyle name="Note 4 2 5" xfId="8904"/>
    <cellStyle name="Note 4 2_14. BAs" xfId="9691"/>
    <cellStyle name="Note 4 3" xfId="8905"/>
    <cellStyle name="Note 4 4" xfId="8906"/>
    <cellStyle name="Note 4 5" xfId="8907"/>
    <cellStyle name="Note 4 6" xfId="8908"/>
    <cellStyle name="Note 4_14. BAs" xfId="9690"/>
    <cellStyle name="Note 5" xfId="451"/>
    <cellStyle name="Note 5 2" xfId="1786"/>
    <cellStyle name="Note 5 2 2" xfId="1787"/>
    <cellStyle name="Note 5 2 2 2" xfId="5777"/>
    <cellStyle name="Note 5 2 2 3" xfId="6160"/>
    <cellStyle name="Note 5 2 2 4" xfId="10002"/>
    <cellStyle name="Note 5 2 3" xfId="5776"/>
    <cellStyle name="Note 5 2 4" xfId="6159"/>
    <cellStyle name="Note 5 2 5" xfId="10001"/>
    <cellStyle name="Note 5 2_14. BAs" xfId="9693"/>
    <cellStyle name="Note 5 3" xfId="1788"/>
    <cellStyle name="Note 5 3 2" xfId="5778"/>
    <cellStyle name="Note 5 3 3" xfId="6161"/>
    <cellStyle name="Note 5 3 4" xfId="10003"/>
    <cellStyle name="Note 5 4" xfId="1789"/>
    <cellStyle name="Note 5 4 2" xfId="5779"/>
    <cellStyle name="Note 5 4 3" xfId="6162"/>
    <cellStyle name="Note 5 4 4" xfId="10004"/>
    <cellStyle name="Note 5 5" xfId="1785"/>
    <cellStyle name="Note 5 5 2" xfId="6158"/>
    <cellStyle name="Note 5 5 3" xfId="10000"/>
    <cellStyle name="Note 5 6" xfId="5775"/>
    <cellStyle name="Note 5_14. BAs" xfId="9692"/>
    <cellStyle name="Note 6" xfId="1790"/>
    <cellStyle name="Note 6 2" xfId="1791"/>
    <cellStyle name="Note 6 2 2" xfId="5781"/>
    <cellStyle name="Note 6 2 3" xfId="6164"/>
    <cellStyle name="Note 6 2 4" xfId="10006"/>
    <cellStyle name="Note 6 3" xfId="5780"/>
    <cellStyle name="Note 6 4" xfId="6163"/>
    <cellStyle name="Note 6 5" xfId="10005"/>
    <cellStyle name="Note 6_14. BAs" xfId="9694"/>
    <cellStyle name="Note 7" xfId="1792"/>
    <cellStyle name="Note 7 2" xfId="5782"/>
    <cellStyle name="Note 7 2 2" xfId="8909"/>
    <cellStyle name="Note 7 3" xfId="6165"/>
    <cellStyle name="Note 7 4" xfId="10007"/>
    <cellStyle name="Note 7_14. BAs" xfId="9695"/>
    <cellStyle name="Note 8" xfId="1793"/>
    <cellStyle name="Note 8 2" xfId="8910"/>
    <cellStyle name="Note 8_14. BAs" xfId="9696"/>
    <cellStyle name="Note 9" xfId="1794"/>
    <cellStyle name="Notiz" xfId="1795"/>
    <cellStyle name="Notiz 2" xfId="1796"/>
    <cellStyle name="Notiz 2 2" xfId="1797"/>
    <cellStyle name="Notiz 2 3" xfId="1798"/>
    <cellStyle name="Notiz 2_14. BAs" xfId="9698"/>
    <cellStyle name="Notiz 3" xfId="1799"/>
    <cellStyle name="Notiz 4" xfId="2083"/>
    <cellStyle name="Notiz_14. BAs" xfId="9697"/>
    <cellStyle name="number" xfId="452"/>
    <cellStyle name="Output 10" xfId="8911"/>
    <cellStyle name="Output 11" xfId="8912"/>
    <cellStyle name="Output 12" xfId="8913"/>
    <cellStyle name="Output 13" xfId="8914"/>
    <cellStyle name="Output 2" xfId="453"/>
    <cellStyle name="Output 2 10" xfId="8915"/>
    <cellStyle name="Output 2 11" xfId="8916"/>
    <cellStyle name="Output 2 12" xfId="8917"/>
    <cellStyle name="Output 2 13" xfId="8918"/>
    <cellStyle name="Output 2 14" xfId="8919"/>
    <cellStyle name="Output 2 15" xfId="8920"/>
    <cellStyle name="Output 2 16" xfId="8921"/>
    <cellStyle name="Output 2 2" xfId="1800"/>
    <cellStyle name="Output 2 2 10" xfId="8922"/>
    <cellStyle name="Output 2 2 11" xfId="8923"/>
    <cellStyle name="Output 2 2 12" xfId="8924"/>
    <cellStyle name="Output 2 2 13" xfId="8925"/>
    <cellStyle name="Output 2 2 14" xfId="8926"/>
    <cellStyle name="Output 2 2 15" xfId="8927"/>
    <cellStyle name="Output 2 2 2" xfId="8928"/>
    <cellStyle name="Output 2 2 3" xfId="8929"/>
    <cellStyle name="Output 2 2 4" xfId="8930"/>
    <cellStyle name="Output 2 2 5" xfId="8931"/>
    <cellStyle name="Output 2 2 6" xfId="8932"/>
    <cellStyle name="Output 2 2 7" xfId="8933"/>
    <cellStyle name="Output 2 2 8" xfId="8934"/>
    <cellStyle name="Output 2 2 9" xfId="8935"/>
    <cellStyle name="Output 2 2_14. BAs" xfId="9700"/>
    <cellStyle name="Output 2 3" xfId="8936"/>
    <cellStyle name="Output 2 4" xfId="8937"/>
    <cellStyle name="Output 2 5" xfId="8938"/>
    <cellStyle name="Output 2 6" xfId="8939"/>
    <cellStyle name="Output 2 7" xfId="8940"/>
    <cellStyle name="Output 2 8" xfId="8941"/>
    <cellStyle name="Output 2 9" xfId="8942"/>
    <cellStyle name="Output 2_14. BAs" xfId="9699"/>
    <cellStyle name="Output 3" xfId="454"/>
    <cellStyle name="Output 3 2" xfId="8943"/>
    <cellStyle name="Output 3_14. BAs" xfId="9701"/>
    <cellStyle name="Output 4" xfId="455"/>
    <cellStyle name="Output 4 2" xfId="8944"/>
    <cellStyle name="Output 4_14. BAs" xfId="9702"/>
    <cellStyle name="Output 5" xfId="456"/>
    <cellStyle name="Output 6" xfId="8945"/>
    <cellStyle name="Output 7" xfId="8946"/>
    <cellStyle name="Output 8" xfId="8947"/>
    <cellStyle name="Output 9" xfId="8948"/>
    <cellStyle name="Percent" xfId="457" builtinId="5"/>
    <cellStyle name="Percent [2]" xfId="458"/>
    <cellStyle name="Percent [2] 2" xfId="459"/>
    <cellStyle name="Percent [2] 2 2" xfId="1801"/>
    <cellStyle name="Percent [2] 2 2 2" xfId="8949"/>
    <cellStyle name="Percent [2] 2 2_14. BAs" xfId="9705"/>
    <cellStyle name="Percent [2] 2 3" xfId="8950"/>
    <cellStyle name="Percent [2] 2_14. BAs" xfId="9704"/>
    <cellStyle name="Percent [2] 3" xfId="1802"/>
    <cellStyle name="Percent [2] 3 2" xfId="1803"/>
    <cellStyle name="Percent [2] 3 2 2" xfId="8951"/>
    <cellStyle name="Percent [2] 3 2_14. BAs" xfId="9707"/>
    <cellStyle name="Percent [2] 3 3" xfId="8952"/>
    <cellStyle name="Percent [2] 3_14. BAs" xfId="9706"/>
    <cellStyle name="Percent [2] 4" xfId="1804"/>
    <cellStyle name="Percent [2] 4 2" xfId="1805"/>
    <cellStyle name="Percent [2] 4_14. BAs" xfId="9708"/>
    <cellStyle name="Percent [2] 5" xfId="1806"/>
    <cellStyle name="Percent [2] 6" xfId="1807"/>
    <cellStyle name="Percent [2] 6 2" xfId="1808"/>
    <cellStyle name="Percent [2] 6_14. BAs" xfId="9709"/>
    <cellStyle name="Percent [2]_14. BAs" xfId="9703"/>
    <cellStyle name="Percent 10" xfId="460"/>
    <cellStyle name="Percent 10 2" xfId="461"/>
    <cellStyle name="Percent 10 3" xfId="1809"/>
    <cellStyle name="Percent 10_14. BAs" xfId="9710"/>
    <cellStyle name="Percent 11" xfId="462"/>
    <cellStyle name="Percent 11 2" xfId="463"/>
    <cellStyle name="Percent 11 3" xfId="1810"/>
    <cellStyle name="Percent 11_14. BAs" xfId="9711"/>
    <cellStyle name="Percent 12" xfId="464"/>
    <cellStyle name="Percent 12 2" xfId="465"/>
    <cellStyle name="Percent 12 3" xfId="1811"/>
    <cellStyle name="Percent 12_14. BAs" xfId="9712"/>
    <cellStyle name="Percent 13" xfId="466"/>
    <cellStyle name="Percent 13 2" xfId="467"/>
    <cellStyle name="Percent 13 3" xfId="1812"/>
    <cellStyle name="Percent 13_14. BAs" xfId="9713"/>
    <cellStyle name="Percent 14" xfId="468"/>
    <cellStyle name="Percent 14 2" xfId="469"/>
    <cellStyle name="Percent 14 3" xfId="1813"/>
    <cellStyle name="Percent 14_14. BAs" xfId="9714"/>
    <cellStyle name="Percent 15" xfId="470"/>
    <cellStyle name="Percent 15 2" xfId="471"/>
    <cellStyle name="Percent 15 3" xfId="1814"/>
    <cellStyle name="Percent 15_14. BAs" xfId="9715"/>
    <cellStyle name="Percent 16" xfId="472"/>
    <cellStyle name="Percent 16 2" xfId="473"/>
    <cellStyle name="Percent 16 3" xfId="2084"/>
    <cellStyle name="Percent 16_14. BAs" xfId="9716"/>
    <cellStyle name="Percent 17" xfId="474"/>
    <cellStyle name="Percent 17 2" xfId="475"/>
    <cellStyle name="Percent 17 3" xfId="2085"/>
    <cellStyle name="Percent 17_14. BAs" xfId="9717"/>
    <cellStyle name="Percent 18" xfId="476"/>
    <cellStyle name="Percent 18 2" xfId="477"/>
    <cellStyle name="Percent 18_14. BAs" xfId="9718"/>
    <cellStyle name="Percent 19" xfId="478"/>
    <cellStyle name="Percent 19 2" xfId="479"/>
    <cellStyle name="Percent 19_14. BAs" xfId="9719"/>
    <cellStyle name="Percent 2" xfId="480"/>
    <cellStyle name="Percent 2 10" xfId="8953"/>
    <cellStyle name="Percent 2 2" xfId="481"/>
    <cellStyle name="Percent 2 2 2" xfId="1817"/>
    <cellStyle name="Percent 2 2 3" xfId="1818"/>
    <cellStyle name="Percent 2 2 3 2" xfId="1819"/>
    <cellStyle name="Percent 2 2 3 2 2" xfId="5785"/>
    <cellStyle name="Percent 2 2 3 2 3" xfId="6168"/>
    <cellStyle name="Percent 2 2 3 2 4" xfId="10010"/>
    <cellStyle name="Percent 2 2 3 3" xfId="5784"/>
    <cellStyle name="Percent 2 2 3 4" xfId="6167"/>
    <cellStyle name="Percent 2 2 3 5" xfId="10009"/>
    <cellStyle name="Percent 2 2 3_14. BAs" xfId="9722"/>
    <cellStyle name="Percent 2 2 4" xfId="1820"/>
    <cellStyle name="Percent 2 2 4 2" xfId="5786"/>
    <cellStyle name="Percent 2 2 4 3" xfId="6169"/>
    <cellStyle name="Percent 2 2 4 4" xfId="10011"/>
    <cellStyle name="Percent 2 2 5" xfId="1816"/>
    <cellStyle name="Percent 2 2 5 2" xfId="6166"/>
    <cellStyle name="Percent 2 2 5 3" xfId="10008"/>
    <cellStyle name="Percent 2 2 6" xfId="5783"/>
    <cellStyle name="Percent 2 2_14. BAs" xfId="9721"/>
    <cellStyle name="Percent 2 3" xfId="1821"/>
    <cellStyle name="Percent 2 3 2" xfId="1822"/>
    <cellStyle name="Percent 2 3 2 2" xfId="5788"/>
    <cellStyle name="Percent 2 3 2 2 2" xfId="8954"/>
    <cellStyle name="Percent 2 3 2 3" xfId="6171"/>
    <cellStyle name="Percent 2 3 2 4" xfId="10013"/>
    <cellStyle name="Percent 2 3 2_14. BAs" xfId="9724"/>
    <cellStyle name="Percent 2 3 3" xfId="5787"/>
    <cellStyle name="Percent 2 3 4" xfId="6170"/>
    <cellStyle name="Percent 2 3 5" xfId="10012"/>
    <cellStyle name="Percent 2 3_14. BAs" xfId="9723"/>
    <cellStyle name="Percent 2 4" xfId="1823"/>
    <cellStyle name="Percent 2 4 2" xfId="5789"/>
    <cellStyle name="Percent 2 4 3" xfId="6172"/>
    <cellStyle name="Percent 2 4 4" xfId="10014"/>
    <cellStyle name="Percent 2 5" xfId="1815"/>
    <cellStyle name="Percent 2 6" xfId="8955"/>
    <cellStyle name="Percent 2 7" xfId="8956"/>
    <cellStyle name="Percent 2 8" xfId="8957"/>
    <cellStyle name="Percent 2 9" xfId="8958"/>
    <cellStyle name="Percent 2_14. BAs" xfId="9720"/>
    <cellStyle name="Percent 20" xfId="482"/>
    <cellStyle name="Percent 20 2" xfId="483"/>
    <cellStyle name="Percent 20_14. BAs" xfId="9725"/>
    <cellStyle name="Percent 21" xfId="484"/>
    <cellStyle name="Percent 21 2" xfId="485"/>
    <cellStyle name="Percent 21_14. BAs" xfId="9726"/>
    <cellStyle name="Percent 22" xfId="486"/>
    <cellStyle name="Percent 22 2" xfId="487"/>
    <cellStyle name="Percent 22_14. BAs" xfId="9727"/>
    <cellStyle name="Percent 23" xfId="488"/>
    <cellStyle name="Percent 23 2" xfId="489"/>
    <cellStyle name="Percent 23_14. BAs" xfId="9728"/>
    <cellStyle name="Percent 24" xfId="490"/>
    <cellStyle name="Percent 24 2" xfId="491"/>
    <cellStyle name="Percent 24_14. BAs" xfId="9729"/>
    <cellStyle name="Percent 25" xfId="492"/>
    <cellStyle name="Percent 25 2" xfId="493"/>
    <cellStyle name="Percent 25_14. BAs" xfId="9730"/>
    <cellStyle name="Percent 26" xfId="494"/>
    <cellStyle name="Percent 26 2" xfId="495"/>
    <cellStyle name="Percent 26_14. BAs" xfId="9731"/>
    <cellStyle name="Percent 27" xfId="496"/>
    <cellStyle name="Percent 28" xfId="497"/>
    <cellStyle name="Percent 29" xfId="498"/>
    <cellStyle name="Percent 3" xfId="499"/>
    <cellStyle name="Percent 3 2" xfId="631"/>
    <cellStyle name="Percent 3 2 2" xfId="1825"/>
    <cellStyle name="Percent 3 2 3" xfId="5989"/>
    <cellStyle name="Percent 3 2 4" xfId="9872"/>
    <cellStyle name="Percent 3 2_14. BAs" xfId="9733"/>
    <cellStyle name="Percent 3 3" xfId="1824"/>
    <cellStyle name="Percent 3 3 2" xfId="5874"/>
    <cellStyle name="Percent 3 4" xfId="8959"/>
    <cellStyle name="Percent 3 5" xfId="8960"/>
    <cellStyle name="Percent 3 6" xfId="5892"/>
    <cellStyle name="Percent 3 7" xfId="9827"/>
    <cellStyle name="Percent 3_14. BAs" xfId="9732"/>
    <cellStyle name="Percent 30" xfId="500"/>
    <cellStyle name="Percent 31" xfId="501"/>
    <cellStyle name="Percent 32" xfId="502"/>
    <cellStyle name="Percent 33" xfId="503"/>
    <cellStyle name="Percent 34" xfId="504"/>
    <cellStyle name="Percent 35" xfId="505"/>
    <cellStyle name="Percent 36" xfId="506"/>
    <cellStyle name="Percent 37" xfId="507"/>
    <cellStyle name="Percent 38" xfId="508"/>
    <cellStyle name="Percent 39" xfId="509"/>
    <cellStyle name="Percent 4" xfId="510"/>
    <cellStyle name="Percent 4 2" xfId="511"/>
    <cellStyle name="Percent 4 2 2" xfId="1827"/>
    <cellStyle name="Percent 4 2 2 2" xfId="6174"/>
    <cellStyle name="Percent 4 2 2 3" xfId="10016"/>
    <cellStyle name="Percent 4 2 3" xfId="5791"/>
    <cellStyle name="Percent 4 2_14. BAs" xfId="9735"/>
    <cellStyle name="Percent 4 3" xfId="1826"/>
    <cellStyle name="Percent 4 3 2" xfId="6173"/>
    <cellStyle name="Percent 4 3 3" xfId="10015"/>
    <cellStyle name="Percent 4 4" xfId="5790"/>
    <cellStyle name="Percent 4_14. BAs" xfId="9734"/>
    <cellStyle name="Percent 40" xfId="512"/>
    <cellStyle name="Percent 41" xfId="513"/>
    <cellStyle name="Percent 42" xfId="514"/>
    <cellStyle name="Percent 42 2" xfId="515"/>
    <cellStyle name="Percent 42_14. BAs" xfId="9736"/>
    <cellStyle name="Percent 43" xfId="643"/>
    <cellStyle name="Percent 44" xfId="656"/>
    <cellStyle name="Percent 45" xfId="657"/>
    <cellStyle name="Percent 46" xfId="677"/>
    <cellStyle name="Percent 47" xfId="630"/>
    <cellStyle name="Percent 48" xfId="5811"/>
    <cellStyle name="Percent 48 2" xfId="5986"/>
    <cellStyle name="Percent 49" xfId="6225"/>
    <cellStyle name="Percent 5" xfId="516"/>
    <cellStyle name="Percent 5 2" xfId="1828"/>
    <cellStyle name="Percent 5 2 2" xfId="6175"/>
    <cellStyle name="Percent 5 2 3" xfId="10017"/>
    <cellStyle name="Percent 5 3" xfId="5792"/>
    <cellStyle name="Percent 5_14. BAs" xfId="9737"/>
    <cellStyle name="Percent 50" xfId="6226"/>
    <cellStyle name="Percent 51" xfId="6337"/>
    <cellStyle name="Percent 52" xfId="6410"/>
    <cellStyle name="Percent 53" xfId="9194"/>
    <cellStyle name="Percent 54" xfId="9252"/>
    <cellStyle name="Percent 55" xfId="9235"/>
    <cellStyle name="Percent 56" xfId="9203"/>
    <cellStyle name="Percent 57" xfId="9244"/>
    <cellStyle name="Percent 58" xfId="9200"/>
    <cellStyle name="Percent 59" xfId="9229"/>
    <cellStyle name="Percent 6" xfId="517"/>
    <cellStyle name="Percent 6 10" xfId="8961"/>
    <cellStyle name="Percent 6 11" xfId="8962"/>
    <cellStyle name="Percent 6 12" xfId="8963"/>
    <cellStyle name="Percent 6 2" xfId="8964"/>
    <cellStyle name="Percent 6 3" xfId="8965"/>
    <cellStyle name="Percent 6 4" xfId="8966"/>
    <cellStyle name="Percent 6 5" xfId="8967"/>
    <cellStyle name="Percent 6 6" xfId="8968"/>
    <cellStyle name="Percent 6 7" xfId="8969"/>
    <cellStyle name="Percent 6 8" xfId="8970"/>
    <cellStyle name="Percent 6 9" xfId="8971"/>
    <cellStyle name="Percent 6_14. BAs" xfId="9738"/>
    <cellStyle name="Percent 60" xfId="9215"/>
    <cellStyle name="Percent 61" xfId="9191"/>
    <cellStyle name="Percent 62" xfId="9238"/>
    <cellStyle name="Percent 63" xfId="9201"/>
    <cellStyle name="Percent 64" xfId="9261"/>
    <cellStyle name="Percent 65" xfId="5891"/>
    <cellStyle name="Percent 66" xfId="9826"/>
    <cellStyle name="Percent 7" xfId="518"/>
    <cellStyle name="Percent 7 2" xfId="8972"/>
    <cellStyle name="Percent 7_14. BAs" xfId="9739"/>
    <cellStyle name="Percent 8" xfId="519"/>
    <cellStyle name="Percent 8 2" xfId="8973"/>
    <cellStyle name="Percent 8_14. BAs" xfId="9740"/>
    <cellStyle name="Percent 9" xfId="520"/>
    <cellStyle name="Percent 9 2" xfId="521"/>
    <cellStyle name="Percent 9 3" xfId="1829"/>
    <cellStyle name="Percent 9_14. BAs" xfId="9741"/>
    <cellStyle name="Porcentagem 2" xfId="2027"/>
    <cellStyle name="Porcentagem 3" xfId="2028"/>
    <cellStyle name="Porcentaje 2" xfId="2029"/>
    <cellStyle name="Porcentual 2" xfId="2030"/>
    <cellStyle name="Porcentual 2 2" xfId="2031"/>
    <cellStyle name="Porcentual 2_14. BAs" xfId="9742"/>
    <cellStyle name="Prozent 2" xfId="2032"/>
    <cellStyle name="Prozent 3" xfId="2033"/>
    <cellStyle name="PSChar" xfId="8974"/>
    <cellStyle name="Radrubrik" xfId="522"/>
    <cellStyle name="Radtext" xfId="523"/>
    <cellStyle name="Randig" xfId="524"/>
    <cellStyle name="Randig 2" xfId="8975"/>
    <cellStyle name="Randig 3" xfId="8976"/>
    <cellStyle name="Randig 3 2" xfId="8977"/>
    <cellStyle name="Randig 3_Bridges" xfId="8978"/>
    <cellStyle name="Randig_14. BAs" xfId="9743"/>
    <cellStyle name="Resultat" xfId="525"/>
    <cellStyle name="Resultat 2" xfId="526"/>
    <cellStyle name="Resultat 3" xfId="527"/>
    <cellStyle name="Resultat_14. BAs" xfId="9744"/>
    <cellStyle name="RevList" xfId="528"/>
    <cellStyle name="Rubrik1" xfId="529"/>
    <cellStyle name="Rubrik1 2" xfId="8979"/>
    <cellStyle name="Rubrik1 3" xfId="8980"/>
    <cellStyle name="Rubrik1 4" xfId="8981"/>
    <cellStyle name="Rubrik1 5" xfId="8982"/>
    <cellStyle name="Rubrik1_14. BAs" xfId="9745"/>
    <cellStyle name="Rubrik2" xfId="8983"/>
    <cellStyle name="Rubrik3" xfId="8984"/>
    <cellStyle name="Saída" xfId="2034"/>
    <cellStyle name="Salida" xfId="1830"/>
    <cellStyle name="SAPBEXaggData" xfId="530"/>
    <cellStyle name="SAPBEXaggDataEmph" xfId="531"/>
    <cellStyle name="SAPBEXaggDataEmph 2" xfId="8985"/>
    <cellStyle name="SAPBEXaggDataEmph 3" xfId="8986"/>
    <cellStyle name="SAPBEXaggDataEmph_14. BAs" xfId="9746"/>
    <cellStyle name="SAPBEXaggItem" xfId="532"/>
    <cellStyle name="SAPBEXaggItem 2" xfId="8987"/>
    <cellStyle name="SAPBEXaggItem 3" xfId="8988"/>
    <cellStyle name="SAPBEXaggItem_14. BAs" xfId="9747"/>
    <cellStyle name="SAPBEXaggItemX" xfId="533"/>
    <cellStyle name="SAPBEXaggItemX 2" xfId="8989"/>
    <cellStyle name="SAPBEXaggItemX 3" xfId="8990"/>
    <cellStyle name="SAPBEXaggItemX_14. BAs" xfId="9748"/>
    <cellStyle name="SAPBEXchaText" xfId="534"/>
    <cellStyle name="SAPBEXchaText 2" xfId="8991"/>
    <cellStyle name="SAPBEXchaText 3" xfId="8992"/>
    <cellStyle name="SAPBEXchaText_14. BAs" xfId="9749"/>
    <cellStyle name="SAPBEXexcBad7" xfId="535"/>
    <cellStyle name="SAPBEXexcBad8" xfId="536"/>
    <cellStyle name="SAPBEXexcBad9" xfId="537"/>
    <cellStyle name="SAPBEXexcCritical4" xfId="538"/>
    <cellStyle name="SAPBEXexcCritical5" xfId="539"/>
    <cellStyle name="SAPBEXexcCritical6" xfId="540"/>
    <cellStyle name="SAPBEXexcGood1" xfId="541"/>
    <cellStyle name="SAPBEXexcGood2" xfId="542"/>
    <cellStyle name="SAPBEXexcGood3" xfId="543"/>
    <cellStyle name="SAPBEXfilterDrill" xfId="544"/>
    <cellStyle name="SAPBEXfilterDrill 2" xfId="683"/>
    <cellStyle name="SAPBEXfilterDrill_14. BAs" xfId="9750"/>
    <cellStyle name="SAPBEXfilterItem" xfId="545"/>
    <cellStyle name="SAPBEXfilterText" xfId="546"/>
    <cellStyle name="SAPBEXfilterText 2" xfId="8993"/>
    <cellStyle name="SAPBEXfilterText 3" xfId="8994"/>
    <cellStyle name="SAPBEXfilterText_14. BAs" xfId="9751"/>
    <cellStyle name="SAPBEXformats" xfId="547"/>
    <cellStyle name="SAPBEXheaderItem" xfId="548"/>
    <cellStyle name="SAPBEXheaderText" xfId="549"/>
    <cellStyle name="SAPBEXheaderText 2" xfId="8995"/>
    <cellStyle name="SAPBEXheaderText 3" xfId="8996"/>
    <cellStyle name="SAPBEXheaderText_14. BAs" xfId="9752"/>
    <cellStyle name="SAPBEXHLevel0" xfId="550"/>
    <cellStyle name="SAPBEXHLevel0 2" xfId="1831"/>
    <cellStyle name="SAPBEXHLevel0 2 2" xfId="1832"/>
    <cellStyle name="SAPBEXHLevel0 2_14. BAs" xfId="9753"/>
    <cellStyle name="SAPBEXHLevel0 3" xfId="1833"/>
    <cellStyle name="SAPBEXHLevel0 4" xfId="5822"/>
    <cellStyle name="SAPBEXHLevel0 5" xfId="5875"/>
    <cellStyle name="SAPBEXHLevel0_1.Entity" xfId="1834"/>
    <cellStyle name="SAPBEXHLevel0X" xfId="551"/>
    <cellStyle name="SAPBEXHLevel0X 2" xfId="1835"/>
    <cellStyle name="SAPBEXHLevel0X 2 2" xfId="1836"/>
    <cellStyle name="SAPBEXHLevel0X 2_14. BAs" xfId="9754"/>
    <cellStyle name="SAPBEXHLevel0X 3" xfId="1837"/>
    <cellStyle name="SAPBEXHLevel0X 4" xfId="5823"/>
    <cellStyle name="SAPBEXHLevel0X 5" xfId="5876"/>
    <cellStyle name="SAPBEXHLevel0X_1.Entity" xfId="1838"/>
    <cellStyle name="SAPBEXHLevel1" xfId="552"/>
    <cellStyle name="SAPBEXHLevel1 2" xfId="1839"/>
    <cellStyle name="SAPBEXHLevel1 2 2" xfId="1840"/>
    <cellStyle name="SAPBEXHLevel1 2_14. BAs" xfId="9755"/>
    <cellStyle name="SAPBEXHLevel1 3" xfId="1841"/>
    <cellStyle name="SAPBEXHLevel1 4" xfId="5824"/>
    <cellStyle name="SAPBEXHLevel1 5" xfId="5877"/>
    <cellStyle name="SAPBEXHLevel1_1.Entity" xfId="1842"/>
    <cellStyle name="SAPBEXHLevel1X" xfId="553"/>
    <cellStyle name="SAPBEXHLevel1X 2" xfId="1843"/>
    <cellStyle name="SAPBEXHLevel1X 2 2" xfId="1844"/>
    <cellStyle name="SAPBEXHLevel1X 2_14. BAs" xfId="9756"/>
    <cellStyle name="SAPBEXHLevel1X 3" xfId="1845"/>
    <cellStyle name="SAPBEXHLevel1X 4" xfId="5825"/>
    <cellStyle name="SAPBEXHLevel1X 5" xfId="5878"/>
    <cellStyle name="SAPBEXHLevel1X_1.Entity" xfId="1846"/>
    <cellStyle name="SAPBEXHLevel2" xfId="554"/>
    <cellStyle name="SAPBEXHLevel2 2" xfId="1847"/>
    <cellStyle name="SAPBEXHLevel2 2 2" xfId="1848"/>
    <cellStyle name="SAPBEXHLevel2 2_14. BAs" xfId="9757"/>
    <cellStyle name="SAPBEXHLevel2 3" xfId="1849"/>
    <cellStyle name="SAPBEXHLevel2 4" xfId="5826"/>
    <cellStyle name="SAPBEXHLevel2 5" xfId="5879"/>
    <cellStyle name="SAPBEXHLevel2_1.Entity" xfId="1850"/>
    <cellStyle name="SAPBEXHLevel2X" xfId="555"/>
    <cellStyle name="SAPBEXHLevel2X 2" xfId="1851"/>
    <cellStyle name="SAPBEXHLevel2X 2 2" xfId="1852"/>
    <cellStyle name="SAPBEXHLevel2X 2_14. BAs" xfId="9758"/>
    <cellStyle name="SAPBEXHLevel2X 3" xfId="1853"/>
    <cellStyle name="SAPBEXHLevel2X 4" xfId="5827"/>
    <cellStyle name="SAPBEXHLevel2X 5" xfId="5880"/>
    <cellStyle name="SAPBEXHLevel2X_1.Entity" xfId="1854"/>
    <cellStyle name="SAPBEXHLevel3" xfId="556"/>
    <cellStyle name="SAPBEXHLevel3 2" xfId="1855"/>
    <cellStyle name="SAPBEXHLevel3 2 2" xfId="1856"/>
    <cellStyle name="SAPBEXHLevel3 2_14. BAs" xfId="9759"/>
    <cellStyle name="SAPBEXHLevel3 3" xfId="1857"/>
    <cellStyle name="SAPBEXHLevel3 4" xfId="5828"/>
    <cellStyle name="SAPBEXHLevel3 5" xfId="5881"/>
    <cellStyle name="SAPBEXHLevel3_1.Entity" xfId="1858"/>
    <cellStyle name="SAPBEXHLevel3X" xfId="557"/>
    <cellStyle name="SAPBEXHLevel3X 2" xfId="1859"/>
    <cellStyle name="SAPBEXHLevel3X 2 2" xfId="1860"/>
    <cellStyle name="SAPBEXHLevel3X 2_14. BAs" xfId="9760"/>
    <cellStyle name="SAPBEXHLevel3X 3" xfId="1861"/>
    <cellStyle name="SAPBEXHLevel3X 4" xfId="5829"/>
    <cellStyle name="SAPBEXHLevel3X 5" xfId="5882"/>
    <cellStyle name="SAPBEXHLevel3X_1.Entity" xfId="1862"/>
    <cellStyle name="SAPBEXinputData" xfId="558"/>
    <cellStyle name="SAPBEXinputData 2" xfId="1863"/>
    <cellStyle name="SAPBEXinputData 2 2" xfId="1864"/>
    <cellStyle name="SAPBEXinputData 2_14. BAs" xfId="9761"/>
    <cellStyle name="SAPBEXinputData 3" xfId="1865"/>
    <cellStyle name="SAPBEXinputData 4" xfId="5830"/>
    <cellStyle name="SAPBEXinputData 5" xfId="5883"/>
    <cellStyle name="SAPBEXinputData_1.Entity" xfId="1866"/>
    <cellStyle name="SAPBEXresData" xfId="559"/>
    <cellStyle name="SAPBEXresData 2" xfId="8997"/>
    <cellStyle name="SAPBEXresData 3" xfId="8998"/>
    <cellStyle name="SAPBEXresData_14. BAs" xfId="9762"/>
    <cellStyle name="SAPBEXresDataEmph" xfId="560"/>
    <cellStyle name="SAPBEXresDataEmph 2" xfId="8999"/>
    <cellStyle name="SAPBEXresDataEmph 3" xfId="9000"/>
    <cellStyle name="SAPBEXresDataEmph_14. BAs" xfId="9763"/>
    <cellStyle name="SAPBEXresItem" xfId="561"/>
    <cellStyle name="SAPBEXresItem 2" xfId="9001"/>
    <cellStyle name="SAPBEXresItem 3" xfId="9002"/>
    <cellStyle name="SAPBEXresItem_14. BAs" xfId="9764"/>
    <cellStyle name="SAPBEXresItemX" xfId="562"/>
    <cellStyle name="SAPBEXresItemX 2" xfId="9003"/>
    <cellStyle name="SAPBEXresItemX 3" xfId="9004"/>
    <cellStyle name="SAPBEXresItemX_14. BAs" xfId="9765"/>
    <cellStyle name="SAPBEXstdData" xfId="563"/>
    <cellStyle name="SAPBEXstdDataEmph" xfId="564"/>
    <cellStyle name="SAPBEXstdItem" xfId="565"/>
    <cellStyle name="SAPBEXstdItemX" xfId="566"/>
    <cellStyle name="SAPBEXstdItemX 2" xfId="9005"/>
    <cellStyle name="SAPBEXstdItemX 3" xfId="9006"/>
    <cellStyle name="SAPBEXstdItemX_14. BAs" xfId="9766"/>
    <cellStyle name="SAPBEXtitle" xfId="567"/>
    <cellStyle name="SAPBEXundefined" xfId="568"/>
    <cellStyle name="SAPBEXundefined 2" xfId="1867"/>
    <cellStyle name="SAPBEXundefined_14. BAs" xfId="9767"/>
    <cellStyle name="SAPBorder" xfId="9007"/>
    <cellStyle name="SAPDataCell" xfId="2147"/>
    <cellStyle name="SAPDataTotalCell" xfId="2148"/>
    <cellStyle name="SAPDimensionCell" xfId="2149"/>
    <cellStyle name="SAPEditableDataCell" xfId="9008"/>
    <cellStyle name="SAPEditableDataTotalCell" xfId="9009"/>
    <cellStyle name="SAPEmphasized" xfId="9010"/>
    <cellStyle name="SAPEmphasizedEditableDataCell" xfId="9011"/>
    <cellStyle name="SAPEmphasizedEditableDataTotalCell" xfId="9012"/>
    <cellStyle name="SAPEmphasizedLockedDataCell" xfId="9013"/>
    <cellStyle name="SAPEmphasizedLockedDataTotalCell" xfId="9014"/>
    <cellStyle name="SAPEmphasizedReadonlyDataCell" xfId="9015"/>
    <cellStyle name="SAPEmphasizedReadonlyDataTotalCell" xfId="9016"/>
    <cellStyle name="SAPEmphasizedTotal" xfId="9017"/>
    <cellStyle name="SAPExceptionLevel1" xfId="9018"/>
    <cellStyle name="SAPExceptionLevel2" xfId="9019"/>
    <cellStyle name="SAPExceptionLevel3" xfId="9020"/>
    <cellStyle name="SAPExceptionLevel4" xfId="9021"/>
    <cellStyle name="SAPExceptionLevel5" xfId="9022"/>
    <cellStyle name="SAPExceptionLevel6" xfId="9023"/>
    <cellStyle name="SAPExceptionLevel7" xfId="9024"/>
    <cellStyle name="SAPExceptionLevel8" xfId="9025"/>
    <cellStyle name="SAPExceptionLevel9" xfId="9026"/>
    <cellStyle name="SAPHierarchyCell0" xfId="2150"/>
    <cellStyle name="SAPHierarchyCell1" xfId="9027"/>
    <cellStyle name="SAPHierarchyCell2" xfId="9028"/>
    <cellStyle name="SAPHierarchyCell3" xfId="9029"/>
    <cellStyle name="SAPHierarchyCell4" xfId="9030"/>
    <cellStyle name="SAPLockedDataCell" xfId="9031"/>
    <cellStyle name="SAPLockedDataTotalCell" xfId="9032"/>
    <cellStyle name="SAPMemberCell" xfId="2151"/>
    <cellStyle name="SAPMemberTotalCell" xfId="2152"/>
    <cellStyle name="SAPReadonlyDataCell" xfId="9033"/>
    <cellStyle name="SAPReadonlyDataTotalCell" xfId="9034"/>
    <cellStyle name="Satisfaisant" xfId="569"/>
    <cellStyle name="Satisfaisant 2" xfId="1868"/>
    <cellStyle name="Satisfaisant_14. BAs" xfId="9768"/>
    <cellStyle name="Schlecht" xfId="1869"/>
    <cellStyle name="Schlecht 2" xfId="2035"/>
    <cellStyle name="Schlecht_14. BAs" xfId="9769"/>
    <cellStyle name="Separador de milhares 2 2" xfId="2036"/>
    <cellStyle name="Separador de milhares 2 3" xfId="2037"/>
    <cellStyle name="Separador de milhares 2 3 2" xfId="5801"/>
    <cellStyle name="Separador de milhares 2 3 2 2" xfId="6345"/>
    <cellStyle name="Separador de milhares 2 3_14. BAs" xfId="9770"/>
    <cellStyle name="Sheet Title" xfId="570"/>
    <cellStyle name="Sheet Title 2" xfId="1870"/>
    <cellStyle name="Sheet Title 2 2" xfId="1871"/>
    <cellStyle name="Sheet Title 2_14. BAs" xfId="9772"/>
    <cellStyle name="Sheet Title 3" xfId="5831"/>
    <cellStyle name="Sheet Title_14. BAs" xfId="9771"/>
    <cellStyle name="small" xfId="1872"/>
    <cellStyle name="Sortie" xfId="571"/>
    <cellStyle name="Sortie 2" xfId="1873"/>
    <cellStyle name="Sortie_14. BAs" xfId="9773"/>
    <cellStyle name="Standard 2" xfId="2038"/>
    <cellStyle name="Standard 4" xfId="2039"/>
    <cellStyle name="Standard 5" xfId="5817"/>
    <cellStyle name="Standard 7" xfId="5820"/>
    <cellStyle name="Standard_~0015312" xfId="1874"/>
    <cellStyle name="Style 1" xfId="572"/>
    <cellStyle name="Style 1 2" xfId="9035"/>
    <cellStyle name="Style 1 2 2" xfId="9036"/>
    <cellStyle name="Style 1 2 2 2" xfId="9037"/>
    <cellStyle name="Style 1 2 2_Bridges" xfId="9038"/>
    <cellStyle name="Style 1 2 3" xfId="9039"/>
    <cellStyle name="Style 1 2_Bridges" xfId="9040"/>
    <cellStyle name="Style 1 3" xfId="9041"/>
    <cellStyle name="Style 1 3 2" xfId="9042"/>
    <cellStyle name="Style 1 3 2 2" xfId="9043"/>
    <cellStyle name="Style 1 3 2_Bridges" xfId="9044"/>
    <cellStyle name="Style 1 3 3" xfId="9045"/>
    <cellStyle name="Style 1 3_Bridges" xfId="9046"/>
    <cellStyle name="Style 1 4" xfId="9047"/>
    <cellStyle name="Style 1 4 2" xfId="9048"/>
    <cellStyle name="Style 1 4_Bridges" xfId="9049"/>
    <cellStyle name="Style 1_14. BAs" xfId="9774"/>
    <cellStyle name="Subtotal" xfId="573"/>
    <cellStyle name="Summa" xfId="574"/>
    <cellStyle name="Summa 1 låst" xfId="575"/>
    <cellStyle name="Summa 1 låst 2" xfId="684"/>
    <cellStyle name="Summa 1 låst_14. BAs" xfId="9776"/>
    <cellStyle name="Summa 2" xfId="576"/>
    <cellStyle name="Summa 3" xfId="577"/>
    <cellStyle name="Summa_14. BAs" xfId="9775"/>
    <cellStyle name="Summa1 låst" xfId="578"/>
    <cellStyle name="Tal" xfId="579"/>
    <cellStyle name="Tal 2" xfId="580"/>
    <cellStyle name="Tal 3" xfId="581"/>
    <cellStyle name="Tal_14. BAs" xfId="9777"/>
    <cellStyle name="Text" xfId="582"/>
    <cellStyle name="Text 10" xfId="1875"/>
    <cellStyle name="Text 12" xfId="583"/>
    <cellStyle name="Text 2" xfId="584"/>
    <cellStyle name="Text 2 2" xfId="9050"/>
    <cellStyle name="Text 2_14. BAs" xfId="9779"/>
    <cellStyle name="Text 3" xfId="585"/>
    <cellStyle name="Text 3 2" xfId="9051"/>
    <cellStyle name="Text 3_14. BAs" xfId="9780"/>
    <cellStyle name="Text 4" xfId="586"/>
    <cellStyle name="Text 5" xfId="587"/>
    <cellStyle name="Text 6" xfId="588"/>
    <cellStyle name="Text 7" xfId="589"/>
    <cellStyle name="Text 7 2" xfId="590"/>
    <cellStyle name="Text 7 2 2" xfId="591"/>
    <cellStyle name="Text 7 2 3" xfId="1876"/>
    <cellStyle name="Text 7 2_14. BAs" xfId="9782"/>
    <cellStyle name="Text 7_14. BAs" xfId="9781"/>
    <cellStyle name="Text 8" xfId="592"/>
    <cellStyle name="Text 9" xfId="1877"/>
    <cellStyle name="Text_14. BAs" xfId="9778"/>
    <cellStyle name="Texte explicatif" xfId="593"/>
    <cellStyle name="Texte explicatif 2" xfId="1878"/>
    <cellStyle name="Texte explicatif_14. BAs" xfId="9783"/>
    <cellStyle name="Texto de advertencia" xfId="1879"/>
    <cellStyle name="Texto de Aviso" xfId="2040"/>
    <cellStyle name="Texto explicativo" xfId="1880"/>
    <cellStyle name="Textrubrik" xfId="594"/>
    <cellStyle name="Textrubrik 2" xfId="595"/>
    <cellStyle name="Textrubrik 3" xfId="596"/>
    <cellStyle name="Textrubrik_14. BAs" xfId="9784"/>
    <cellStyle name="Title 10" xfId="9052"/>
    <cellStyle name="Title 11" xfId="9053"/>
    <cellStyle name="Title 12" xfId="9054"/>
    <cellStyle name="Title 13" xfId="9055"/>
    <cellStyle name="Title 2" xfId="597"/>
    <cellStyle name="Title 2 10" xfId="9056"/>
    <cellStyle name="Title 2 11" xfId="9057"/>
    <cellStyle name="Title 2 12" xfId="9058"/>
    <cellStyle name="Title 2 13" xfId="9059"/>
    <cellStyle name="Title 2 14" xfId="9060"/>
    <cellStyle name="Title 2 15" xfId="9061"/>
    <cellStyle name="Title 2 2" xfId="1881"/>
    <cellStyle name="Title 2 2 10" xfId="9062"/>
    <cellStyle name="Title 2 2 11" xfId="9063"/>
    <cellStyle name="Title 2 2 12" xfId="9064"/>
    <cellStyle name="Title 2 2 2" xfId="9065"/>
    <cellStyle name="Title 2 2 3" xfId="9066"/>
    <cellStyle name="Title 2 2 4" xfId="9067"/>
    <cellStyle name="Title 2 2 5" xfId="9068"/>
    <cellStyle name="Title 2 2 6" xfId="9069"/>
    <cellStyle name="Title 2 2 7" xfId="9070"/>
    <cellStyle name="Title 2 2 8" xfId="9071"/>
    <cellStyle name="Title 2 2 9" xfId="9072"/>
    <cellStyle name="Title 2 2_14. BAs" xfId="9786"/>
    <cellStyle name="Title 2 3" xfId="9073"/>
    <cellStyle name="Title 2 4" xfId="9074"/>
    <cellStyle name="Title 2 5" xfId="9075"/>
    <cellStyle name="Title 2 6" xfId="9076"/>
    <cellStyle name="Title 2 7" xfId="9077"/>
    <cellStyle name="Title 2 8" xfId="9078"/>
    <cellStyle name="Title 2 9" xfId="9079"/>
    <cellStyle name="Title 2_14. BAs" xfId="9785"/>
    <cellStyle name="Title 3" xfId="598"/>
    <cellStyle name="Title 3 2" xfId="9080"/>
    <cellStyle name="Title 3 3" xfId="9081"/>
    <cellStyle name="Title 3 4" xfId="9082"/>
    <cellStyle name="Title 3_14. BAs" xfId="9787"/>
    <cellStyle name="Title 4" xfId="599"/>
    <cellStyle name="Title 4 2" xfId="9083"/>
    <cellStyle name="Title 4_14. BAs" xfId="9788"/>
    <cellStyle name="Title 5" xfId="600"/>
    <cellStyle name="Title 6" xfId="9084"/>
    <cellStyle name="Title 7" xfId="9085"/>
    <cellStyle name="Title 8" xfId="9086"/>
    <cellStyle name="Title 9" xfId="9087"/>
    <cellStyle name="Titre" xfId="601"/>
    <cellStyle name="Titre 2" xfId="1882"/>
    <cellStyle name="Titre 1" xfId="602"/>
    <cellStyle name="Titre 1 2" xfId="1883"/>
    <cellStyle name="Titre 1_14. BAs" xfId="9789"/>
    <cellStyle name="Titre 2" xfId="603"/>
    <cellStyle name="Titre 2 2" xfId="1884"/>
    <cellStyle name="Titre 2_14. BAs" xfId="9790"/>
    <cellStyle name="Titre 3" xfId="604"/>
    <cellStyle name="Titre 3 2" xfId="1885"/>
    <cellStyle name="Titre 3 3" xfId="5793"/>
    <cellStyle name="Titre 3 4" xfId="5987"/>
    <cellStyle name="Titre 3_14. BAs" xfId="9791"/>
    <cellStyle name="Titre 4" xfId="605"/>
    <cellStyle name="Titre 4 2" xfId="1886"/>
    <cellStyle name="Titre 4_14. BAs" xfId="9792"/>
    <cellStyle name="Titre_1.Entity" xfId="1887"/>
    <cellStyle name="Título" xfId="1888"/>
    <cellStyle name="Título 1" xfId="1889"/>
    <cellStyle name="Título 2" xfId="1890"/>
    <cellStyle name="Título 3" xfId="1891"/>
    <cellStyle name="Título 3 2" xfId="5794"/>
    <cellStyle name="Título 4" xfId="2041"/>
    <cellStyle name="Título_14. BAs" xfId="9793"/>
    <cellStyle name="top" xfId="1892"/>
    <cellStyle name="top 2" xfId="1893"/>
    <cellStyle name="top_14. BAs" xfId="9794"/>
    <cellStyle name="Total 10" xfId="9088"/>
    <cellStyle name="Total 11" xfId="9089"/>
    <cellStyle name="Total 12" xfId="9090"/>
    <cellStyle name="Total 13" xfId="9091"/>
    <cellStyle name="Total 2" xfId="606"/>
    <cellStyle name="Total 2 10" xfId="9092"/>
    <cellStyle name="Total 2 11" xfId="9093"/>
    <cellStyle name="Total 2 12" xfId="9094"/>
    <cellStyle name="Total 2 13" xfId="9095"/>
    <cellStyle name="Total 2 14" xfId="9096"/>
    <cellStyle name="Total 2 15" xfId="9097"/>
    <cellStyle name="Total 2 16" xfId="9098"/>
    <cellStyle name="Total 2 2" xfId="1894"/>
    <cellStyle name="Total 2 2 10" xfId="9099"/>
    <cellStyle name="Total 2 2 11" xfId="9100"/>
    <cellStyle name="Total 2 2 12" xfId="9101"/>
    <cellStyle name="Total 2 2 13" xfId="9102"/>
    <cellStyle name="Total 2 2 14" xfId="9103"/>
    <cellStyle name="Total 2 2 15" xfId="9104"/>
    <cellStyle name="Total 2 2 2" xfId="9105"/>
    <cellStyle name="Total 2 2 3" xfId="9106"/>
    <cellStyle name="Total 2 2 4" xfId="9107"/>
    <cellStyle name="Total 2 2 5" xfId="9108"/>
    <cellStyle name="Total 2 2 6" xfId="9109"/>
    <cellStyle name="Total 2 2 7" xfId="9110"/>
    <cellStyle name="Total 2 2 8" xfId="9111"/>
    <cellStyle name="Total 2 2 9" xfId="9112"/>
    <cellStyle name="Total 2 2_14. BAs" xfId="9796"/>
    <cellStyle name="Total 2 3" xfId="9113"/>
    <cellStyle name="Total 2 4" xfId="9114"/>
    <cellStyle name="Total 2 5" xfId="9115"/>
    <cellStyle name="Total 2 6" xfId="9116"/>
    <cellStyle name="Total 2 7" xfId="9117"/>
    <cellStyle name="Total 2 8" xfId="9118"/>
    <cellStyle name="Total 2 9" xfId="9119"/>
    <cellStyle name="Total 2_14. BAs" xfId="9795"/>
    <cellStyle name="Total 3" xfId="607"/>
    <cellStyle name="Total 3 2" xfId="9120"/>
    <cellStyle name="Total 3 3" xfId="9121"/>
    <cellStyle name="Total 3 4" xfId="9122"/>
    <cellStyle name="Total 3_14. BAs" xfId="9797"/>
    <cellStyle name="Total 4" xfId="608"/>
    <cellStyle name="Total 4 2" xfId="9123"/>
    <cellStyle name="Total 4_14. BAs" xfId="9798"/>
    <cellStyle name="Total 5" xfId="609"/>
    <cellStyle name="Total 6" xfId="2086"/>
    <cellStyle name="Total 7" xfId="9124"/>
    <cellStyle name="Total 8" xfId="9125"/>
    <cellStyle name="Total 9" xfId="9126"/>
    <cellStyle name="Tusent - Formatmall1" xfId="1896"/>
    <cellStyle name="Tusental (0)_1FIX, page 2" xfId="610"/>
    <cellStyle name="Tusental 2" xfId="652"/>
    <cellStyle name="Tusental 2 2" xfId="659"/>
    <cellStyle name="Tusental 2 2 2" xfId="724"/>
    <cellStyle name="Tusental 2 2 2 2" xfId="6039"/>
    <cellStyle name="Tusental 2 2 2 2 2" xfId="9881"/>
    <cellStyle name="Tusental 2 2 2 3" xfId="6275"/>
    <cellStyle name="Tusental 2 2 2 3 2" xfId="10030"/>
    <cellStyle name="Tusental 2 2 2 4" xfId="6455"/>
    <cellStyle name="Tusental 2 2 2 4 2" xfId="10043"/>
    <cellStyle name="Tusental 2 2 2 5" xfId="5941"/>
    <cellStyle name="Tusental 2 2 2 6" xfId="9869"/>
    <cellStyle name="Tusental 2 2 2_14. BAs" xfId="9801"/>
    <cellStyle name="Tusental 2 2 3" xfId="5885"/>
    <cellStyle name="Tusental 2 2 3 2" xfId="5995"/>
    <cellStyle name="Tusental 2 2 3 3" xfId="9878"/>
    <cellStyle name="Tusental 2 2 4" xfId="6231"/>
    <cellStyle name="Tusental 2 2 4 2" xfId="10027"/>
    <cellStyle name="Tusental 2 2 5" xfId="5937"/>
    <cellStyle name="Tusental 2 2 6" xfId="9865"/>
    <cellStyle name="Tusental 2 2_14. BAs" xfId="9800"/>
    <cellStyle name="Tusental 2 3" xfId="702"/>
    <cellStyle name="Tusental 2 3 2" xfId="5886"/>
    <cellStyle name="Tusental 2 3 2 2" xfId="6017"/>
    <cellStyle name="Tusental 2 3 2 3" xfId="9879"/>
    <cellStyle name="Tusental 2 3 3" xfId="6253"/>
    <cellStyle name="Tusental 2 3 3 2" xfId="10028"/>
    <cellStyle name="Tusental 2 3 4" xfId="6433"/>
    <cellStyle name="Tusental 2 3 4 2" xfId="10041"/>
    <cellStyle name="Tusental 2 3 5" xfId="5939"/>
    <cellStyle name="Tusental 2 3 6" xfId="9867"/>
    <cellStyle name="Tusental 2 3_14. BAs" xfId="9802"/>
    <cellStyle name="Tusental 2 4" xfId="5884"/>
    <cellStyle name="Tusental 2 4 2" xfId="5993"/>
    <cellStyle name="Tusental 2 4 3" xfId="9876"/>
    <cellStyle name="Tusental 2 5" xfId="6228"/>
    <cellStyle name="Tusental 2 5 2" xfId="10025"/>
    <cellStyle name="Tusental 2 6" xfId="5914"/>
    <cellStyle name="Tusental 2 7" xfId="9848"/>
    <cellStyle name="Tusental 2_14. BAs" xfId="9799"/>
    <cellStyle name="Tusental_1FIX, page 2" xfId="611"/>
    <cellStyle name="Valuta (0)_1FIX, page 2" xfId="612"/>
    <cellStyle name="Valuta_1FIX, page 2" xfId="613"/>
    <cellStyle name="Vérification" xfId="618"/>
    <cellStyle name="Vérification 2" xfId="1902"/>
    <cellStyle name="Vérification_14. BAs" xfId="9809"/>
    <cellStyle name="Verknüpfte Zelle" xfId="1903"/>
    <cellStyle name="Verknüpfte Zelle 2" xfId="2047"/>
    <cellStyle name="Verknüpfte Zelle_14. BAs" xfId="9810"/>
    <cellStyle name="Vírgula 2" xfId="2048"/>
    <cellStyle name="Vírgula 2 2" xfId="5802"/>
    <cellStyle name="Vírgula 2 2 2" xfId="6347"/>
    <cellStyle name="Vírgula 2_14. BAs" xfId="9811"/>
    <cellStyle name="Vírgula 3" xfId="2049"/>
    <cellStyle name="Vírgula 3 2" xfId="5803"/>
    <cellStyle name="Vírgula 3 2 2" xfId="6348"/>
    <cellStyle name="Vírgula 3_14. BAs" xfId="9812"/>
    <cellStyle name="Warnender Text" xfId="1904"/>
    <cellStyle name="Warnender Text 2" xfId="2050"/>
    <cellStyle name="Warnender Text_14. BAs" xfId="9803"/>
    <cellStyle name="Warning Text 10" xfId="9127"/>
    <cellStyle name="Warning Text 10 2" xfId="9128"/>
    <cellStyle name="Warning Text 10_Note 23 Employee b" xfId="9129"/>
    <cellStyle name="Warning Text 11" xfId="9130"/>
    <cellStyle name="Warning Text 12" xfId="9131"/>
    <cellStyle name="Warning Text 13" xfId="9132"/>
    <cellStyle name="Warning Text 2" xfId="614"/>
    <cellStyle name="Warning Text 2 10" xfId="9133"/>
    <cellStyle name="Warning Text 2 11" xfId="9134"/>
    <cellStyle name="Warning Text 2 12" xfId="9135"/>
    <cellStyle name="Warning Text 2 13" xfId="9136"/>
    <cellStyle name="Warning Text 2 14" xfId="9137"/>
    <cellStyle name="Warning Text 2 15" xfId="9138"/>
    <cellStyle name="Warning Text 2 2" xfId="1905"/>
    <cellStyle name="Warning Text 2 2 10" xfId="9139"/>
    <cellStyle name="Warning Text 2 2 11" xfId="9140"/>
    <cellStyle name="Warning Text 2 2 12" xfId="9141"/>
    <cellStyle name="Warning Text 2 2 2" xfId="9142"/>
    <cellStyle name="Warning Text 2 2 3" xfId="9143"/>
    <cellStyle name="Warning Text 2 2 4" xfId="9144"/>
    <cellStyle name="Warning Text 2 2 5" xfId="9145"/>
    <cellStyle name="Warning Text 2 2 6" xfId="9146"/>
    <cellStyle name="Warning Text 2 2 7" xfId="9147"/>
    <cellStyle name="Warning Text 2 2 8" xfId="9148"/>
    <cellStyle name="Warning Text 2 2 9" xfId="9149"/>
    <cellStyle name="Warning Text 2 2_14. BAs" xfId="9805"/>
    <cellStyle name="Warning Text 2 3" xfId="9150"/>
    <cellStyle name="Warning Text 2 4" xfId="9151"/>
    <cellStyle name="Warning Text 2 5" xfId="9152"/>
    <cellStyle name="Warning Text 2 6" xfId="9153"/>
    <cellStyle name="Warning Text 2 7" xfId="9154"/>
    <cellStyle name="Warning Text 2 8" xfId="9155"/>
    <cellStyle name="Warning Text 2 9" xfId="9156"/>
    <cellStyle name="Warning Text 2_14. BAs" xfId="9804"/>
    <cellStyle name="Warning Text 3" xfId="615"/>
    <cellStyle name="Warning Text 3 2" xfId="9157"/>
    <cellStyle name="Warning Text 3 3" xfId="9158"/>
    <cellStyle name="Warning Text 3_14. BAs" xfId="9806"/>
    <cellStyle name="Warning Text 4" xfId="616"/>
    <cellStyle name="Warning Text 4 2" xfId="9159"/>
    <cellStyle name="Warning Text 4 3" xfId="9160"/>
    <cellStyle name="Warning Text 4_14. BAs" xfId="9807"/>
    <cellStyle name="Warning Text 5" xfId="617"/>
    <cellStyle name="Warning Text 5 2" xfId="9161"/>
    <cellStyle name="Warning Text 5_14. BAs" xfId="9808"/>
    <cellStyle name="Warning Text 6" xfId="9162"/>
    <cellStyle name="Warning Text 6 2" xfId="9163"/>
    <cellStyle name="Warning Text 6_Note 23 Employee b" xfId="9164"/>
    <cellStyle name="Warning Text 7" xfId="9165"/>
    <cellStyle name="Warning Text 7 2" xfId="9166"/>
    <cellStyle name="Warning Text 7_Note 23 Employee b" xfId="9167"/>
    <cellStyle name="Warning Text 8" xfId="9168"/>
    <cellStyle name="Warning Text 8 2" xfId="9169"/>
    <cellStyle name="Warning Text 8_Note 23 Employee b" xfId="9170"/>
    <cellStyle name="Warning Text 9" xfId="9171"/>
    <cellStyle name="Warning Text 9 2" xfId="9172"/>
    <cellStyle name="Warning Text 9_Note 23 Employee b" xfId="9173"/>
    <cellStyle name="Währung [0]_2ADJ" xfId="619"/>
    <cellStyle name="Währung_2ADJ" xfId="620"/>
    <cellStyle name="X-ERTDisc" xfId="5812"/>
    <cellStyle name="X-ERTDisc 2" xfId="9175"/>
    <cellStyle name="X-ERTDisc 3" xfId="9174"/>
    <cellStyle name="X-ERTDisc1" xfId="5813"/>
    <cellStyle name="X-ERTDisc1 2" xfId="9176"/>
    <cellStyle name="X-ERTDisc3" xfId="5814"/>
    <cellStyle name="X-ERTDisc3 2" xfId="9178"/>
    <cellStyle name="X-ERTDisc3 3" xfId="9177"/>
    <cellStyle name="X-ERTDisc6" xfId="5815"/>
    <cellStyle name="X-ERTDisc6 2" xfId="9180"/>
    <cellStyle name="X-ERTDisc6 3" xfId="9179"/>
    <cellStyle name="Überschrift" xfId="1897"/>
    <cellStyle name="Überschrift 1" xfId="1898"/>
    <cellStyle name="Überschrift 1 2" xfId="2042"/>
    <cellStyle name="Überschrift 1_14. BAs" xfId="9814"/>
    <cellStyle name="Überschrift 2" xfId="1899"/>
    <cellStyle name="Überschrift 2 2" xfId="2043"/>
    <cellStyle name="Überschrift 2_14. BAs" xfId="9815"/>
    <cellStyle name="Überschrift 3" xfId="1900"/>
    <cellStyle name="Überschrift 3 2" xfId="2044"/>
    <cellStyle name="Überschrift 3 3" xfId="5795"/>
    <cellStyle name="Überschrift 3_14. BAs" xfId="9816"/>
    <cellStyle name="Überschrift 4" xfId="1901"/>
    <cellStyle name="Überschrift 4 2" xfId="2045"/>
    <cellStyle name="Überschrift 4_14. BAs" xfId="9817"/>
    <cellStyle name="Überschrift 5" xfId="2046"/>
    <cellStyle name="Überschrift_14. BAs" xfId="9813"/>
    <cellStyle name="Zelle überprüfen" xfId="1906"/>
    <cellStyle name="Zelle überprüfen 2" xfId="2051"/>
    <cellStyle name="Zelle überprüfen_14. BAs" xfId="9818"/>
    <cellStyle name="Ärenderubrik" xfId="9181"/>
    <cellStyle name="Обычный_1BAS" xfId="621"/>
    <cellStyle name="一般_Overdue" xfId="622"/>
    <cellStyle name="千位分隔 2" xfId="1907"/>
    <cellStyle name="千位分隔_0061 DSO DPO-0512-0110" xfId="623"/>
    <cellStyle name="千分位[0]_Consol 2002-06 (57.12%)07-24" xfId="2052"/>
    <cellStyle name="千分位_Book2" xfId="2053"/>
    <cellStyle name="合计金额" xfId="2054"/>
    <cellStyle name="常规 2" xfId="2087"/>
    <cellStyle name="常规_0061 DSO DPO-0512-0110" xfId="624"/>
    <cellStyle name="未定義" xfId="625"/>
    <cellStyle name="样式 1" xfId="9182"/>
    <cellStyle name="標準_材料在庫" xfId="626"/>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0099CC"/>
      <rgbColor rgb="006E6E78"/>
      <rgbColor rgb="00FFFFCC"/>
      <rgbColor rgb="00CCFFFF"/>
      <rgbColor rgb="00660066"/>
      <rgbColor rgb="00FF8080"/>
      <rgbColor rgb="000066CC"/>
      <rgbColor rgb="00CCCCFF"/>
      <rgbColor rgb="00000080"/>
      <rgbColor rgb="00D2D2D2"/>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0</xdr:colOff>
      <xdr:row>1</xdr:row>
      <xdr:rowOff>142875</xdr:rowOff>
    </xdr:to>
    <xdr:sp macro="" textlink="">
      <xdr:nvSpPr>
        <xdr:cNvPr id="73360" name="Text Box 10">
          <a:extLst>
            <a:ext uri="{FF2B5EF4-FFF2-40B4-BE49-F238E27FC236}">
              <a16:creationId xmlns:a16="http://schemas.microsoft.com/office/drawing/2014/main" id="{00000000-0008-0000-0000-0000901E0100}"/>
            </a:ext>
          </a:extLst>
        </xdr:cNvPr>
        <xdr:cNvSpPr txBox="1">
          <a:spLocks noChangeArrowheads="1"/>
        </xdr:cNvSpPr>
      </xdr:nvSpPr>
      <xdr:spPr bwMode="auto">
        <a:xfrm>
          <a:off x="0" y="0"/>
          <a:ext cx="27355800" cy="304800"/>
        </a:xfrm>
        <a:prstGeom prst="rect">
          <a:avLst/>
        </a:prstGeom>
        <a:gradFill rotWithShape="1">
          <a:gsLst>
            <a:gs pos="0">
              <a:srgbClr val="0099CC"/>
            </a:gs>
            <a:gs pos="100000">
              <a:srgbClr val="FFFFFF">
                <a:alpha val="0"/>
              </a:srgbClr>
            </a:gs>
          </a:gsLst>
          <a:lin ang="5400000" scaled="1"/>
        </a:gra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361950</xdr:colOff>
      <xdr:row>3</xdr:row>
      <xdr:rowOff>19050</xdr:rowOff>
    </xdr:from>
    <xdr:to>
      <xdr:col>0</xdr:col>
      <xdr:colOff>1397000</xdr:colOff>
      <xdr:row>6</xdr:row>
      <xdr:rowOff>38100</xdr:rowOff>
    </xdr:to>
    <xdr:pic>
      <xdr:nvPicPr>
        <xdr:cNvPr id="73361" name="Picture 2">
          <a:extLst>
            <a:ext uri="{FF2B5EF4-FFF2-40B4-BE49-F238E27FC236}">
              <a16:creationId xmlns:a16="http://schemas.microsoft.com/office/drawing/2014/main" id="{00000000-0008-0000-0000-0000911E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504825"/>
          <a:ext cx="103822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roup%20Investor%20Relations/2021/Q3/Reporting%20files/IR%20File%202021.09_Sale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1-3 Overv."/>
      <sheetName val="3 Geography"/>
      <sheetName val="4-7 BAs"/>
      <sheetName val="9 Inc.St"/>
      <sheetName val="11. BS"/>
      <sheetName val="14. BAs"/>
      <sheetName val="Q IS SEK"/>
      <sheetName val="Q BS SEK"/>
      <sheetName val="Q SB SEK"/>
      <sheetName val="Y IS SEK"/>
      <sheetName val="Y BS SEK"/>
      <sheetName val="Y SB SEK"/>
      <sheetName val="Ctrl"/>
      <sheetName val="Notes"/>
      <sheetName val="FinStat_values"/>
      <sheetName val="GPS_values"/>
      <sheetName val="GPS EPM"/>
      <sheetName val="Published_values"/>
      <sheetName val="8. New Accountin principles"/>
      <sheetName val="10 Comp.Inc"/>
      <sheetName val="12. Equity"/>
      <sheetName val="13. CF "/>
      <sheetName val="15. Disc. op. BS "/>
      <sheetName val="15. Alt. Disc. Op. IncSt )"/>
      <sheetName val="15. Disc. Op. CF"/>
      <sheetName val="17. Acq."/>
      <sheetName val="18.  Parent"/>
      <sheetName val="A. Overv."/>
      <sheetName val="B. Org.g "/>
      <sheetName val="B1. BA charts"/>
      <sheetName val="B2. Annual chart"/>
      <sheetName val="C. Bridges"/>
      <sheetName val="D. BS"/>
      <sheetName val="E. CF"/>
      <sheetName val="J. Employees"/>
      <sheetName val="Q CF SEK"/>
      <sheetName val="Y CF SEK"/>
      <sheetName val="APMs calculated"/>
      <sheetName val="PublishedResult"/>
      <sheetName val="Key Ratios - SEK"/>
      <sheetName val="Sustainabilit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5">
          <cell r="D5" t="str">
            <v>Q3</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1.bin"/><Relationship Id="rId2" Type="http://schemas.openxmlformats.org/officeDocument/2006/relationships/printerSettings" Target="../printerSettings/printerSettings1.bin"/><Relationship Id="rId1" Type="http://schemas.openxmlformats.org/officeDocument/2006/relationships/hyperlink" Target="http://www.atlascopcogroup.com/en/investor-relations/key-figures/key-financial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U131"/>
  <sheetViews>
    <sheetView showGridLines="0" tabSelected="1" zoomScaleNormal="100" workbookViewId="0">
      <selection activeCell="A8" sqref="A8"/>
    </sheetView>
  </sheetViews>
  <sheetFormatPr defaultRowHeight="12.75"/>
  <cols>
    <col min="1" max="1" width="26.140625" customWidth="1"/>
    <col min="2" max="2" width="35.28515625" customWidth="1"/>
    <col min="3" max="6" width="25.7109375" customWidth="1"/>
    <col min="7" max="7" width="6.42578125" customWidth="1"/>
    <col min="8" max="8" width="36.42578125" customWidth="1"/>
    <col min="9" max="9" width="25.42578125" customWidth="1"/>
    <col min="10" max="10" width="31.28515625" customWidth="1"/>
    <col min="11" max="21" width="25.42578125" customWidth="1"/>
  </cols>
  <sheetData>
    <row r="1" spans="1:21">
      <c r="A1" s="2"/>
      <c r="B1" s="2"/>
      <c r="C1" s="2"/>
      <c r="D1" s="2"/>
      <c r="E1" s="2"/>
      <c r="F1" s="2"/>
      <c r="G1" s="2"/>
      <c r="H1" s="2"/>
      <c r="I1" s="2"/>
      <c r="J1" s="2"/>
      <c r="K1" s="2"/>
      <c r="L1" s="2"/>
      <c r="M1" s="2"/>
      <c r="N1" s="2"/>
      <c r="O1" s="2"/>
      <c r="P1" s="2"/>
      <c r="Q1" s="2"/>
      <c r="R1" s="2"/>
      <c r="S1" s="2"/>
      <c r="T1" s="2"/>
      <c r="U1" s="2"/>
    </row>
    <row r="2" spans="1:21">
      <c r="A2" s="2"/>
      <c r="B2" s="2"/>
      <c r="C2" s="2"/>
      <c r="D2" s="2"/>
      <c r="E2" s="2"/>
      <c r="F2" s="2"/>
      <c r="G2" s="2"/>
      <c r="H2" s="2"/>
      <c r="I2" s="2"/>
      <c r="J2" s="2"/>
      <c r="K2" s="2"/>
      <c r="L2" s="2"/>
      <c r="M2" s="2"/>
      <c r="N2" s="2"/>
      <c r="O2" s="2"/>
      <c r="P2" s="2"/>
      <c r="Q2" s="2"/>
      <c r="R2" s="2"/>
      <c r="S2" s="2"/>
      <c r="T2" s="2"/>
      <c r="U2" s="2"/>
    </row>
    <row r="3" spans="1:21">
      <c r="A3" s="2"/>
      <c r="B3" s="2"/>
      <c r="C3" s="2"/>
      <c r="D3" s="2"/>
      <c r="E3" s="2"/>
      <c r="F3" s="2"/>
      <c r="G3" s="2"/>
      <c r="H3" s="2"/>
      <c r="I3" s="2"/>
      <c r="J3" s="2"/>
      <c r="K3" s="2"/>
      <c r="L3" s="2"/>
      <c r="M3" s="2"/>
      <c r="N3" s="2"/>
      <c r="O3" s="2"/>
      <c r="P3" s="2"/>
      <c r="Q3" s="2"/>
      <c r="R3" s="2"/>
      <c r="S3" s="2"/>
      <c r="T3" s="2"/>
      <c r="U3" s="2"/>
    </row>
    <row r="4" spans="1:21">
      <c r="A4" s="2"/>
      <c r="B4" s="79" t="s">
        <v>137</v>
      </c>
      <c r="C4" s="79"/>
      <c r="D4" s="79"/>
      <c r="E4" s="79"/>
      <c r="F4" s="79"/>
      <c r="G4" s="2"/>
      <c r="H4" s="2"/>
      <c r="I4" s="2"/>
      <c r="J4" s="2"/>
      <c r="K4" s="2"/>
      <c r="L4" s="2"/>
      <c r="M4" s="2"/>
      <c r="N4" s="2"/>
      <c r="O4" s="2"/>
      <c r="P4" s="2"/>
      <c r="Q4" s="2"/>
      <c r="R4" s="2"/>
      <c r="S4" s="2"/>
      <c r="T4" s="2"/>
      <c r="U4" s="2"/>
    </row>
    <row r="5" spans="1:21">
      <c r="A5" s="2"/>
      <c r="B5" s="80" t="s">
        <v>99</v>
      </c>
      <c r="C5" s="80" t="s">
        <v>100</v>
      </c>
      <c r="D5" s="80" t="s">
        <v>168</v>
      </c>
      <c r="E5" s="80" t="s">
        <v>101</v>
      </c>
      <c r="F5" s="81"/>
      <c r="G5" s="2"/>
      <c r="H5" s="2"/>
      <c r="I5" s="2"/>
      <c r="J5" s="2"/>
      <c r="K5" s="2"/>
      <c r="L5" s="2"/>
      <c r="M5" s="2"/>
      <c r="N5" s="2"/>
      <c r="O5" s="2"/>
      <c r="P5" s="2"/>
      <c r="Q5" s="2"/>
      <c r="R5" s="2"/>
      <c r="S5" s="2"/>
      <c r="T5" s="2"/>
      <c r="U5" s="2"/>
    </row>
    <row r="6" spans="1:21">
      <c r="A6" s="2"/>
      <c r="B6" s="83" t="s">
        <v>98</v>
      </c>
      <c r="C6" s="2" t="s">
        <v>110</v>
      </c>
      <c r="D6" s="2" t="s">
        <v>81</v>
      </c>
      <c r="E6" s="3"/>
      <c r="F6" s="2"/>
      <c r="I6" s="2"/>
      <c r="J6" s="2"/>
      <c r="K6" s="2"/>
      <c r="L6" s="2"/>
      <c r="M6" s="2"/>
      <c r="N6" s="2"/>
      <c r="O6" s="2"/>
      <c r="P6" s="2"/>
      <c r="Q6" s="2"/>
      <c r="R6" s="2"/>
      <c r="S6" s="2"/>
      <c r="T6" s="2"/>
      <c r="U6" s="2"/>
    </row>
    <row r="7" spans="1:21" ht="13.5" customHeight="1">
      <c r="A7" s="2"/>
      <c r="B7" s="83" t="s">
        <v>105</v>
      </c>
      <c r="C7" s="2" t="s">
        <v>102</v>
      </c>
      <c r="D7" s="2" t="s">
        <v>95</v>
      </c>
      <c r="E7" s="2"/>
      <c r="F7" s="2"/>
      <c r="I7" s="2"/>
      <c r="J7" s="2"/>
      <c r="K7" s="2"/>
      <c r="L7" s="2"/>
      <c r="M7" s="2"/>
      <c r="N7" s="2"/>
      <c r="O7" s="2"/>
      <c r="P7" s="2"/>
      <c r="Q7" s="2"/>
      <c r="R7" s="2"/>
      <c r="S7" s="2"/>
      <c r="T7" s="2"/>
      <c r="U7" s="2"/>
    </row>
    <row r="8" spans="1:21" ht="13.5" customHeight="1">
      <c r="A8" s="2"/>
      <c r="B8" s="83" t="s">
        <v>166</v>
      </c>
      <c r="C8" s="3" t="s">
        <v>167</v>
      </c>
      <c r="D8" s="3" t="s">
        <v>95</v>
      </c>
      <c r="E8" s="3"/>
      <c r="F8" s="2"/>
      <c r="I8" s="2"/>
      <c r="J8" s="2"/>
      <c r="K8" s="2"/>
      <c r="L8" s="2"/>
      <c r="M8" s="2"/>
      <c r="N8" s="2"/>
      <c r="O8" s="2"/>
      <c r="P8" s="2"/>
      <c r="Q8" s="2"/>
      <c r="R8" s="2"/>
      <c r="S8" s="2"/>
      <c r="T8" s="2"/>
      <c r="U8" s="2"/>
    </row>
    <row r="9" spans="1:21">
      <c r="A9" s="645"/>
      <c r="B9" s="83" t="s">
        <v>138</v>
      </c>
      <c r="C9" s="2" t="s">
        <v>139</v>
      </c>
      <c r="D9" s="2" t="s">
        <v>145</v>
      </c>
      <c r="E9" s="3"/>
      <c r="F9" s="2"/>
      <c r="I9" s="2"/>
      <c r="J9" s="2"/>
      <c r="K9" s="2"/>
      <c r="L9" s="2"/>
      <c r="M9" s="2"/>
      <c r="N9" s="2"/>
      <c r="O9" s="2"/>
      <c r="P9" s="2"/>
      <c r="Q9" s="2"/>
      <c r="R9" s="2"/>
      <c r="S9" s="2"/>
      <c r="T9" s="2"/>
      <c r="U9" s="2"/>
    </row>
    <row r="10" spans="1:21">
      <c r="A10" s="2"/>
      <c r="B10" s="83" t="s">
        <v>106</v>
      </c>
      <c r="C10" s="2" t="s">
        <v>103</v>
      </c>
      <c r="D10" s="2" t="s">
        <v>81</v>
      </c>
      <c r="E10" s="3"/>
      <c r="F10" s="2"/>
      <c r="I10" s="2"/>
      <c r="J10" s="2"/>
      <c r="K10" s="2"/>
      <c r="L10" s="2"/>
      <c r="M10" s="2"/>
      <c r="N10" s="2"/>
      <c r="O10" s="2"/>
      <c r="P10" s="2"/>
      <c r="Q10" s="2"/>
      <c r="R10" s="2"/>
      <c r="S10" s="2"/>
      <c r="T10" s="2"/>
      <c r="U10" s="2"/>
    </row>
    <row r="11" spans="1:21">
      <c r="A11" s="2"/>
      <c r="B11" s="83" t="s">
        <v>107</v>
      </c>
      <c r="C11" s="2" t="s">
        <v>108</v>
      </c>
      <c r="D11" s="2" t="s">
        <v>81</v>
      </c>
      <c r="E11" s="2"/>
      <c r="F11" s="2"/>
      <c r="I11" s="5"/>
      <c r="J11" s="2"/>
      <c r="K11" s="2"/>
      <c r="L11" s="2"/>
      <c r="M11" s="2"/>
      <c r="N11" s="2"/>
      <c r="O11" s="2"/>
      <c r="P11" s="2"/>
      <c r="Q11" s="2"/>
      <c r="R11" s="2"/>
      <c r="S11" s="2"/>
      <c r="T11" s="2"/>
      <c r="U11" s="2"/>
    </row>
    <row r="12" spans="1:21">
      <c r="A12" s="2"/>
      <c r="B12" s="83" t="s">
        <v>135</v>
      </c>
      <c r="C12" s="2" t="s">
        <v>136</v>
      </c>
      <c r="D12" s="2" t="s">
        <v>95</v>
      </c>
      <c r="E12" s="2"/>
      <c r="F12" s="2"/>
      <c r="G12" s="2"/>
      <c r="H12" s="2"/>
      <c r="I12" s="2"/>
      <c r="J12" s="2"/>
      <c r="K12" s="2"/>
      <c r="L12" s="2"/>
      <c r="M12" s="2"/>
      <c r="N12" s="2"/>
      <c r="O12" s="2"/>
      <c r="P12" s="2"/>
      <c r="Q12" s="2"/>
      <c r="R12" s="2"/>
      <c r="S12" s="2"/>
      <c r="T12" s="2"/>
      <c r="U12" s="2"/>
    </row>
    <row r="13" spans="1:21">
      <c r="A13" s="2"/>
      <c r="B13" s="83" t="s">
        <v>94</v>
      </c>
      <c r="C13" s="3" t="s">
        <v>104</v>
      </c>
      <c r="D13" s="2"/>
      <c r="E13" s="2"/>
      <c r="F13" s="2"/>
      <c r="G13" s="2"/>
      <c r="H13" s="2"/>
      <c r="I13" s="2"/>
      <c r="J13" s="2"/>
      <c r="K13" s="2"/>
      <c r="L13" s="2"/>
      <c r="M13" s="2"/>
      <c r="N13" s="2"/>
      <c r="O13" s="2"/>
      <c r="P13" s="2"/>
      <c r="Q13" s="2"/>
      <c r="R13" s="2"/>
      <c r="S13" s="2"/>
      <c r="T13" s="2"/>
      <c r="U13" s="2"/>
    </row>
    <row r="14" spans="1:21">
      <c r="A14" s="2"/>
      <c r="B14" s="82"/>
      <c r="C14" s="81"/>
      <c r="D14" s="81"/>
      <c r="E14" s="81"/>
      <c r="F14" s="81"/>
      <c r="G14" s="2"/>
      <c r="H14" s="2"/>
      <c r="I14" s="2"/>
      <c r="J14" s="2"/>
      <c r="K14" s="2"/>
      <c r="L14" s="2"/>
      <c r="M14" s="2"/>
      <c r="N14" s="2"/>
      <c r="O14" s="2"/>
      <c r="P14" s="2"/>
      <c r="Q14" s="2"/>
      <c r="R14" s="2"/>
      <c r="S14" s="2"/>
      <c r="T14" s="2"/>
      <c r="U14" s="2"/>
    </row>
    <row r="15" spans="1:21">
      <c r="A15" s="2"/>
      <c r="B15" s="83"/>
      <c r="C15" s="2"/>
      <c r="D15" s="2"/>
      <c r="E15" s="3"/>
      <c r="F15" s="2"/>
      <c r="G15" s="2"/>
      <c r="H15" s="2"/>
      <c r="I15" s="2"/>
      <c r="J15" s="2"/>
      <c r="K15" s="2"/>
      <c r="L15" s="2"/>
      <c r="M15" s="2"/>
      <c r="N15" s="2"/>
      <c r="O15" s="2"/>
      <c r="P15" s="2"/>
      <c r="Q15" s="2"/>
      <c r="R15" s="2"/>
      <c r="S15" s="2"/>
      <c r="T15" s="2"/>
      <c r="U15" s="2"/>
    </row>
    <row r="16" spans="1:21">
      <c r="A16" s="2"/>
      <c r="B16" s="3" t="s">
        <v>109</v>
      </c>
      <c r="D16" s="2"/>
      <c r="E16" s="2"/>
      <c r="F16" s="2"/>
      <c r="G16" s="2"/>
      <c r="H16" s="2"/>
      <c r="I16" s="2"/>
    </row>
    <row r="17" spans="1:9">
      <c r="A17" s="229"/>
      <c r="B17" s="245" t="s">
        <v>250</v>
      </c>
      <c r="C17" s="2"/>
      <c r="D17" s="2"/>
      <c r="E17" s="2"/>
      <c r="F17" s="2"/>
      <c r="G17" s="2"/>
      <c r="H17" s="2"/>
      <c r="I17" s="2"/>
    </row>
    <row r="18" spans="1:9">
      <c r="A18" s="2"/>
      <c r="B18" s="245" t="s">
        <v>311</v>
      </c>
      <c r="C18" s="2"/>
      <c r="D18" s="2"/>
      <c r="E18" s="2"/>
      <c r="F18" s="2"/>
      <c r="G18" s="2"/>
      <c r="H18" s="2"/>
      <c r="I18" s="2"/>
    </row>
    <row r="19" spans="1:9">
      <c r="A19" s="2"/>
      <c r="B19" s="351" t="s">
        <v>310</v>
      </c>
      <c r="C19" s="2"/>
      <c r="D19" s="2"/>
      <c r="E19" s="2"/>
      <c r="F19" s="2"/>
      <c r="G19" s="2"/>
      <c r="H19" s="2"/>
      <c r="I19" s="2"/>
    </row>
    <row r="20" spans="1:9" ht="56.25" customHeight="1">
      <c r="A20" s="2"/>
      <c r="B20" s="678" t="s">
        <v>185</v>
      </c>
      <c r="C20" s="678"/>
      <c r="D20" s="678"/>
      <c r="E20" s="678"/>
      <c r="F20" s="678"/>
      <c r="G20" s="2"/>
      <c r="H20" s="2"/>
      <c r="I20" s="2"/>
    </row>
    <row r="21" spans="1:9" ht="72" customHeight="1">
      <c r="A21" s="2"/>
      <c r="B21" s="678" t="s">
        <v>259</v>
      </c>
      <c r="C21" s="678"/>
      <c r="D21" s="678"/>
      <c r="E21" s="678"/>
      <c r="F21" s="678"/>
      <c r="G21" s="2"/>
      <c r="H21" s="229"/>
      <c r="I21" s="2"/>
    </row>
    <row r="22" spans="1:9">
      <c r="A22" s="2"/>
      <c r="B22" s="228" t="s">
        <v>183</v>
      </c>
      <c r="C22" s="2"/>
      <c r="D22" s="2"/>
      <c r="E22" s="2"/>
      <c r="F22" s="2"/>
      <c r="G22" s="2"/>
      <c r="H22" s="2"/>
      <c r="I22" s="2"/>
    </row>
    <row r="23" spans="1:9">
      <c r="A23" s="2"/>
      <c r="B23" s="346" t="s">
        <v>249</v>
      </c>
      <c r="C23" s="2"/>
      <c r="D23" s="2"/>
      <c r="E23" s="2"/>
      <c r="F23" s="2"/>
      <c r="G23" s="2"/>
      <c r="H23" s="2"/>
      <c r="I23" s="2"/>
    </row>
    <row r="24" spans="1:9">
      <c r="A24" s="2"/>
      <c r="B24" s="228"/>
      <c r="C24" s="2"/>
      <c r="D24" s="2"/>
      <c r="E24" s="2"/>
      <c r="F24" s="2"/>
      <c r="G24" s="2"/>
      <c r="H24" s="2"/>
      <c r="I24" s="2"/>
    </row>
    <row r="25" spans="1:9" ht="25.5">
      <c r="A25" s="244"/>
      <c r="B25" s="347" t="s">
        <v>260</v>
      </c>
      <c r="C25" s="671" t="s">
        <v>184</v>
      </c>
      <c r="D25" s="671"/>
      <c r="E25" s="676" t="s">
        <v>261</v>
      </c>
      <c r="F25" s="677"/>
      <c r="G25" s="2"/>
      <c r="H25" s="2"/>
      <c r="I25" s="2"/>
    </row>
    <row r="26" spans="1:9" ht="69" customHeight="1">
      <c r="A26" s="230"/>
      <c r="B26" s="345" t="s">
        <v>253</v>
      </c>
      <c r="C26" s="679" t="s">
        <v>252</v>
      </c>
      <c r="D26" s="679"/>
      <c r="E26" s="673" t="s">
        <v>255</v>
      </c>
      <c r="F26" s="673"/>
      <c r="G26" s="2"/>
      <c r="H26" s="2"/>
      <c r="I26" s="2"/>
    </row>
    <row r="27" spans="1:9" ht="38.25">
      <c r="A27" s="230"/>
      <c r="B27" s="345" t="s">
        <v>251</v>
      </c>
      <c r="C27" s="679" t="s">
        <v>254</v>
      </c>
      <c r="D27" s="679"/>
      <c r="E27" s="673"/>
      <c r="F27" s="673"/>
      <c r="G27" s="2"/>
      <c r="H27" s="2"/>
      <c r="I27" s="2"/>
    </row>
    <row r="28" spans="1:9" ht="108.75" customHeight="1">
      <c r="A28" s="230"/>
      <c r="B28" s="345" t="s">
        <v>257</v>
      </c>
      <c r="C28" s="670" t="s">
        <v>256</v>
      </c>
      <c r="D28" s="672"/>
      <c r="E28" s="670" t="s">
        <v>258</v>
      </c>
      <c r="F28" s="670"/>
      <c r="G28" s="2"/>
      <c r="H28" s="2"/>
      <c r="I28" s="2"/>
    </row>
    <row r="29" spans="1:9" ht="51">
      <c r="A29" s="368"/>
      <c r="B29" s="345" t="s">
        <v>290</v>
      </c>
      <c r="C29" s="670" t="s">
        <v>291</v>
      </c>
      <c r="D29" s="672"/>
      <c r="E29" s="670" t="s">
        <v>292</v>
      </c>
      <c r="F29" s="670"/>
      <c r="G29" s="2"/>
      <c r="H29" s="2"/>
      <c r="I29" s="2"/>
    </row>
    <row r="30" spans="1:9" ht="55.5" customHeight="1">
      <c r="A30" s="368"/>
      <c r="B30" s="345" t="s">
        <v>279</v>
      </c>
      <c r="C30" s="670" t="s">
        <v>280</v>
      </c>
      <c r="D30" s="672"/>
      <c r="E30" s="670" t="s">
        <v>281</v>
      </c>
      <c r="F30" s="670"/>
      <c r="G30" s="2"/>
      <c r="H30" s="2"/>
      <c r="I30" s="2"/>
    </row>
    <row r="31" spans="1:9" ht="65.25" customHeight="1">
      <c r="A31" s="368"/>
      <c r="B31" s="345" t="s">
        <v>301</v>
      </c>
      <c r="C31" s="670" t="s">
        <v>300</v>
      </c>
      <c r="D31" s="672"/>
      <c r="E31" s="670" t="s">
        <v>302</v>
      </c>
      <c r="F31" s="670"/>
      <c r="G31" s="2"/>
      <c r="H31" s="2"/>
      <c r="I31" s="2"/>
    </row>
    <row r="32" spans="1:9" ht="71.25" customHeight="1">
      <c r="A32" s="230"/>
      <c r="B32" s="345" t="s">
        <v>271</v>
      </c>
      <c r="C32" s="670" t="s">
        <v>272</v>
      </c>
      <c r="D32" s="672"/>
      <c r="E32" s="670" t="s">
        <v>273</v>
      </c>
      <c r="F32" s="670"/>
      <c r="G32" s="2"/>
      <c r="H32" s="675"/>
      <c r="I32" s="675"/>
    </row>
    <row r="33" spans="1:10" ht="135" customHeight="1">
      <c r="A33" s="230"/>
      <c r="B33" s="544" t="s">
        <v>440</v>
      </c>
      <c r="C33" s="670" t="s">
        <v>448</v>
      </c>
      <c r="D33" s="672"/>
      <c r="E33" s="670" t="s">
        <v>439</v>
      </c>
      <c r="F33" s="672"/>
      <c r="G33" s="2"/>
      <c r="H33" s="541"/>
      <c r="I33" s="541"/>
    </row>
    <row r="34" spans="1:10" ht="54" customHeight="1">
      <c r="A34" s="369"/>
      <c r="B34" s="345" t="s">
        <v>444</v>
      </c>
      <c r="C34" s="670" t="s">
        <v>262</v>
      </c>
      <c r="D34" s="672"/>
      <c r="E34" s="673" t="s">
        <v>264</v>
      </c>
      <c r="F34" s="673"/>
      <c r="G34" s="2"/>
      <c r="H34" s="674"/>
      <c r="I34" s="674"/>
      <c r="J34" s="674"/>
    </row>
    <row r="35" spans="1:10" ht="64.5" customHeight="1">
      <c r="A35" s="369"/>
      <c r="B35" s="345" t="s">
        <v>303</v>
      </c>
      <c r="C35" s="670" t="s">
        <v>263</v>
      </c>
      <c r="D35" s="672"/>
      <c r="E35" s="673"/>
      <c r="F35" s="673"/>
      <c r="G35" s="2"/>
      <c r="H35" s="674"/>
      <c r="I35" s="674"/>
      <c r="J35" s="674"/>
    </row>
    <row r="36" spans="1:10" ht="66.75" customHeight="1">
      <c r="A36" s="368"/>
      <c r="B36" s="345" t="s">
        <v>304</v>
      </c>
      <c r="C36" s="670" t="s">
        <v>305</v>
      </c>
      <c r="D36" s="672"/>
      <c r="E36" s="670" t="s">
        <v>306</v>
      </c>
      <c r="F36" s="670"/>
      <c r="G36" s="2"/>
      <c r="H36" s="234"/>
      <c r="I36" s="2"/>
    </row>
    <row r="37" spans="1:10" ht="79.5" customHeight="1">
      <c r="A37" s="368"/>
      <c r="B37" s="345" t="s">
        <v>274</v>
      </c>
      <c r="C37" s="670" t="s">
        <v>275</v>
      </c>
      <c r="D37" s="672"/>
      <c r="E37" s="670" t="s">
        <v>276</v>
      </c>
      <c r="F37" s="670"/>
      <c r="G37" s="2"/>
      <c r="H37" s="234"/>
      <c r="I37" s="2"/>
    </row>
    <row r="38" spans="1:10" ht="119.65" customHeight="1">
      <c r="A38" s="230"/>
      <c r="B38" s="345" t="s">
        <v>277</v>
      </c>
      <c r="C38" s="670" t="s">
        <v>347</v>
      </c>
      <c r="D38" s="672"/>
      <c r="E38" s="670" t="s">
        <v>278</v>
      </c>
      <c r="F38" s="670"/>
      <c r="G38" s="2"/>
      <c r="H38" s="232"/>
      <c r="I38" s="2"/>
    </row>
    <row r="39" spans="1:10" ht="59.25" customHeight="1">
      <c r="A39" s="369"/>
      <c r="B39" s="345" t="s">
        <v>285</v>
      </c>
      <c r="C39" s="670" t="s">
        <v>286</v>
      </c>
      <c r="D39" s="672"/>
      <c r="E39" s="670" t="s">
        <v>287</v>
      </c>
      <c r="F39" s="670"/>
      <c r="G39" s="2"/>
      <c r="H39" s="229"/>
      <c r="I39" s="2"/>
    </row>
    <row r="40" spans="1:10" ht="133.5" customHeight="1">
      <c r="A40" s="230"/>
      <c r="B40" s="345" t="s">
        <v>288</v>
      </c>
      <c r="C40" s="670" t="s">
        <v>445</v>
      </c>
      <c r="D40" s="672"/>
      <c r="E40" s="670" t="s">
        <v>289</v>
      </c>
      <c r="F40" s="670"/>
      <c r="G40" s="2"/>
      <c r="H40" s="229"/>
      <c r="I40" s="2"/>
    </row>
    <row r="41" spans="1:10" ht="86.25" customHeight="1">
      <c r="A41" s="230"/>
      <c r="B41" s="345" t="s">
        <v>283</v>
      </c>
      <c r="C41" s="670" t="s">
        <v>282</v>
      </c>
      <c r="D41" s="672"/>
      <c r="E41" s="670" t="s">
        <v>284</v>
      </c>
      <c r="F41" s="670"/>
      <c r="G41" s="2"/>
      <c r="H41" s="232"/>
      <c r="I41" s="2"/>
    </row>
    <row r="42" spans="1:10" ht="78.75" customHeight="1">
      <c r="A42" s="230"/>
      <c r="B42" s="345" t="s">
        <v>294</v>
      </c>
      <c r="C42" s="670" t="s">
        <v>293</v>
      </c>
      <c r="D42" s="672"/>
      <c r="E42" s="670" t="s">
        <v>295</v>
      </c>
      <c r="F42" s="670"/>
      <c r="G42" s="2"/>
      <c r="H42" s="229"/>
      <c r="I42" s="2"/>
    </row>
    <row r="43" spans="1:10" ht="76.5">
      <c r="A43" s="230"/>
      <c r="B43" s="345" t="s">
        <v>296</v>
      </c>
      <c r="C43" s="670" t="s">
        <v>446</v>
      </c>
      <c r="D43" s="672"/>
      <c r="E43" s="670" t="s">
        <v>447</v>
      </c>
      <c r="F43" s="670"/>
      <c r="G43" s="2"/>
      <c r="H43" s="229"/>
      <c r="I43" s="2"/>
    </row>
    <row r="44" spans="1:10" ht="68.25" customHeight="1">
      <c r="A44" s="230"/>
      <c r="B44" s="345" t="s">
        <v>297</v>
      </c>
      <c r="C44" s="670" t="s">
        <v>298</v>
      </c>
      <c r="D44" s="672"/>
      <c r="E44" s="670" t="s">
        <v>299</v>
      </c>
      <c r="F44" s="670"/>
      <c r="G44" s="2"/>
      <c r="H44" s="232"/>
      <c r="I44" s="2"/>
    </row>
    <row r="45" spans="1:10" ht="97.5" customHeight="1">
      <c r="A45" s="369"/>
      <c r="B45" s="345" t="s">
        <v>269</v>
      </c>
      <c r="C45" s="670" t="s">
        <v>268</v>
      </c>
      <c r="D45" s="672"/>
      <c r="E45" s="670" t="s">
        <v>270</v>
      </c>
      <c r="F45" s="670"/>
      <c r="G45" s="2"/>
      <c r="H45" s="233"/>
      <c r="I45" s="2"/>
    </row>
    <row r="46" spans="1:10" ht="97.5" customHeight="1">
      <c r="A46" s="369"/>
      <c r="B46" s="345" t="s">
        <v>266</v>
      </c>
      <c r="C46" s="670" t="s">
        <v>265</v>
      </c>
      <c r="D46" s="672"/>
      <c r="E46" s="670" t="s">
        <v>267</v>
      </c>
      <c r="F46" s="670"/>
      <c r="G46" s="2"/>
      <c r="H46" s="232"/>
      <c r="I46" s="2"/>
    </row>
    <row r="47" spans="1:10" ht="66.75" customHeight="1">
      <c r="A47" s="230"/>
      <c r="B47" s="350" t="s">
        <v>307</v>
      </c>
      <c r="C47" s="670" t="s">
        <v>308</v>
      </c>
      <c r="D47" s="672"/>
      <c r="E47" s="670" t="s">
        <v>309</v>
      </c>
      <c r="F47" s="670"/>
      <c r="G47" s="2"/>
      <c r="H47" s="232"/>
      <c r="I47" s="2"/>
    </row>
    <row r="49" spans="1:9">
      <c r="A49" s="2"/>
      <c r="B49" s="2"/>
      <c r="C49" s="2"/>
      <c r="D49" s="2"/>
      <c r="E49" s="2"/>
      <c r="F49" s="2"/>
      <c r="G49" s="2"/>
      <c r="H49" s="231"/>
      <c r="I49" s="2"/>
    </row>
    <row r="50" spans="1:9">
      <c r="A50" s="2"/>
      <c r="B50" s="2"/>
      <c r="C50" s="2"/>
      <c r="D50" s="2"/>
      <c r="E50" s="2"/>
      <c r="F50" s="2"/>
      <c r="G50" s="2"/>
      <c r="H50" s="2"/>
      <c r="I50" s="2"/>
    </row>
    <row r="51" spans="1:9">
      <c r="A51" s="2"/>
      <c r="B51" s="2"/>
      <c r="C51" s="2"/>
      <c r="D51" s="2"/>
      <c r="E51" s="2"/>
      <c r="F51" s="2"/>
      <c r="G51" s="2"/>
      <c r="H51" s="2"/>
      <c r="I51" s="2"/>
    </row>
    <row r="52" spans="1:9">
      <c r="A52" s="2"/>
      <c r="B52" s="229"/>
      <c r="C52" s="2"/>
      <c r="D52" s="2"/>
      <c r="E52" s="2"/>
      <c r="F52" s="2"/>
      <c r="G52" s="2"/>
      <c r="H52" s="2"/>
      <c r="I52" s="2"/>
    </row>
    <row r="53" spans="1:9">
      <c r="A53" s="2"/>
      <c r="B53" s="229"/>
      <c r="C53" s="2"/>
      <c r="D53" s="2"/>
      <c r="E53" s="77"/>
    </row>
    <row r="54" spans="1:9">
      <c r="A54" s="2"/>
      <c r="B54" s="2"/>
      <c r="C54" s="2"/>
      <c r="D54" s="2"/>
      <c r="E54" s="77"/>
    </row>
    <row r="55" spans="1:9">
      <c r="A55" s="2"/>
      <c r="B55" s="2"/>
      <c r="C55" s="2"/>
      <c r="D55" s="2"/>
      <c r="E55" s="77"/>
      <c r="F55" s="77"/>
      <c r="G55" s="2"/>
      <c r="H55" s="2"/>
      <c r="I55" s="2"/>
    </row>
    <row r="56" spans="1:9">
      <c r="A56" s="2"/>
      <c r="B56" s="2"/>
      <c r="C56" s="2"/>
      <c r="D56" s="2"/>
      <c r="E56" s="2"/>
      <c r="F56" s="2"/>
      <c r="G56" s="2"/>
      <c r="H56" s="2"/>
      <c r="I56" s="2"/>
    </row>
    <row r="57" spans="1:9">
      <c r="A57" s="2"/>
      <c r="B57" s="2"/>
      <c r="C57" s="2"/>
      <c r="D57" s="2"/>
      <c r="E57" s="2"/>
      <c r="F57" s="2"/>
      <c r="G57" s="2"/>
      <c r="H57" s="2"/>
      <c r="I57" s="2"/>
    </row>
    <row r="58" spans="1:9">
      <c r="A58" s="2"/>
      <c r="B58" s="3"/>
      <c r="C58" s="2"/>
      <c r="D58" s="2"/>
      <c r="E58" s="2"/>
      <c r="F58" s="2"/>
      <c r="G58" s="2"/>
      <c r="H58" s="2"/>
      <c r="I58" s="2"/>
    </row>
    <row r="59" spans="1:9">
      <c r="A59" s="2"/>
      <c r="B59" s="2"/>
      <c r="C59" s="2"/>
      <c r="D59" s="2"/>
      <c r="E59" s="2"/>
      <c r="F59" s="2"/>
      <c r="G59" s="2"/>
      <c r="H59" s="2"/>
      <c r="I59" s="2"/>
    </row>
    <row r="60" spans="1:9">
      <c r="A60" s="2"/>
      <c r="B60" s="2"/>
      <c r="C60" s="2"/>
      <c r="D60" s="2"/>
      <c r="E60" s="2"/>
      <c r="F60" s="2"/>
      <c r="G60" s="2"/>
      <c r="H60" s="2"/>
      <c r="I60" s="2"/>
    </row>
    <row r="61" spans="1:9">
      <c r="A61" s="2"/>
      <c r="B61" s="2"/>
      <c r="C61" s="2"/>
      <c r="D61" s="2"/>
      <c r="E61" s="2"/>
      <c r="F61" s="2"/>
      <c r="G61" s="2"/>
      <c r="H61" s="2"/>
      <c r="I61" s="2"/>
    </row>
    <row r="62" spans="1:9">
      <c r="A62" s="2"/>
      <c r="B62" s="2"/>
      <c r="C62" s="2"/>
      <c r="D62" s="2"/>
      <c r="E62" s="2"/>
      <c r="F62" s="2"/>
      <c r="G62" s="2"/>
      <c r="H62" s="2"/>
      <c r="I62" s="2"/>
    </row>
    <row r="63" spans="1:9">
      <c r="A63" s="2"/>
      <c r="B63" s="2"/>
      <c r="C63" s="2"/>
      <c r="D63" s="2"/>
      <c r="E63" s="2"/>
      <c r="F63" s="2"/>
      <c r="G63" s="2"/>
      <c r="H63" s="2"/>
      <c r="I63" s="2"/>
    </row>
    <row r="64" spans="1:9">
      <c r="A64" s="2"/>
      <c r="B64" s="2"/>
      <c r="C64" s="2"/>
      <c r="D64" s="2"/>
      <c r="E64" s="2"/>
      <c r="F64" s="2"/>
      <c r="G64" s="2"/>
      <c r="H64" s="2"/>
      <c r="I64" s="2"/>
    </row>
    <row r="65" spans="1:9">
      <c r="A65" s="2"/>
      <c r="B65" s="2"/>
      <c r="C65" s="2"/>
      <c r="D65" s="2"/>
      <c r="E65" s="2"/>
      <c r="F65" s="2"/>
      <c r="G65" s="2"/>
      <c r="H65" s="2"/>
      <c r="I65" s="2"/>
    </row>
    <row r="66" spans="1:9">
      <c r="A66" s="2"/>
      <c r="B66" s="2"/>
      <c r="C66" s="2"/>
      <c r="D66" s="2"/>
      <c r="E66" s="2"/>
      <c r="F66" s="2"/>
      <c r="G66" s="2"/>
      <c r="H66" s="2"/>
      <c r="I66" s="2"/>
    </row>
    <row r="67" spans="1:9">
      <c r="A67" s="2"/>
      <c r="B67" s="2"/>
      <c r="C67" s="2"/>
      <c r="D67" s="2"/>
      <c r="E67" s="2"/>
      <c r="F67" s="2"/>
      <c r="G67" s="2"/>
      <c r="H67" s="2"/>
      <c r="I67" s="2"/>
    </row>
    <row r="68" spans="1:9">
      <c r="A68" s="2"/>
      <c r="B68" s="2"/>
      <c r="C68" s="2"/>
      <c r="D68" s="2"/>
      <c r="E68" s="2"/>
      <c r="F68" s="2"/>
      <c r="G68" s="2"/>
      <c r="H68" s="2"/>
      <c r="I68" s="2"/>
    </row>
    <row r="69" spans="1:9">
      <c r="A69" s="2"/>
      <c r="B69" s="2"/>
      <c r="C69" s="2"/>
      <c r="D69" s="2"/>
      <c r="E69" s="2"/>
      <c r="F69" s="2"/>
      <c r="G69" s="2"/>
      <c r="H69" s="2"/>
      <c r="I69" s="2"/>
    </row>
    <row r="70" spans="1:9">
      <c r="A70" s="2"/>
      <c r="B70" s="2"/>
      <c r="C70" s="2"/>
      <c r="D70" s="2"/>
      <c r="E70" s="2"/>
      <c r="F70" s="2"/>
      <c r="G70" s="2"/>
      <c r="H70" s="2"/>
      <c r="I70" s="2"/>
    </row>
    <row r="71" spans="1:9">
      <c r="A71" s="2"/>
      <c r="B71" s="2"/>
      <c r="C71" s="2"/>
      <c r="D71" s="2"/>
      <c r="E71" s="2"/>
      <c r="F71" s="2"/>
      <c r="G71" s="2"/>
      <c r="H71" s="2"/>
      <c r="I71" s="2"/>
    </row>
    <row r="72" spans="1:9">
      <c r="A72" s="2"/>
      <c r="B72" s="2"/>
      <c r="C72" s="2"/>
      <c r="D72" s="2"/>
      <c r="E72" s="2"/>
      <c r="F72" s="2"/>
      <c r="G72" s="2"/>
      <c r="H72" s="2"/>
      <c r="I72" s="2"/>
    </row>
    <row r="73" spans="1:9">
      <c r="A73" s="2"/>
      <c r="B73" s="2"/>
      <c r="C73" s="2"/>
      <c r="D73" s="2"/>
      <c r="E73" s="2"/>
      <c r="F73" s="2"/>
      <c r="G73" s="2"/>
      <c r="H73" s="2"/>
      <c r="I73" s="2"/>
    </row>
    <row r="74" spans="1:9">
      <c r="A74" s="2"/>
      <c r="B74" s="2"/>
      <c r="C74" s="2"/>
      <c r="D74" s="2"/>
      <c r="E74" s="2"/>
      <c r="F74" s="2"/>
      <c r="G74" s="2"/>
      <c r="H74" s="2"/>
      <c r="I74" s="2"/>
    </row>
    <row r="75" spans="1:9">
      <c r="A75" s="2"/>
      <c r="B75" s="2"/>
      <c r="C75" s="2"/>
      <c r="D75" s="2"/>
      <c r="E75" s="2"/>
      <c r="F75" s="2"/>
      <c r="G75" s="2"/>
      <c r="H75" s="2"/>
      <c r="I75" s="2"/>
    </row>
    <row r="76" spans="1:9">
      <c r="A76" s="2"/>
      <c r="B76" s="2"/>
      <c r="C76" s="2"/>
      <c r="D76" s="2"/>
      <c r="E76" s="2"/>
      <c r="F76" s="2"/>
      <c r="G76" s="2"/>
      <c r="H76" s="2"/>
      <c r="I76" s="2"/>
    </row>
    <row r="77" spans="1:9">
      <c r="A77" s="2"/>
      <c r="B77" s="2"/>
      <c r="C77" s="2"/>
      <c r="D77" s="2"/>
      <c r="E77" s="2"/>
      <c r="F77" s="2"/>
      <c r="G77" s="2"/>
      <c r="H77" s="2"/>
      <c r="I77" s="2"/>
    </row>
    <row r="78" spans="1:9">
      <c r="A78" s="2"/>
      <c r="B78" s="2"/>
      <c r="C78" s="2"/>
      <c r="D78" s="2"/>
      <c r="E78" s="2"/>
      <c r="F78" s="2"/>
      <c r="G78" s="2"/>
      <c r="H78" s="2"/>
      <c r="I78" s="2"/>
    </row>
    <row r="79" spans="1:9">
      <c r="A79" s="2"/>
      <c r="B79" s="2"/>
      <c r="C79" s="2"/>
      <c r="D79" s="2"/>
      <c r="E79" s="2"/>
      <c r="F79" s="2"/>
      <c r="G79" s="2"/>
      <c r="H79" s="2"/>
      <c r="I79" s="2"/>
    </row>
    <row r="80" spans="1:9">
      <c r="A80" s="2"/>
      <c r="B80" s="2"/>
      <c r="C80" s="2"/>
      <c r="D80" s="2"/>
      <c r="E80" s="2"/>
      <c r="F80" s="2"/>
      <c r="G80" s="2"/>
      <c r="H80" s="2"/>
      <c r="I80" s="2"/>
    </row>
    <row r="81" spans="1:9">
      <c r="A81" s="2"/>
      <c r="B81" s="2"/>
      <c r="C81" s="2"/>
      <c r="D81" s="2"/>
      <c r="E81" s="2"/>
      <c r="F81" s="2"/>
      <c r="G81" s="2"/>
      <c r="H81" s="2"/>
      <c r="I81" s="2"/>
    </row>
    <row r="82" spans="1:9">
      <c r="A82" s="2"/>
      <c r="B82" s="2"/>
      <c r="C82" s="2"/>
      <c r="D82" s="2"/>
      <c r="E82" s="2"/>
      <c r="F82" s="2"/>
      <c r="G82" s="2"/>
      <c r="H82" s="2"/>
      <c r="I82" s="2"/>
    </row>
    <row r="83" spans="1:9">
      <c r="A83" s="2"/>
      <c r="B83" s="2"/>
      <c r="C83" s="2"/>
      <c r="D83" s="2"/>
      <c r="E83" s="2"/>
      <c r="F83" s="2"/>
      <c r="G83" s="2"/>
      <c r="H83" s="2"/>
      <c r="I83" s="2"/>
    </row>
    <row r="84" spans="1:9">
      <c r="A84" s="2"/>
      <c r="B84" s="2"/>
      <c r="C84" s="2"/>
      <c r="D84" s="2"/>
      <c r="E84" s="2"/>
      <c r="F84" s="2"/>
      <c r="G84" s="2"/>
      <c r="H84" s="2"/>
      <c r="I84" s="2"/>
    </row>
    <row r="85" spans="1:9">
      <c r="A85" s="2"/>
      <c r="B85" s="2"/>
      <c r="C85" s="2"/>
      <c r="D85" s="2"/>
      <c r="E85" s="2"/>
      <c r="F85" s="2"/>
      <c r="G85" s="2"/>
      <c r="H85" s="2"/>
      <c r="I85" s="2"/>
    </row>
    <row r="86" spans="1:9">
      <c r="A86" s="2"/>
      <c r="B86" s="2"/>
      <c r="C86" s="2"/>
      <c r="D86" s="2"/>
      <c r="E86" s="2"/>
      <c r="F86" s="2"/>
      <c r="G86" s="2"/>
      <c r="H86" s="2"/>
      <c r="I86" s="2"/>
    </row>
    <row r="87" spans="1:9">
      <c r="A87" s="2"/>
      <c r="B87" s="2"/>
      <c r="C87" s="2"/>
      <c r="D87" s="2"/>
      <c r="E87" s="2"/>
      <c r="F87" s="2"/>
      <c r="G87" s="2"/>
      <c r="H87" s="2"/>
      <c r="I87" s="2"/>
    </row>
    <row r="88" spans="1:9">
      <c r="A88" s="2"/>
      <c r="B88" s="2"/>
      <c r="C88" s="2"/>
      <c r="D88" s="2"/>
      <c r="E88" s="2"/>
      <c r="F88" s="2"/>
      <c r="G88" s="2"/>
      <c r="H88" s="2"/>
      <c r="I88" s="2"/>
    </row>
    <row r="89" spans="1:9">
      <c r="A89" s="2"/>
      <c r="B89" s="2"/>
      <c r="C89" s="2"/>
      <c r="D89" s="2"/>
      <c r="E89" s="2"/>
      <c r="F89" s="2"/>
      <c r="G89" s="2"/>
      <c r="H89" s="2"/>
      <c r="I89" s="2"/>
    </row>
    <row r="90" spans="1:9">
      <c r="A90" s="2"/>
      <c r="B90" s="2"/>
      <c r="C90" s="2"/>
      <c r="D90" s="2"/>
      <c r="E90" s="2"/>
      <c r="F90" s="2"/>
      <c r="G90" s="2"/>
      <c r="H90" s="2"/>
      <c r="I90" s="2"/>
    </row>
    <row r="91" spans="1:9">
      <c r="A91" s="2"/>
      <c r="B91" s="2"/>
      <c r="C91" s="2"/>
      <c r="D91" s="2"/>
      <c r="E91" s="2"/>
      <c r="F91" s="2"/>
      <c r="G91" s="2"/>
      <c r="H91" s="2"/>
      <c r="I91" s="2"/>
    </row>
    <row r="92" spans="1:9">
      <c r="A92" s="2"/>
      <c r="B92" s="2"/>
      <c r="C92" s="2"/>
      <c r="D92" s="2"/>
      <c r="E92" s="2"/>
      <c r="F92" s="2"/>
      <c r="G92" s="2"/>
      <c r="H92" s="2"/>
      <c r="I92" s="2"/>
    </row>
    <row r="93" spans="1:9">
      <c r="A93" s="2"/>
      <c r="B93" s="2"/>
      <c r="C93" s="2"/>
      <c r="D93" s="2"/>
      <c r="E93" s="2"/>
      <c r="F93" s="2"/>
      <c r="G93" s="2"/>
      <c r="H93" s="2"/>
      <c r="I93" s="2"/>
    </row>
    <row r="94" spans="1:9">
      <c r="A94" s="2"/>
      <c r="B94" s="2"/>
      <c r="C94" s="2"/>
      <c r="D94" s="2"/>
      <c r="E94" s="2"/>
      <c r="F94" s="2"/>
      <c r="G94" s="2"/>
      <c r="H94" s="2"/>
      <c r="I94" s="2"/>
    </row>
    <row r="95" spans="1:9">
      <c r="A95" s="2"/>
      <c r="B95" s="2"/>
      <c r="C95" s="2"/>
      <c r="D95" s="2"/>
      <c r="E95" s="2"/>
      <c r="F95" s="2"/>
      <c r="G95" s="2"/>
      <c r="H95" s="2"/>
      <c r="I95" s="2"/>
    </row>
    <row r="96" spans="1:9">
      <c r="A96" s="2"/>
      <c r="B96" s="2"/>
      <c r="C96" s="2"/>
      <c r="D96" s="2"/>
      <c r="E96" s="2"/>
      <c r="F96" s="2"/>
      <c r="G96" s="2"/>
      <c r="H96" s="2"/>
      <c r="I96" s="2"/>
    </row>
    <row r="97" spans="1:9">
      <c r="A97" s="2"/>
      <c r="B97" s="2"/>
      <c r="C97" s="2"/>
      <c r="D97" s="2"/>
      <c r="E97" s="2"/>
      <c r="F97" s="2"/>
      <c r="G97" s="2"/>
      <c r="H97" s="2"/>
      <c r="I97" s="2"/>
    </row>
    <row r="98" spans="1:9">
      <c r="A98" s="2"/>
      <c r="B98" s="2"/>
      <c r="C98" s="2"/>
      <c r="D98" s="2"/>
      <c r="E98" s="2"/>
      <c r="F98" s="2"/>
      <c r="G98" s="2"/>
      <c r="H98" s="2"/>
      <c r="I98" s="2"/>
    </row>
    <row r="99" spans="1:9">
      <c r="A99" s="2"/>
      <c r="B99" s="2"/>
      <c r="C99" s="2"/>
      <c r="D99" s="2"/>
      <c r="E99" s="2"/>
      <c r="F99" s="2"/>
      <c r="G99" s="2"/>
      <c r="H99" s="2"/>
      <c r="I99" s="2"/>
    </row>
    <row r="100" spans="1:9">
      <c r="A100" s="2"/>
      <c r="B100" s="2"/>
      <c r="C100" s="2"/>
      <c r="D100" s="2"/>
      <c r="E100" s="2"/>
      <c r="F100" s="2"/>
      <c r="G100" s="2"/>
      <c r="H100" s="2"/>
      <c r="I100" s="2"/>
    </row>
    <row r="101" spans="1:9">
      <c r="A101" s="2"/>
      <c r="B101" s="2"/>
      <c r="C101" s="2"/>
      <c r="D101" s="2"/>
      <c r="E101" s="2"/>
      <c r="F101" s="2"/>
      <c r="G101" s="2"/>
      <c r="H101" s="2"/>
      <c r="I101" s="2"/>
    </row>
    <row r="102" spans="1:9">
      <c r="A102" s="2"/>
      <c r="B102" s="2"/>
      <c r="C102" s="2"/>
      <c r="D102" s="2"/>
      <c r="E102" s="2"/>
      <c r="F102" s="2"/>
      <c r="G102" s="2"/>
      <c r="H102" s="2"/>
      <c r="I102" s="2"/>
    </row>
    <row r="103" spans="1:9">
      <c r="A103" s="2"/>
      <c r="B103" s="2"/>
      <c r="C103" s="2"/>
      <c r="D103" s="2"/>
      <c r="E103" s="2"/>
      <c r="F103" s="2"/>
      <c r="G103" s="2"/>
      <c r="H103" s="2"/>
      <c r="I103" s="2"/>
    </row>
    <row r="104" spans="1:9">
      <c r="A104" s="2"/>
      <c r="B104" s="2"/>
      <c r="C104" s="2"/>
      <c r="D104" s="2"/>
      <c r="E104" s="2"/>
      <c r="F104" s="2"/>
      <c r="G104" s="2"/>
      <c r="H104" s="2"/>
      <c r="I104" s="2"/>
    </row>
    <row r="105" spans="1:9">
      <c r="A105" s="2"/>
      <c r="B105" s="2"/>
      <c r="C105" s="2"/>
      <c r="D105" s="2"/>
      <c r="E105" s="2"/>
      <c r="F105" s="2"/>
      <c r="G105" s="2"/>
      <c r="H105" s="2"/>
      <c r="I105" s="2"/>
    </row>
    <row r="106" spans="1:9">
      <c r="A106" s="2"/>
      <c r="B106" s="2"/>
      <c r="C106" s="2"/>
      <c r="D106" s="2"/>
      <c r="E106" s="2"/>
      <c r="F106" s="2"/>
      <c r="G106" s="2"/>
      <c r="H106" s="2"/>
      <c r="I106" s="2"/>
    </row>
    <row r="107" spans="1:9">
      <c r="A107" s="2"/>
      <c r="B107" s="2"/>
      <c r="C107" s="2"/>
      <c r="D107" s="2"/>
      <c r="E107" s="2"/>
      <c r="F107" s="2"/>
      <c r="G107" s="2"/>
      <c r="H107" s="2"/>
      <c r="I107" s="2"/>
    </row>
    <row r="108" spans="1:9">
      <c r="A108" s="2"/>
      <c r="B108" s="2"/>
      <c r="C108" s="2"/>
      <c r="D108" s="2"/>
      <c r="E108" s="2"/>
      <c r="F108" s="2"/>
      <c r="G108" s="2"/>
      <c r="H108" s="2"/>
      <c r="I108" s="2"/>
    </row>
    <row r="109" spans="1:9">
      <c r="A109" s="2"/>
      <c r="B109" s="2"/>
      <c r="C109" s="2"/>
      <c r="D109" s="2"/>
      <c r="E109" s="2"/>
      <c r="F109" s="2"/>
      <c r="G109" s="2"/>
      <c r="H109" s="2"/>
      <c r="I109" s="2"/>
    </row>
    <row r="110" spans="1:9">
      <c r="A110" s="2"/>
      <c r="B110" s="2"/>
      <c r="C110" s="2"/>
      <c r="D110" s="2"/>
      <c r="E110" s="2"/>
      <c r="F110" s="2"/>
      <c r="G110" s="2"/>
      <c r="H110" s="2"/>
      <c r="I110" s="2"/>
    </row>
    <row r="111" spans="1:9">
      <c r="A111" s="2"/>
      <c r="B111" s="2"/>
      <c r="C111" s="2"/>
      <c r="D111" s="2"/>
      <c r="E111" s="2"/>
      <c r="F111" s="2"/>
      <c r="G111" s="2"/>
      <c r="H111" s="2"/>
      <c r="I111" s="2"/>
    </row>
    <row r="112" spans="1:9">
      <c r="A112" s="2"/>
      <c r="B112" s="2"/>
      <c r="C112" s="2"/>
      <c r="D112" s="2"/>
      <c r="E112" s="2"/>
      <c r="F112" s="2"/>
      <c r="G112" s="2"/>
      <c r="H112" s="2"/>
      <c r="I112" s="2"/>
    </row>
    <row r="113" spans="1:9">
      <c r="A113" s="2"/>
      <c r="B113" s="2"/>
      <c r="C113" s="2"/>
      <c r="D113" s="2"/>
      <c r="E113" s="2"/>
      <c r="F113" s="2"/>
      <c r="G113" s="2"/>
      <c r="H113" s="2"/>
      <c r="I113" s="2"/>
    </row>
    <row r="114" spans="1:9">
      <c r="A114" s="2"/>
      <c r="B114" s="2"/>
      <c r="C114" s="2"/>
      <c r="D114" s="2"/>
      <c r="E114" s="2"/>
      <c r="F114" s="2"/>
      <c r="G114" s="2"/>
      <c r="H114" s="2"/>
      <c r="I114" s="2"/>
    </row>
    <row r="115" spans="1:9">
      <c r="A115" s="2"/>
      <c r="B115" s="2"/>
      <c r="C115" s="2"/>
      <c r="D115" s="2"/>
      <c r="E115" s="2"/>
      <c r="F115" s="2"/>
      <c r="G115" s="2"/>
      <c r="H115" s="2"/>
      <c r="I115" s="2"/>
    </row>
    <row r="116" spans="1:9">
      <c r="A116" s="2"/>
      <c r="B116" s="2"/>
      <c r="C116" s="2"/>
      <c r="D116" s="2"/>
      <c r="E116" s="2"/>
      <c r="F116" s="2"/>
      <c r="G116" s="2"/>
      <c r="H116" s="2"/>
      <c r="I116" s="2"/>
    </row>
    <row r="117" spans="1:9">
      <c r="A117" s="2"/>
      <c r="B117" s="2"/>
      <c r="C117" s="2"/>
      <c r="D117" s="2"/>
      <c r="E117" s="2"/>
      <c r="F117" s="2"/>
      <c r="G117" s="2"/>
      <c r="H117" s="2"/>
      <c r="I117" s="2"/>
    </row>
    <row r="118" spans="1:9">
      <c r="A118" s="2"/>
      <c r="B118" s="2"/>
      <c r="C118" s="2"/>
      <c r="D118" s="2"/>
      <c r="E118" s="2"/>
      <c r="F118" s="2"/>
      <c r="G118" s="2"/>
      <c r="H118" s="2"/>
      <c r="I118" s="2"/>
    </row>
    <row r="119" spans="1:9">
      <c r="A119" s="2"/>
      <c r="B119" s="2"/>
      <c r="C119" s="2"/>
      <c r="D119" s="2"/>
      <c r="E119" s="2"/>
      <c r="F119" s="2"/>
      <c r="G119" s="2"/>
      <c r="H119" s="2"/>
      <c r="I119" s="2"/>
    </row>
    <row r="120" spans="1:9">
      <c r="A120" s="2"/>
      <c r="B120" s="2"/>
      <c r="C120" s="2"/>
      <c r="D120" s="2"/>
      <c r="E120" s="2"/>
      <c r="F120" s="2"/>
      <c r="G120" s="2"/>
      <c r="H120" s="2"/>
      <c r="I120" s="2"/>
    </row>
    <row r="121" spans="1:9">
      <c r="A121" s="2"/>
      <c r="B121" s="2"/>
      <c r="C121" s="2"/>
      <c r="D121" s="2"/>
      <c r="E121" s="2"/>
      <c r="F121" s="2"/>
      <c r="G121" s="2"/>
      <c r="H121" s="2"/>
      <c r="I121" s="2"/>
    </row>
    <row r="122" spans="1:9">
      <c r="A122" s="2"/>
      <c r="B122" s="2"/>
      <c r="C122" s="2"/>
      <c r="D122" s="2"/>
      <c r="E122" s="2"/>
      <c r="F122" s="2"/>
      <c r="G122" s="2"/>
      <c r="H122" s="2"/>
      <c r="I122" s="2"/>
    </row>
    <row r="123" spans="1:9">
      <c r="A123" s="2"/>
      <c r="B123" s="2"/>
      <c r="C123" s="2"/>
      <c r="D123" s="2"/>
      <c r="E123" s="2"/>
      <c r="F123" s="2"/>
      <c r="G123" s="2"/>
      <c r="H123" s="2"/>
      <c r="I123" s="2"/>
    </row>
    <row r="124" spans="1:9">
      <c r="A124" s="2"/>
      <c r="B124" s="2"/>
      <c r="C124" s="2"/>
      <c r="D124" s="2"/>
      <c r="E124" s="2"/>
      <c r="F124" s="2"/>
      <c r="G124" s="2"/>
      <c r="H124" s="2"/>
      <c r="I124" s="2"/>
    </row>
    <row r="125" spans="1:9">
      <c r="A125" s="2"/>
      <c r="B125" s="2"/>
      <c r="C125" s="2"/>
      <c r="D125" s="2"/>
      <c r="E125" s="2"/>
      <c r="F125" s="2"/>
      <c r="G125" s="2"/>
      <c r="H125" s="2"/>
      <c r="I125" s="2"/>
    </row>
    <row r="126" spans="1:9">
      <c r="A126" s="2"/>
      <c r="B126" s="2"/>
      <c r="C126" s="2"/>
      <c r="D126" s="2"/>
      <c r="E126" s="2"/>
      <c r="F126" s="2"/>
      <c r="G126" s="2"/>
      <c r="H126" s="2"/>
      <c r="I126" s="2"/>
    </row>
    <row r="127" spans="1:9">
      <c r="A127" s="2"/>
      <c r="B127" s="2"/>
      <c r="C127" s="2"/>
      <c r="D127" s="2"/>
      <c r="E127" s="2"/>
      <c r="F127" s="2"/>
      <c r="G127" s="2"/>
      <c r="H127" s="2"/>
      <c r="I127" s="2"/>
    </row>
    <row r="128" spans="1:9">
      <c r="A128" s="2"/>
      <c r="B128" s="2"/>
      <c r="C128" s="2"/>
      <c r="D128" s="2"/>
      <c r="E128" s="2"/>
      <c r="F128" s="2"/>
      <c r="G128" s="2"/>
      <c r="H128" s="2"/>
      <c r="I128" s="2"/>
    </row>
    <row r="129" spans="1:9">
      <c r="A129" s="2"/>
      <c r="B129" s="2"/>
      <c r="C129" s="2"/>
      <c r="D129" s="2"/>
      <c r="E129" s="2"/>
      <c r="F129" s="2"/>
      <c r="G129" s="2"/>
      <c r="H129" s="2"/>
      <c r="I129" s="2"/>
    </row>
    <row r="130" spans="1:9">
      <c r="A130" s="2"/>
      <c r="B130" s="2"/>
      <c r="C130" s="2"/>
      <c r="D130" s="2"/>
      <c r="E130" s="2"/>
      <c r="F130" s="2"/>
      <c r="G130" s="2"/>
      <c r="H130" s="2"/>
      <c r="I130" s="2"/>
    </row>
    <row r="131" spans="1:9">
      <c r="A131" s="2"/>
      <c r="B131" s="2"/>
      <c r="C131" s="2"/>
      <c r="D131" s="2"/>
      <c r="E131" s="2"/>
      <c r="F131" s="2"/>
      <c r="G131" s="2"/>
      <c r="H131" s="2"/>
      <c r="I131" s="2"/>
    </row>
  </sheetData>
  <mergeCells count="48">
    <mergeCell ref="H34:J35"/>
    <mergeCell ref="H32:I32"/>
    <mergeCell ref="E25:F25"/>
    <mergeCell ref="B20:F20"/>
    <mergeCell ref="B21:F21"/>
    <mergeCell ref="C26:D26"/>
    <mergeCell ref="C27:D27"/>
    <mergeCell ref="C28:D28"/>
    <mergeCell ref="C29:D29"/>
    <mergeCell ref="C30:D30"/>
    <mergeCell ref="C33:D33"/>
    <mergeCell ref="E33:F33"/>
    <mergeCell ref="C44:D44"/>
    <mergeCell ref="C35:D35"/>
    <mergeCell ref="C37:D37"/>
    <mergeCell ref="C36:D36"/>
    <mergeCell ref="C39:D39"/>
    <mergeCell ref="C38:D38"/>
    <mergeCell ref="C45:D45"/>
    <mergeCell ref="C46:D46"/>
    <mergeCell ref="C47:D47"/>
    <mergeCell ref="E26:F27"/>
    <mergeCell ref="E28:F28"/>
    <mergeCell ref="C40:D40"/>
    <mergeCell ref="C41:D41"/>
    <mergeCell ref="E29:F29"/>
    <mergeCell ref="E30:F30"/>
    <mergeCell ref="C43:D43"/>
    <mergeCell ref="E44:F44"/>
    <mergeCell ref="E45:F45"/>
    <mergeCell ref="E46:F46"/>
    <mergeCell ref="E47:F47"/>
    <mergeCell ref="E34:F35"/>
    <mergeCell ref="E42:F42"/>
    <mergeCell ref="E43:F43"/>
    <mergeCell ref="E37:F37"/>
    <mergeCell ref="E36:F36"/>
    <mergeCell ref="E38:F38"/>
    <mergeCell ref="C25:D25"/>
    <mergeCell ref="E39:F39"/>
    <mergeCell ref="E40:F40"/>
    <mergeCell ref="E41:F41"/>
    <mergeCell ref="C31:D31"/>
    <mergeCell ref="C32:D32"/>
    <mergeCell ref="E31:F31"/>
    <mergeCell ref="E32:F32"/>
    <mergeCell ref="C34:D34"/>
    <mergeCell ref="C42:D42"/>
  </mergeCells>
  <hyperlinks>
    <hyperlink ref="B6" location="' Q IS SEK'!A1" display="Quarterly Income Statement "/>
    <hyperlink ref="B7" location="'Q BS SEK'!A1" display="Quarterly Balance Sheet"/>
    <hyperlink ref="B10" location="'Y IS SEK'!A1" display="Yearly Income Statement "/>
    <hyperlink ref="B11" location="'Y BS SEK'!A1" display="Yearly Balance Sheet "/>
    <hyperlink ref="B13" location="'Key Ratios - SEK'!A1" display="Key Ratios "/>
    <hyperlink ref="B12" location="'Y CF SEK'!A1" display="Yearly Cash Flow"/>
    <hyperlink ref="B9" location="'Q SB SEK'!A1" display="Quarterly Sales Bridges"/>
    <hyperlink ref="B8" location="'Q CF SEK'!A1" display="Quarterly Cash Flow "/>
    <hyperlink ref="B27" location="Operating_margin__excl._items_affecting_comparability" display="Adjusted operating profit margin"/>
    <hyperlink ref="B26" location="Adjusted_operating_profit" display="Adjusted operating profit"/>
    <hyperlink ref="B30" location="Capital_turnover_ratio__average" display="Capital Turnover ratio"/>
    <hyperlink ref="B29" location="Capital_employed_turnover_ratio" display="Capital employed turnover ratio"/>
    <hyperlink ref="B28" location="Calculation_of_capital_employed" display="Capital employed"/>
    <hyperlink ref="B37" location="Equity_per_share" display="Equity per share"/>
    <hyperlink ref="B32" location="Dividend_yield" display="Dividend Yield"/>
    <hyperlink ref="B40" location="Calculation_of_net_indebtedness" display="Net indebtedness"/>
    <hyperlink ref="B41" location="Operating_cash_surplus" display="Operating Cash Surplus"/>
    <hyperlink ref="B42" location="Calculation_of_operating_cash_flow" display="Operating cashflow"/>
    <hyperlink ref="B43" location="Operating_margin" display="Operating profit margin"/>
    <hyperlink ref="B36" location="Equity_assets_ratio" display="Equity/assets ratio"/>
    <hyperlink ref="B38" location="Items_affecting_comparability_in_operating_profit" display="Items affecting comparability "/>
    <hyperlink ref="B44" location="organic_growth" display="Organic growth"/>
    <hyperlink ref="B31" location="Debt_equity_ratio" display="Debt/Equity ratio"/>
    <hyperlink ref="B35" location="EBITDA_margin" display="EBITDA margin"/>
    <hyperlink ref="B45" location="Return_on_Capital_Employed" display="Return on capital employed (ROCE)"/>
    <hyperlink ref="B34" location="EBITDA" display="EBITDA - Earnings before interest, taxes, depreciation and Amortization"/>
    <hyperlink ref="B39" location="Net_debt___EBITDA_ratio" display="Net debt / EBITDA ratio"/>
    <hyperlink ref="B46" location="Return_on_equity" display="Return on equity"/>
    <hyperlink ref="B19" r:id="rId1"/>
    <hyperlink ref="B33" location="EBITA" display="EBITA"/>
  </hyperlinks>
  <pageMargins left="0.7" right="0.7" top="0.75" bottom="0.75" header="0.3" footer="0.3"/>
  <pageSetup paperSize="9" scale="34" orientation="portrait" r:id="rId2"/>
  <customProperties>
    <customPr name="EpmWorksheetKeyString_GUID" r:id="rId3"/>
  </customPropertie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Y77"/>
  <sheetViews>
    <sheetView showGridLines="0" zoomScale="90" zoomScaleNormal="90" zoomScaleSheetLayoutView="75" workbookViewId="0">
      <pane xSplit="1" ySplit="4" topLeftCell="J5" activePane="bottomRight" state="frozen"/>
      <selection activeCell="D64" sqref="D64"/>
      <selection pane="topRight" activeCell="D64" sqref="D64"/>
      <selection pane="bottomLeft" activeCell="D64" sqref="D64"/>
      <selection pane="bottomRight"/>
    </sheetView>
  </sheetViews>
  <sheetFormatPr defaultColWidth="9.140625" defaultRowHeight="12.75" outlineLevelRow="1" outlineLevelCol="1"/>
  <cols>
    <col min="1" max="1" width="48" style="4" customWidth="1"/>
    <col min="2" max="2" width="8.7109375" style="4" hidden="1" customWidth="1" outlineLevel="1"/>
    <col min="3" max="3" width="7.85546875" style="4" hidden="1" customWidth="1" outlineLevel="1"/>
    <col min="4" max="4" width="7.5703125" style="4" hidden="1" customWidth="1" outlineLevel="1"/>
    <col min="5" max="6" width="8.7109375" style="4" hidden="1" customWidth="1" outlineLevel="1"/>
    <col min="7" max="8" width="8.42578125" style="4" hidden="1" customWidth="1" outlineLevel="1"/>
    <col min="9" max="9" width="7.7109375" style="4" hidden="1" customWidth="1" outlineLevel="1"/>
    <col min="10" max="10" width="8" style="4" customWidth="1" collapsed="1"/>
    <col min="11" max="12" width="8.7109375" style="4" customWidth="1"/>
    <col min="13" max="25" width="10.28515625" style="4" customWidth="1"/>
    <col min="26" max="16384" width="9.140625" style="4"/>
  </cols>
  <sheetData>
    <row r="1" spans="1:25">
      <c r="A1" s="98" t="s">
        <v>11</v>
      </c>
      <c r="B1" s="268"/>
      <c r="C1" s="174"/>
      <c r="D1" s="174"/>
      <c r="E1" s="174"/>
      <c r="F1" s="268"/>
      <c r="G1" s="174"/>
      <c r="H1" s="174"/>
      <c r="I1" s="174"/>
      <c r="J1" s="174"/>
      <c r="K1" s="174"/>
      <c r="L1" s="174"/>
      <c r="M1" s="174"/>
      <c r="N1" s="174"/>
      <c r="O1" s="174"/>
      <c r="P1" s="174"/>
      <c r="Q1" s="174"/>
      <c r="R1" s="174"/>
      <c r="S1" s="174"/>
      <c r="T1" s="174"/>
      <c r="U1" s="174"/>
      <c r="V1" s="174"/>
      <c r="W1" s="174"/>
      <c r="X1" s="174"/>
      <c r="Y1" s="174"/>
    </row>
    <row r="2" spans="1:25">
      <c r="A2" s="98" t="s">
        <v>246</v>
      </c>
      <c r="B2" s="296"/>
      <c r="C2" s="175"/>
      <c r="D2" s="175"/>
      <c r="E2" s="175"/>
      <c r="F2" s="296"/>
      <c r="G2" s="175"/>
      <c r="H2" s="175"/>
      <c r="I2" s="175"/>
      <c r="J2" s="175"/>
      <c r="K2" s="175"/>
      <c r="L2" s="175"/>
      <c r="M2" s="175"/>
      <c r="N2" s="175"/>
      <c r="O2" s="175"/>
      <c r="P2" s="175"/>
      <c r="Q2" s="175"/>
      <c r="R2" s="175"/>
      <c r="S2" s="175"/>
      <c r="T2" s="175"/>
      <c r="U2" s="175"/>
      <c r="V2" s="175"/>
      <c r="W2" s="175"/>
      <c r="X2" s="175"/>
      <c r="Y2" s="175"/>
    </row>
    <row r="3" spans="1:25" s="35" customFormat="1" ht="14.25">
      <c r="A3" s="111"/>
      <c r="B3" s="176">
        <v>2016</v>
      </c>
      <c r="C3" s="176"/>
      <c r="D3" s="176"/>
      <c r="E3" s="176"/>
      <c r="F3" s="176" t="s">
        <v>340</v>
      </c>
      <c r="G3" s="176"/>
      <c r="H3" s="176"/>
      <c r="I3" s="176"/>
      <c r="J3" s="176">
        <v>2018</v>
      </c>
      <c r="K3" s="176"/>
      <c r="L3" s="176"/>
      <c r="M3" s="176"/>
      <c r="N3" s="176">
        <v>2019</v>
      </c>
      <c r="O3" s="176"/>
      <c r="P3" s="176"/>
      <c r="Q3" s="176"/>
      <c r="R3" s="176">
        <v>2020</v>
      </c>
      <c r="S3" s="176"/>
      <c r="T3" s="176"/>
      <c r="U3" s="176"/>
      <c r="V3" s="176">
        <v>2021</v>
      </c>
      <c r="W3" s="176"/>
      <c r="X3" s="176"/>
      <c r="Y3" s="176"/>
    </row>
    <row r="4" spans="1:25" s="35" customFormat="1">
      <c r="A4" s="78" t="s">
        <v>1</v>
      </c>
      <c r="B4" s="177" t="s">
        <v>9</v>
      </c>
      <c r="C4" s="177" t="s">
        <v>8</v>
      </c>
      <c r="D4" s="177" t="s">
        <v>7</v>
      </c>
      <c r="E4" s="177" t="s">
        <v>10</v>
      </c>
      <c r="F4" s="177" t="s">
        <v>9</v>
      </c>
      <c r="G4" s="177" t="s">
        <v>8</v>
      </c>
      <c r="H4" s="177" t="s">
        <v>7</v>
      </c>
      <c r="I4" s="177" t="s">
        <v>10</v>
      </c>
      <c r="J4" s="177" t="s">
        <v>9</v>
      </c>
      <c r="K4" s="177" t="s">
        <v>8</v>
      </c>
      <c r="L4" s="177" t="s">
        <v>7</v>
      </c>
      <c r="M4" s="177" t="s">
        <v>10</v>
      </c>
      <c r="N4" s="177" t="s">
        <v>9</v>
      </c>
      <c r="O4" s="177" t="s">
        <v>8</v>
      </c>
      <c r="P4" s="177" t="s">
        <v>7</v>
      </c>
      <c r="Q4" s="177" t="s">
        <v>10</v>
      </c>
      <c r="R4" s="177" t="s">
        <v>9</v>
      </c>
      <c r="S4" s="177" t="s">
        <v>8</v>
      </c>
      <c r="T4" s="177" t="s">
        <v>7</v>
      </c>
      <c r="U4" s="177" t="s">
        <v>10</v>
      </c>
      <c r="V4" s="177" t="s">
        <v>9</v>
      </c>
      <c r="W4" s="177" t="s">
        <v>8</v>
      </c>
      <c r="X4" s="177" t="s">
        <v>7</v>
      </c>
      <c r="Y4" s="177" t="s">
        <v>10</v>
      </c>
    </row>
    <row r="5" spans="1:25" ht="14.25">
      <c r="A5" s="76" t="s">
        <v>431</v>
      </c>
      <c r="B5" s="180"/>
      <c r="C5" s="180"/>
      <c r="D5" s="180"/>
      <c r="E5" s="180"/>
      <c r="F5" s="180"/>
      <c r="G5" s="180"/>
      <c r="H5" s="180"/>
      <c r="I5" s="180"/>
      <c r="J5" s="180"/>
      <c r="K5" s="180"/>
      <c r="L5" s="180"/>
      <c r="M5" s="180"/>
      <c r="N5" s="180"/>
      <c r="O5" s="180"/>
      <c r="P5" s="180"/>
      <c r="Q5" s="180"/>
      <c r="R5" s="180"/>
      <c r="S5" s="180"/>
      <c r="T5" s="180"/>
      <c r="U5" s="180"/>
      <c r="V5" s="180"/>
      <c r="W5" s="180"/>
      <c r="X5" s="180"/>
      <c r="Y5" s="180"/>
    </row>
    <row r="6" spans="1:25">
      <c r="A6" s="72" t="s">
        <v>2</v>
      </c>
      <c r="B6" s="169">
        <v>8520</v>
      </c>
      <c r="C6" s="181">
        <v>9293</v>
      </c>
      <c r="D6" s="181">
        <v>9125</v>
      </c>
      <c r="E6" s="169">
        <v>9577</v>
      </c>
      <c r="F6" s="169">
        <v>10125</v>
      </c>
      <c r="G6" s="181">
        <v>10279</v>
      </c>
      <c r="H6" s="181">
        <v>10240</v>
      </c>
      <c r="I6" s="169">
        <v>10128</v>
      </c>
      <c r="J6" s="169">
        <v>11141</v>
      </c>
      <c r="K6" s="169">
        <v>11924</v>
      </c>
      <c r="L6" s="169">
        <v>11231</v>
      </c>
      <c r="M6" s="169">
        <v>11284</v>
      </c>
      <c r="N6" s="169">
        <v>12526</v>
      </c>
      <c r="O6" s="181">
        <v>12902</v>
      </c>
      <c r="P6" s="181">
        <v>12937</v>
      </c>
      <c r="Q6" s="181">
        <v>12289</v>
      </c>
      <c r="R6" s="181">
        <v>12800</v>
      </c>
      <c r="S6" s="169">
        <v>11134</v>
      </c>
      <c r="T6" s="169">
        <v>11600</v>
      </c>
      <c r="U6" s="169">
        <v>11867</v>
      </c>
      <c r="V6" s="169">
        <v>13032</v>
      </c>
      <c r="W6" s="169">
        <v>14272</v>
      </c>
      <c r="X6" s="169">
        <v>13874</v>
      </c>
      <c r="Y6" s="169">
        <v>13834</v>
      </c>
    </row>
    <row r="7" spans="1:25">
      <c r="A7" s="72" t="s">
        <v>191</v>
      </c>
      <c r="B7" s="235">
        <v>3275</v>
      </c>
      <c r="C7" s="211">
        <v>2784</v>
      </c>
      <c r="D7" s="211">
        <v>3555</v>
      </c>
      <c r="E7" s="235">
        <v>4407</v>
      </c>
      <c r="F7" s="235">
        <v>6067</v>
      </c>
      <c r="G7" s="211">
        <v>4989</v>
      </c>
      <c r="H7" s="211">
        <v>5160</v>
      </c>
      <c r="I7" s="235">
        <v>5674</v>
      </c>
      <c r="J7" s="235">
        <v>5992</v>
      </c>
      <c r="K7" s="235">
        <v>5596</v>
      </c>
      <c r="L7" s="235">
        <v>4726</v>
      </c>
      <c r="M7" s="235">
        <v>5156.7936991739998</v>
      </c>
      <c r="N7" s="235">
        <v>5687</v>
      </c>
      <c r="O7" s="211">
        <v>5451</v>
      </c>
      <c r="P7" s="211">
        <v>6486</v>
      </c>
      <c r="Q7" s="211">
        <v>6252</v>
      </c>
      <c r="R7" s="211">
        <v>7116</v>
      </c>
      <c r="S7" s="235">
        <v>5723</v>
      </c>
      <c r="T7" s="235">
        <v>5736</v>
      </c>
      <c r="U7" s="235">
        <v>7008</v>
      </c>
      <c r="V7" s="235">
        <v>8799</v>
      </c>
      <c r="W7" s="235">
        <v>9137</v>
      </c>
      <c r="X7" s="235">
        <v>10782</v>
      </c>
      <c r="Y7" s="235">
        <v>10811</v>
      </c>
    </row>
    <row r="8" spans="1:25">
      <c r="A8" s="72" t="s">
        <v>3</v>
      </c>
      <c r="B8" s="169">
        <v>3512</v>
      </c>
      <c r="C8" s="181">
        <v>3862</v>
      </c>
      <c r="D8" s="181">
        <v>3841</v>
      </c>
      <c r="E8" s="169">
        <v>3897</v>
      </c>
      <c r="F8" s="169">
        <v>4303</v>
      </c>
      <c r="G8" s="181">
        <v>4230</v>
      </c>
      <c r="H8" s="181">
        <v>4091</v>
      </c>
      <c r="I8" s="169">
        <v>4027</v>
      </c>
      <c r="J8" s="169">
        <v>4578</v>
      </c>
      <c r="K8" s="169">
        <v>4713</v>
      </c>
      <c r="L8" s="169">
        <v>4556</v>
      </c>
      <c r="M8" s="169">
        <v>4417</v>
      </c>
      <c r="N8" s="169">
        <v>4686</v>
      </c>
      <c r="O8" s="181">
        <v>4868</v>
      </c>
      <c r="P8" s="181">
        <v>4669</v>
      </c>
      <c r="Q8" s="181">
        <v>4044</v>
      </c>
      <c r="R8" s="181">
        <v>4463</v>
      </c>
      <c r="S8" s="169">
        <v>3246</v>
      </c>
      <c r="T8" s="169">
        <v>4359</v>
      </c>
      <c r="U8" s="169">
        <v>4186</v>
      </c>
      <c r="V8" s="169">
        <v>5143</v>
      </c>
      <c r="W8" s="169">
        <v>5395</v>
      </c>
      <c r="X8" s="169">
        <v>5206</v>
      </c>
      <c r="Y8" s="169">
        <v>4801</v>
      </c>
    </row>
    <row r="9" spans="1:25">
      <c r="A9" s="72" t="s">
        <v>193</v>
      </c>
      <c r="B9" s="169">
        <v>2600</v>
      </c>
      <c r="C9" s="181">
        <v>2503</v>
      </c>
      <c r="D9" s="181">
        <v>2550</v>
      </c>
      <c r="E9" s="169">
        <v>2662</v>
      </c>
      <c r="F9" s="169">
        <v>2935</v>
      </c>
      <c r="G9" s="181">
        <v>2946</v>
      </c>
      <c r="H9" s="181">
        <v>2648</v>
      </c>
      <c r="I9" s="169">
        <v>2730</v>
      </c>
      <c r="J9" s="169">
        <v>3337</v>
      </c>
      <c r="K9" s="169">
        <v>3091</v>
      </c>
      <c r="L9" s="169">
        <v>3043</v>
      </c>
      <c r="M9" s="169">
        <v>3026.9346142035001</v>
      </c>
      <c r="N9" s="169">
        <v>4101</v>
      </c>
      <c r="O9" s="181">
        <v>3481</v>
      </c>
      <c r="P9" s="181">
        <v>3224</v>
      </c>
      <c r="Q9" s="181">
        <v>3148</v>
      </c>
      <c r="R9" s="181">
        <v>3823</v>
      </c>
      <c r="S9" s="169">
        <v>2400</v>
      </c>
      <c r="T9" s="169">
        <v>2674</v>
      </c>
      <c r="U9" s="169">
        <v>2913</v>
      </c>
      <c r="V9" s="169">
        <v>3674</v>
      </c>
      <c r="W9" s="169">
        <v>3902</v>
      </c>
      <c r="X9" s="169">
        <v>3331</v>
      </c>
      <c r="Y9" s="169">
        <v>4248</v>
      </c>
    </row>
    <row r="10" spans="1:25">
      <c r="A10" s="58" t="s">
        <v>40</v>
      </c>
      <c r="B10" s="172">
        <v>-130</v>
      </c>
      <c r="C10" s="186">
        <v>-120</v>
      </c>
      <c r="D10" s="186">
        <v>-71</v>
      </c>
      <c r="E10" s="172">
        <v>-144</v>
      </c>
      <c r="F10" s="172">
        <v>-105</v>
      </c>
      <c r="G10" s="186">
        <v>-158</v>
      </c>
      <c r="H10" s="186">
        <v>-77</v>
      </c>
      <c r="I10" s="172">
        <v>-100</v>
      </c>
      <c r="J10" s="172">
        <v>-219</v>
      </c>
      <c r="K10" s="172">
        <v>-204</v>
      </c>
      <c r="L10" s="172">
        <v>-116</v>
      </c>
      <c r="M10" s="172">
        <v>-142</v>
      </c>
      <c r="N10" s="172">
        <v>-188</v>
      </c>
      <c r="O10" s="186">
        <v>-137</v>
      </c>
      <c r="P10" s="186">
        <v>-214</v>
      </c>
      <c r="Q10" s="172">
        <v>-108</v>
      </c>
      <c r="R10" s="172">
        <v>-163</v>
      </c>
      <c r="S10" s="172">
        <v>-102</v>
      </c>
      <c r="T10" s="172">
        <v>-123</v>
      </c>
      <c r="U10" s="172">
        <v>-106</v>
      </c>
      <c r="V10" s="172">
        <v>-180</v>
      </c>
      <c r="W10" s="172">
        <v>-177</v>
      </c>
      <c r="X10" s="172">
        <v>-170</v>
      </c>
      <c r="Y10" s="172">
        <v>-169</v>
      </c>
    </row>
    <row r="11" spans="1:25" s="11" customFormat="1">
      <c r="A11" s="59" t="s">
        <v>39</v>
      </c>
      <c r="B11" s="173">
        <f>SUM(B6:B10)</f>
        <v>17777</v>
      </c>
      <c r="C11" s="173">
        <f>SUM(C6:C10)</f>
        <v>18322</v>
      </c>
      <c r="D11" s="173">
        <f>SUM(D6:D10)</f>
        <v>19000</v>
      </c>
      <c r="E11" s="173">
        <f>SUM(E6:E10)</f>
        <v>20399</v>
      </c>
      <c r="F11" s="173">
        <f t="shared" ref="F11:Q11" si="0">SUM(F6:F10)</f>
        <v>23325</v>
      </c>
      <c r="G11" s="173">
        <f t="shared" si="0"/>
        <v>22286</v>
      </c>
      <c r="H11" s="173">
        <f t="shared" si="0"/>
        <v>22062</v>
      </c>
      <c r="I11" s="173">
        <f t="shared" si="0"/>
        <v>22459</v>
      </c>
      <c r="J11" s="173">
        <f>SUM(J6:J10)</f>
        <v>24829</v>
      </c>
      <c r="K11" s="173">
        <f t="shared" si="0"/>
        <v>25120</v>
      </c>
      <c r="L11" s="173">
        <f t="shared" si="0"/>
        <v>23440</v>
      </c>
      <c r="M11" s="173">
        <f t="shared" si="0"/>
        <v>23742.728313377498</v>
      </c>
      <c r="N11" s="173">
        <f t="shared" si="0"/>
        <v>26812</v>
      </c>
      <c r="O11" s="173">
        <f t="shared" ref="O11" si="1">SUM(O6:O10)</f>
        <v>26565</v>
      </c>
      <c r="P11" s="173">
        <f t="shared" si="0"/>
        <v>27102</v>
      </c>
      <c r="Q11" s="173">
        <f t="shared" si="0"/>
        <v>25625</v>
      </c>
      <c r="R11" s="173">
        <f t="shared" ref="R11:V11" si="2">SUM(R6:R10)</f>
        <v>28039</v>
      </c>
      <c r="S11" s="173">
        <f t="shared" si="2"/>
        <v>22401</v>
      </c>
      <c r="T11" s="173">
        <f t="shared" ref="T11" si="3">SUM(T6:T10)</f>
        <v>24246</v>
      </c>
      <c r="U11" s="173">
        <f t="shared" si="2"/>
        <v>25868</v>
      </c>
      <c r="V11" s="173">
        <f t="shared" si="2"/>
        <v>30468</v>
      </c>
      <c r="W11" s="173">
        <f t="shared" ref="W11:Y11" si="4">SUM(W6:W10)</f>
        <v>32529</v>
      </c>
      <c r="X11" s="173">
        <f t="shared" si="4"/>
        <v>33023</v>
      </c>
      <c r="Y11" s="173">
        <f t="shared" si="4"/>
        <v>33525</v>
      </c>
    </row>
    <row r="12" spans="1:25" s="11" customFormat="1">
      <c r="A12" s="59"/>
      <c r="B12" s="173"/>
      <c r="C12" s="173"/>
      <c r="D12" s="173"/>
      <c r="E12" s="173"/>
      <c r="F12" s="173"/>
      <c r="G12" s="173"/>
      <c r="H12" s="173"/>
      <c r="I12" s="243">
        <f>I11/H11-1</f>
        <v>1.7994742090472249E-2</v>
      </c>
      <c r="J12" s="173"/>
      <c r="K12" s="173"/>
      <c r="L12" s="173"/>
      <c r="M12" s="243">
        <f>M11/L11-1</f>
        <v>1.291503043419362E-2</v>
      </c>
      <c r="N12" s="173"/>
      <c r="O12" s="182"/>
      <c r="P12" s="182"/>
      <c r="Q12" s="243"/>
      <c r="R12" s="182"/>
      <c r="S12" s="173"/>
      <c r="T12" s="173"/>
      <c r="U12" s="173"/>
      <c r="V12" s="173"/>
      <c r="W12" s="567"/>
      <c r="X12" s="567"/>
      <c r="Y12" s="567"/>
    </row>
    <row r="13" spans="1:25" s="11" customFormat="1" ht="14.25">
      <c r="A13" s="59" t="s">
        <v>432</v>
      </c>
      <c r="B13" s="173"/>
      <c r="C13" s="173"/>
      <c r="D13" s="173"/>
      <c r="E13" s="173"/>
      <c r="F13" s="173"/>
      <c r="G13" s="173"/>
      <c r="H13" s="173"/>
      <c r="I13" s="442">
        <f>I6/H6-1</f>
        <v>-1.0937500000000044E-2</v>
      </c>
      <c r="J13" s="173"/>
      <c r="K13" s="173"/>
      <c r="L13" s="173"/>
      <c r="M13" s="442">
        <f>M6/L6-1</f>
        <v>4.719081114771706E-3</v>
      </c>
      <c r="N13" s="173"/>
      <c r="O13" s="182"/>
      <c r="P13" s="182"/>
      <c r="Q13" s="442"/>
      <c r="R13" s="182"/>
      <c r="S13" s="173"/>
      <c r="T13" s="173"/>
      <c r="U13" s="173"/>
      <c r="V13" s="173"/>
    </row>
    <row r="14" spans="1:25">
      <c r="A14" s="72" t="s">
        <v>2</v>
      </c>
      <c r="B14" s="169">
        <v>8156</v>
      </c>
      <c r="C14" s="169">
        <v>8976</v>
      </c>
      <c r="D14" s="169">
        <v>9421</v>
      </c>
      <c r="E14" s="169">
        <v>9803</v>
      </c>
      <c r="F14" s="169">
        <v>9268</v>
      </c>
      <c r="G14" s="169">
        <v>9667</v>
      </c>
      <c r="H14" s="169">
        <v>9552</v>
      </c>
      <c r="I14" s="169">
        <v>10437</v>
      </c>
      <c r="J14" s="169">
        <v>9735</v>
      </c>
      <c r="K14" s="169">
        <v>11266</v>
      </c>
      <c r="L14" s="169">
        <v>11269</v>
      </c>
      <c r="M14" s="169">
        <v>11702</v>
      </c>
      <c r="N14" s="169">
        <v>11397</v>
      </c>
      <c r="O14" s="181">
        <v>11974</v>
      </c>
      <c r="P14" s="181">
        <v>12314</v>
      </c>
      <c r="Q14" s="181">
        <v>12601</v>
      </c>
      <c r="R14" s="181">
        <v>11588</v>
      </c>
      <c r="S14" s="169">
        <v>11405</v>
      </c>
      <c r="T14" s="169">
        <v>11890</v>
      </c>
      <c r="U14" s="169">
        <v>12446</v>
      </c>
      <c r="V14" s="169">
        <v>11522</v>
      </c>
      <c r="W14" s="169">
        <v>12212</v>
      </c>
      <c r="X14" s="169">
        <v>12792</v>
      </c>
      <c r="Y14" s="169">
        <v>13131</v>
      </c>
    </row>
    <row r="15" spans="1:25">
      <c r="A15" s="72" t="s">
        <v>191</v>
      </c>
      <c r="B15" s="169">
        <v>2536</v>
      </c>
      <c r="C15" s="169">
        <v>2953</v>
      </c>
      <c r="D15" s="169">
        <v>3511</v>
      </c>
      <c r="E15" s="169">
        <v>4635</v>
      </c>
      <c r="F15" s="169">
        <v>4753</v>
      </c>
      <c r="G15" s="169">
        <v>4767</v>
      </c>
      <c r="H15" s="169">
        <v>4754</v>
      </c>
      <c r="I15" s="169">
        <v>5229</v>
      </c>
      <c r="J15" s="169">
        <v>5255</v>
      </c>
      <c r="K15" s="169">
        <v>5740</v>
      </c>
      <c r="L15" s="169">
        <v>5272</v>
      </c>
      <c r="M15" s="169">
        <v>5740</v>
      </c>
      <c r="N15" s="169">
        <v>5253</v>
      </c>
      <c r="O15" s="181">
        <v>5650</v>
      </c>
      <c r="P15" s="181">
        <v>6107</v>
      </c>
      <c r="Q15" s="181">
        <v>6560</v>
      </c>
      <c r="R15" s="181">
        <v>6159</v>
      </c>
      <c r="S15" s="169">
        <v>6535</v>
      </c>
      <c r="T15" s="169">
        <v>5928</v>
      </c>
      <c r="U15" s="169">
        <v>6063</v>
      </c>
      <c r="V15" s="169">
        <v>6808</v>
      </c>
      <c r="W15" s="169">
        <v>7220</v>
      </c>
      <c r="X15" s="169">
        <v>7249</v>
      </c>
      <c r="Y15" s="169">
        <v>7942</v>
      </c>
    </row>
    <row r="16" spans="1:25">
      <c r="A16" s="72" t="s">
        <v>3</v>
      </c>
      <c r="B16" s="169">
        <v>3417</v>
      </c>
      <c r="C16" s="169">
        <v>3622</v>
      </c>
      <c r="D16" s="169">
        <v>3841</v>
      </c>
      <c r="E16" s="169">
        <v>4137</v>
      </c>
      <c r="F16" s="169">
        <v>3965</v>
      </c>
      <c r="G16" s="169">
        <v>4153</v>
      </c>
      <c r="H16" s="169">
        <v>4098</v>
      </c>
      <c r="I16" s="235">
        <v>4215</v>
      </c>
      <c r="J16" s="169">
        <v>4178</v>
      </c>
      <c r="K16" s="169">
        <v>4519</v>
      </c>
      <c r="L16" s="169">
        <v>4365</v>
      </c>
      <c r="M16" s="169">
        <v>4871</v>
      </c>
      <c r="N16" s="169">
        <v>4547</v>
      </c>
      <c r="O16" s="181">
        <v>4576</v>
      </c>
      <c r="P16" s="181">
        <v>4783</v>
      </c>
      <c r="Q16" s="181">
        <v>4806</v>
      </c>
      <c r="R16" s="181">
        <v>4193</v>
      </c>
      <c r="S16" s="169">
        <v>3355</v>
      </c>
      <c r="T16" s="169">
        <v>4221</v>
      </c>
      <c r="U16" s="169">
        <v>4407</v>
      </c>
      <c r="V16" s="169">
        <v>4713</v>
      </c>
      <c r="W16" s="169">
        <v>4880</v>
      </c>
      <c r="X16" s="169">
        <v>4630</v>
      </c>
      <c r="Y16" s="169">
        <v>5198</v>
      </c>
    </row>
    <row r="17" spans="1:25">
      <c r="A17" s="72" t="s">
        <v>193</v>
      </c>
      <c r="B17" s="169">
        <v>2331</v>
      </c>
      <c r="C17" s="169">
        <v>2519</v>
      </c>
      <c r="D17" s="169">
        <v>2519</v>
      </c>
      <c r="E17" s="169">
        <v>2647</v>
      </c>
      <c r="F17" s="169">
        <v>2685</v>
      </c>
      <c r="G17" s="169">
        <v>2908</v>
      </c>
      <c r="H17" s="169">
        <v>2732</v>
      </c>
      <c r="I17" s="169">
        <v>2892</v>
      </c>
      <c r="J17" s="169">
        <v>2894</v>
      </c>
      <c r="K17" s="169">
        <v>3091</v>
      </c>
      <c r="L17" s="169">
        <v>2911</v>
      </c>
      <c r="M17" s="169">
        <v>3146</v>
      </c>
      <c r="N17" s="169">
        <v>3177</v>
      </c>
      <c r="O17" s="181">
        <v>3555</v>
      </c>
      <c r="P17" s="181">
        <v>3697</v>
      </c>
      <c r="Q17" s="181">
        <v>3486</v>
      </c>
      <c r="R17" s="181">
        <v>3325</v>
      </c>
      <c r="S17" s="169">
        <v>2930</v>
      </c>
      <c r="T17" s="169">
        <v>2932</v>
      </c>
      <c r="U17" s="169">
        <v>2919</v>
      </c>
      <c r="V17" s="169">
        <v>3121</v>
      </c>
      <c r="W17" s="169">
        <v>3377</v>
      </c>
      <c r="X17" s="169">
        <v>3312</v>
      </c>
      <c r="Y17" s="169">
        <v>3424</v>
      </c>
    </row>
    <row r="18" spans="1:25">
      <c r="A18" s="73" t="s">
        <v>87</v>
      </c>
      <c r="B18" s="172">
        <v>-135</v>
      </c>
      <c r="C18" s="172">
        <v>-122</v>
      </c>
      <c r="D18" s="172">
        <v>-100</v>
      </c>
      <c r="E18" s="172">
        <v>-133</v>
      </c>
      <c r="F18" s="172">
        <v>-93</v>
      </c>
      <c r="G18" s="172">
        <v>-98</v>
      </c>
      <c r="H18" s="256">
        <v>-103</v>
      </c>
      <c r="I18" s="256">
        <v>-128</v>
      </c>
      <c r="J18" s="172">
        <v>-156</v>
      </c>
      <c r="K18" s="172">
        <v>-155</v>
      </c>
      <c r="L18" s="172">
        <v>-142</v>
      </c>
      <c r="M18" s="172">
        <v>-138</v>
      </c>
      <c r="N18" s="172">
        <v>-193</v>
      </c>
      <c r="O18" s="186">
        <v>-175</v>
      </c>
      <c r="P18" s="186">
        <v>-225</v>
      </c>
      <c r="Q18" s="186">
        <v>-134</v>
      </c>
      <c r="R18" s="186">
        <v>-167</v>
      </c>
      <c r="S18" s="172">
        <v>-123</v>
      </c>
      <c r="T18" s="172">
        <v>-122</v>
      </c>
      <c r="U18" s="172">
        <v>-97</v>
      </c>
      <c r="V18" s="172">
        <v>-143</v>
      </c>
      <c r="W18" s="172">
        <v>-155</v>
      </c>
      <c r="X18" s="172">
        <v>-159</v>
      </c>
      <c r="Y18" s="172">
        <v>-162</v>
      </c>
    </row>
    <row r="19" spans="1:25" s="11" customFormat="1">
      <c r="A19" s="71" t="s">
        <v>28</v>
      </c>
      <c r="B19" s="173">
        <f t="shared" ref="B19:L19" si="5">SUM(B14:B18)</f>
        <v>16305</v>
      </c>
      <c r="C19" s="173">
        <f t="shared" si="5"/>
        <v>17948</v>
      </c>
      <c r="D19" s="173">
        <f t="shared" si="5"/>
        <v>19192</v>
      </c>
      <c r="E19" s="173">
        <f t="shared" si="5"/>
        <v>21089</v>
      </c>
      <c r="F19" s="254">
        <f t="shared" si="5"/>
        <v>20578</v>
      </c>
      <c r="G19" s="254">
        <f t="shared" si="5"/>
        <v>21397</v>
      </c>
      <c r="H19" s="254">
        <f t="shared" si="5"/>
        <v>21033</v>
      </c>
      <c r="I19" s="254">
        <f t="shared" si="5"/>
        <v>22645</v>
      </c>
      <c r="J19" s="173">
        <f t="shared" si="5"/>
        <v>21906</v>
      </c>
      <c r="K19" s="173">
        <f t="shared" si="5"/>
        <v>24461</v>
      </c>
      <c r="L19" s="173">
        <f t="shared" si="5"/>
        <v>23675</v>
      </c>
      <c r="M19" s="173">
        <f t="shared" ref="M19:S19" si="6">SUM(M14:M18)</f>
        <v>25321</v>
      </c>
      <c r="N19" s="173">
        <f t="shared" si="6"/>
        <v>24181</v>
      </c>
      <c r="O19" s="173">
        <f t="shared" si="6"/>
        <v>25580</v>
      </c>
      <c r="P19" s="173">
        <f t="shared" si="6"/>
        <v>26676</v>
      </c>
      <c r="Q19" s="173">
        <f t="shared" ref="Q19" si="7">SUM(Q14:Q18)</f>
        <v>27319</v>
      </c>
      <c r="R19" s="173">
        <f t="shared" si="6"/>
        <v>25098</v>
      </c>
      <c r="S19" s="173">
        <f t="shared" si="6"/>
        <v>24102</v>
      </c>
      <c r="T19" s="173">
        <f t="shared" ref="T19" si="8">SUM(T14:T18)</f>
        <v>24849</v>
      </c>
      <c r="U19" s="173">
        <f>SUM(U14:U18)</f>
        <v>25738</v>
      </c>
      <c r="V19" s="173">
        <f>SUM(V14:V18)</f>
        <v>26021</v>
      </c>
      <c r="W19" s="173">
        <f>SUM(W14:W18)</f>
        <v>27534</v>
      </c>
      <c r="X19" s="173">
        <f>SUM(X14:X18)</f>
        <v>27824</v>
      </c>
      <c r="Y19" s="173">
        <f>SUM(Y14:Y18)</f>
        <v>29533</v>
      </c>
    </row>
    <row r="20" spans="1:25">
      <c r="A20" s="72" t="s">
        <v>29</v>
      </c>
      <c r="B20" s="181"/>
      <c r="C20" s="181"/>
      <c r="D20" s="181"/>
      <c r="E20" s="169"/>
      <c r="F20" s="211">
        <v>-11647</v>
      </c>
      <c r="G20" s="211">
        <v>-12061</v>
      </c>
      <c r="H20" s="211">
        <v>-11967</v>
      </c>
      <c r="I20" s="235">
        <v>-12956</v>
      </c>
      <c r="J20" s="181">
        <v>-12304</v>
      </c>
      <c r="K20" s="181">
        <v>-13898</v>
      </c>
      <c r="L20" s="181">
        <v>-13370</v>
      </c>
      <c r="M20" s="181">
        <v>-14570</v>
      </c>
      <c r="N20" s="181">
        <v>-13747</v>
      </c>
      <c r="O20" s="181">
        <v>-14395</v>
      </c>
      <c r="P20" s="181">
        <v>-15348</v>
      </c>
      <c r="Q20" s="181">
        <v>-15534</v>
      </c>
      <c r="R20" s="181">
        <v>-14395</v>
      </c>
      <c r="S20" s="181">
        <v>-14547</v>
      </c>
      <c r="T20" s="181">
        <v>-14681</v>
      </c>
      <c r="U20" s="181">
        <v>-14984</v>
      </c>
      <c r="V20" s="181">
        <v>-15185</v>
      </c>
      <c r="W20" s="181">
        <v>-15907</v>
      </c>
      <c r="X20" s="181">
        <v>-16134</v>
      </c>
      <c r="Y20" s="181">
        <v>-17157</v>
      </c>
    </row>
    <row r="21" spans="1:25" s="11" customFormat="1">
      <c r="A21" s="71" t="s">
        <v>15</v>
      </c>
      <c r="B21" s="182"/>
      <c r="C21" s="182"/>
      <c r="D21" s="182"/>
      <c r="E21" s="182"/>
      <c r="F21" s="321">
        <f t="shared" ref="F21:L21" si="9">SUM(F19:F20)</f>
        <v>8931</v>
      </c>
      <c r="G21" s="321">
        <f t="shared" si="9"/>
        <v>9336</v>
      </c>
      <c r="H21" s="321">
        <f t="shared" si="9"/>
        <v>9066</v>
      </c>
      <c r="I21" s="321">
        <f t="shared" si="9"/>
        <v>9689</v>
      </c>
      <c r="J21" s="182">
        <f t="shared" si="9"/>
        <v>9602</v>
      </c>
      <c r="K21" s="182">
        <f t="shared" si="9"/>
        <v>10563</v>
      </c>
      <c r="L21" s="182">
        <f t="shared" si="9"/>
        <v>10305</v>
      </c>
      <c r="M21" s="182">
        <f t="shared" ref="M21:P21" si="10">SUM(M19:M20)</f>
        <v>10751</v>
      </c>
      <c r="N21" s="182">
        <f t="shared" si="10"/>
        <v>10434</v>
      </c>
      <c r="O21" s="182">
        <f t="shared" si="10"/>
        <v>11185</v>
      </c>
      <c r="P21" s="182">
        <f t="shared" si="10"/>
        <v>11328</v>
      </c>
      <c r="Q21" s="182">
        <f t="shared" ref="Q21" si="11">SUM(Q19:Q20)</f>
        <v>11785</v>
      </c>
      <c r="R21" s="182">
        <v>10703</v>
      </c>
      <c r="S21" s="182">
        <v>9555</v>
      </c>
      <c r="T21" s="182">
        <v>10168</v>
      </c>
      <c r="U21" s="182">
        <v>10754</v>
      </c>
      <c r="V21" s="182">
        <f>V19+V20</f>
        <v>10836</v>
      </c>
      <c r="W21" s="182">
        <v>11627</v>
      </c>
      <c r="X21" s="182">
        <v>11690</v>
      </c>
      <c r="Y21" s="182">
        <v>12376</v>
      </c>
    </row>
    <row r="22" spans="1:25" outlineLevel="1">
      <c r="A22" s="72" t="s">
        <v>16</v>
      </c>
      <c r="B22" s="181"/>
      <c r="C22" s="181"/>
      <c r="D22" s="181"/>
      <c r="E22" s="169"/>
      <c r="F22" s="181">
        <v>-2461</v>
      </c>
      <c r="G22" s="181">
        <v>-2526</v>
      </c>
      <c r="H22" s="181">
        <v>-2585</v>
      </c>
      <c r="I22" s="169">
        <v>-2571</v>
      </c>
      <c r="J22" s="181">
        <v>-2585</v>
      </c>
      <c r="K22" s="181">
        <v>-2830</v>
      </c>
      <c r="L22" s="181">
        <v>-2806</v>
      </c>
      <c r="M22" s="181">
        <v>-2934</v>
      </c>
      <c r="N22" s="181">
        <v>-2912</v>
      </c>
      <c r="O22" s="181">
        <v>-3033</v>
      </c>
      <c r="P22" s="181">
        <v>-3040</v>
      </c>
      <c r="Q22" s="181">
        <v>-3133</v>
      </c>
      <c r="R22" s="181">
        <v>-3080</v>
      </c>
      <c r="S22" s="181">
        <v>-2653</v>
      </c>
      <c r="T22" s="181">
        <v>-2792</v>
      </c>
      <c r="U22" s="181">
        <v>-2809</v>
      </c>
      <c r="V22" s="181">
        <v>-2853</v>
      </c>
      <c r="W22" s="181">
        <v>-3002</v>
      </c>
      <c r="X22" s="181">
        <v>-3079</v>
      </c>
      <c r="Y22" s="181">
        <v>-3244</v>
      </c>
    </row>
    <row r="23" spans="1:25" outlineLevel="1">
      <c r="A23" s="72" t="s">
        <v>27</v>
      </c>
      <c r="B23" s="181"/>
      <c r="C23" s="181"/>
      <c r="D23" s="181"/>
      <c r="E23" s="169"/>
      <c r="F23" s="181">
        <v>-1430</v>
      </c>
      <c r="G23" s="181">
        <v>-1411</v>
      </c>
      <c r="H23" s="181">
        <v>-1283</v>
      </c>
      <c r="I23" s="235">
        <v>-1475</v>
      </c>
      <c r="J23" s="181">
        <v>-1432</v>
      </c>
      <c r="K23" s="181">
        <v>-1630</v>
      </c>
      <c r="L23" s="181">
        <v>-1516</v>
      </c>
      <c r="M23" s="181">
        <v>-1478</v>
      </c>
      <c r="N23" s="181">
        <v>-1734</v>
      </c>
      <c r="O23" s="181">
        <v>-1838</v>
      </c>
      <c r="P23" s="181">
        <v>-1695</v>
      </c>
      <c r="Q23" s="181">
        <v>-1959</v>
      </c>
      <c r="R23" s="181">
        <v>-1643</v>
      </c>
      <c r="S23" s="181">
        <v>-1709</v>
      </c>
      <c r="T23" s="181">
        <v>-1582</v>
      </c>
      <c r="U23" s="181">
        <v>-1559</v>
      </c>
      <c r="V23" s="181">
        <v>-1866</v>
      </c>
      <c r="W23" s="181">
        <v>-1708</v>
      </c>
      <c r="X23" s="181">
        <v>-1750</v>
      </c>
      <c r="Y23" s="181">
        <v>-1959</v>
      </c>
    </row>
    <row r="24" spans="1:25" outlineLevel="1">
      <c r="A24" s="72" t="s">
        <v>17</v>
      </c>
      <c r="B24" s="181"/>
      <c r="C24" s="181"/>
      <c r="D24" s="181"/>
      <c r="E24" s="169"/>
      <c r="F24" s="181">
        <v>-662</v>
      </c>
      <c r="G24" s="181">
        <v>-696</v>
      </c>
      <c r="H24" s="181">
        <v>-742</v>
      </c>
      <c r="I24" s="235">
        <v>-828</v>
      </c>
      <c r="J24" s="181">
        <v>-749</v>
      </c>
      <c r="K24" s="181">
        <v>-826</v>
      </c>
      <c r="L24" s="181">
        <v>-779</v>
      </c>
      <c r="M24" s="181">
        <v>-812</v>
      </c>
      <c r="N24" s="181">
        <v>-863</v>
      </c>
      <c r="O24" s="181">
        <v>-878</v>
      </c>
      <c r="P24" s="181">
        <v>-933</v>
      </c>
      <c r="Q24" s="181">
        <v>-957</v>
      </c>
      <c r="R24" s="181">
        <v>-980</v>
      </c>
      <c r="S24" s="181">
        <v>-927</v>
      </c>
      <c r="T24" s="181">
        <v>-938</v>
      </c>
      <c r="U24" s="181">
        <v>-917</v>
      </c>
      <c r="V24" s="181">
        <v>-978</v>
      </c>
      <c r="W24" s="181">
        <v>-1007</v>
      </c>
      <c r="X24" s="181">
        <v>-1024</v>
      </c>
      <c r="Y24" s="181">
        <v>-1116</v>
      </c>
    </row>
    <row r="25" spans="1:25" outlineLevel="1">
      <c r="A25" s="72" t="s">
        <v>92</v>
      </c>
      <c r="B25" s="181"/>
      <c r="C25" s="181"/>
      <c r="D25" s="181"/>
      <c r="E25" s="169"/>
      <c r="F25" s="181">
        <v>-88</v>
      </c>
      <c r="G25" s="181">
        <v>-106</v>
      </c>
      <c r="H25" s="181">
        <v>546</v>
      </c>
      <c r="I25" s="235">
        <v>44</v>
      </c>
      <c r="J25" s="181">
        <v>-3</v>
      </c>
      <c r="K25" s="181">
        <v>153</v>
      </c>
      <c r="L25" s="181">
        <v>59</v>
      </c>
      <c r="M25" s="181">
        <v>134</v>
      </c>
      <c r="N25" s="181">
        <v>123</v>
      </c>
      <c r="O25" s="181">
        <v>-57</v>
      </c>
      <c r="P25" s="181">
        <v>183</v>
      </c>
      <c r="Q25" s="181">
        <v>-109</v>
      </c>
      <c r="R25" s="181">
        <v>124</v>
      </c>
      <c r="S25" s="181">
        <v>-377</v>
      </c>
      <c r="T25" s="181">
        <v>-96</v>
      </c>
      <c r="U25" s="181">
        <v>-96</v>
      </c>
      <c r="V25" s="181">
        <v>248</v>
      </c>
      <c r="W25" s="181">
        <v>14</v>
      </c>
      <c r="X25" s="181">
        <v>163</v>
      </c>
      <c r="Y25" s="181">
        <v>191</v>
      </c>
    </row>
    <row r="26" spans="1:25" s="12" customFormat="1" outlineLevel="1">
      <c r="A26" s="74" t="s">
        <v>4</v>
      </c>
      <c r="B26" s="178"/>
      <c r="C26" s="178"/>
      <c r="D26" s="178"/>
      <c r="E26" s="178"/>
      <c r="F26" s="178">
        <f t="shared" ref="F26:L26" si="12">+F20+F22+F23+F24+F25</f>
        <v>-16288</v>
      </c>
      <c r="G26" s="178">
        <f t="shared" si="12"/>
        <v>-16800</v>
      </c>
      <c r="H26" s="178">
        <f t="shared" si="12"/>
        <v>-16031</v>
      </c>
      <c r="I26" s="178">
        <f t="shared" si="12"/>
        <v>-17786</v>
      </c>
      <c r="J26" s="178">
        <f>+J20+J22+J23+J24+J25</f>
        <v>-17073</v>
      </c>
      <c r="K26" s="178">
        <f t="shared" si="12"/>
        <v>-19031</v>
      </c>
      <c r="L26" s="178">
        <f t="shared" si="12"/>
        <v>-18412</v>
      </c>
      <c r="M26" s="178">
        <f t="shared" ref="M26:S26" si="13">+M20+M22+M23+M24+M25</f>
        <v>-19660</v>
      </c>
      <c r="N26" s="178">
        <f t="shared" si="13"/>
        <v>-19133</v>
      </c>
      <c r="O26" s="178">
        <f t="shared" si="13"/>
        <v>-20201</v>
      </c>
      <c r="P26" s="178">
        <f t="shared" si="13"/>
        <v>-20833</v>
      </c>
      <c r="Q26" s="178">
        <f t="shared" ref="Q26" si="14">+Q20+Q22+Q23+Q24+Q25</f>
        <v>-21692</v>
      </c>
      <c r="R26" s="178">
        <f t="shared" si="13"/>
        <v>-19974</v>
      </c>
      <c r="S26" s="178">
        <f t="shared" si="13"/>
        <v>-20213</v>
      </c>
      <c r="T26" s="178">
        <f t="shared" ref="T26:V26" si="15">+T20+T22+T23+T24+T25</f>
        <v>-20089</v>
      </c>
      <c r="U26" s="178">
        <f t="shared" si="15"/>
        <v>-20365</v>
      </c>
      <c r="V26" s="178">
        <f t="shared" si="15"/>
        <v>-20634</v>
      </c>
      <c r="W26" s="178">
        <f t="shared" ref="W26:Y26" si="16">+W20+W22+W23+W24+W25</f>
        <v>-21610</v>
      </c>
      <c r="X26" s="178">
        <f t="shared" si="16"/>
        <v>-21824</v>
      </c>
      <c r="Y26" s="178">
        <f t="shared" si="16"/>
        <v>-23285</v>
      </c>
    </row>
    <row r="27" spans="1:25" outlineLevel="1">
      <c r="A27" s="72" t="s">
        <v>14</v>
      </c>
      <c r="B27" s="179"/>
      <c r="C27" s="179"/>
      <c r="D27" s="179"/>
      <c r="E27" s="179"/>
      <c r="F27" s="179"/>
      <c r="G27" s="179"/>
      <c r="H27" s="179"/>
      <c r="I27" s="179"/>
      <c r="J27" s="179"/>
      <c r="K27" s="179"/>
      <c r="L27" s="179"/>
      <c r="M27" s="179"/>
      <c r="N27" s="179"/>
      <c r="O27" s="179"/>
      <c r="P27" s="179"/>
      <c r="Q27" s="179"/>
      <c r="R27" s="179"/>
      <c r="S27" s="179"/>
      <c r="T27" s="179"/>
      <c r="U27" s="179"/>
      <c r="V27" s="179"/>
      <c r="W27" s="179"/>
      <c r="X27" s="179"/>
      <c r="Y27" s="179"/>
    </row>
    <row r="28" spans="1:25">
      <c r="A28" s="75" t="s">
        <v>54</v>
      </c>
      <c r="B28" s="183"/>
      <c r="C28" s="183"/>
      <c r="D28" s="183"/>
      <c r="E28" s="183"/>
      <c r="F28" s="183"/>
      <c r="G28" s="183"/>
      <c r="H28" s="183"/>
      <c r="I28" s="183"/>
      <c r="J28" s="183"/>
      <c r="K28" s="183"/>
      <c r="L28" s="183"/>
      <c r="M28" s="183"/>
      <c r="N28" s="183"/>
      <c r="O28" s="183"/>
      <c r="P28" s="183"/>
      <c r="Q28" s="183"/>
      <c r="R28" s="183"/>
      <c r="S28" s="183"/>
      <c r="T28" s="183"/>
      <c r="U28" s="183"/>
      <c r="V28" s="183"/>
      <c r="W28" s="404"/>
      <c r="X28" s="404"/>
      <c r="Y28" s="404"/>
    </row>
    <row r="29" spans="1:25">
      <c r="A29" s="72" t="s">
        <v>2</v>
      </c>
      <c r="B29" s="184"/>
      <c r="C29" s="60"/>
      <c r="D29" s="60"/>
      <c r="E29" s="60"/>
      <c r="F29" s="184">
        <v>2130</v>
      </c>
      <c r="G29" s="60">
        <v>2237</v>
      </c>
      <c r="H29" s="60">
        <v>2225</v>
      </c>
      <c r="I29" s="60">
        <v>2370</v>
      </c>
      <c r="J29" s="184">
        <v>2249</v>
      </c>
      <c r="K29" s="60">
        <v>2638</v>
      </c>
      <c r="L29" s="60">
        <v>2667</v>
      </c>
      <c r="M29" s="255">
        <v>2709</v>
      </c>
      <c r="N29" s="255">
        <v>2618</v>
      </c>
      <c r="O29" s="255">
        <v>2773</v>
      </c>
      <c r="P29" s="255">
        <v>2897</v>
      </c>
      <c r="Q29" s="255">
        <v>2910</v>
      </c>
      <c r="R29" s="255">
        <v>2520</v>
      </c>
      <c r="S29" s="255">
        <v>2444</v>
      </c>
      <c r="T29" s="255">
        <v>2729</v>
      </c>
      <c r="U29" s="255">
        <v>2965</v>
      </c>
      <c r="V29" s="60">
        <v>2730</v>
      </c>
      <c r="W29" s="60">
        <v>2916</v>
      </c>
      <c r="X29" s="60">
        <v>3087</v>
      </c>
      <c r="Y29" s="60">
        <v>3141</v>
      </c>
    </row>
    <row r="30" spans="1:25">
      <c r="A30" s="72" t="s">
        <v>191</v>
      </c>
      <c r="B30" s="184"/>
      <c r="C30" s="60"/>
      <c r="D30" s="60"/>
      <c r="E30" s="60"/>
      <c r="F30" s="184">
        <v>1176</v>
      </c>
      <c r="G30" s="60">
        <v>1193</v>
      </c>
      <c r="H30" s="60">
        <v>1205</v>
      </c>
      <c r="I30" s="60">
        <v>1350</v>
      </c>
      <c r="J30" s="184">
        <v>1292</v>
      </c>
      <c r="K30" s="60">
        <v>1479</v>
      </c>
      <c r="L30" s="60">
        <v>1315</v>
      </c>
      <c r="M30" s="255">
        <v>1436</v>
      </c>
      <c r="N30" s="255">
        <v>1292</v>
      </c>
      <c r="O30" s="255">
        <v>1401</v>
      </c>
      <c r="P30" s="255">
        <v>1508</v>
      </c>
      <c r="Q30" s="255">
        <v>1591</v>
      </c>
      <c r="R30" s="255">
        <v>1497</v>
      </c>
      <c r="S30" s="255">
        <v>1278</v>
      </c>
      <c r="T30" s="255">
        <v>1354</v>
      </c>
      <c r="U30" s="255">
        <v>1390</v>
      </c>
      <c r="V30" s="60">
        <v>1695</v>
      </c>
      <c r="W30" s="60">
        <v>1789</v>
      </c>
      <c r="X30" s="60">
        <v>1748</v>
      </c>
      <c r="Y30" s="60">
        <v>1834</v>
      </c>
    </row>
    <row r="31" spans="1:25">
      <c r="A31" s="72" t="s">
        <v>3</v>
      </c>
      <c r="B31" s="184"/>
      <c r="C31" s="60"/>
      <c r="D31" s="60"/>
      <c r="E31" s="60"/>
      <c r="F31" s="184">
        <v>893</v>
      </c>
      <c r="G31" s="60">
        <v>966</v>
      </c>
      <c r="H31" s="60">
        <v>1359</v>
      </c>
      <c r="I31" s="60">
        <v>976</v>
      </c>
      <c r="J31" s="184">
        <v>974</v>
      </c>
      <c r="K31" s="60">
        <v>1056</v>
      </c>
      <c r="L31" s="60">
        <v>1018</v>
      </c>
      <c r="M31" s="255">
        <v>1140</v>
      </c>
      <c r="N31" s="255">
        <v>1008</v>
      </c>
      <c r="O31" s="255">
        <v>1016</v>
      </c>
      <c r="P31" s="255">
        <v>1051</v>
      </c>
      <c r="Q31" s="255">
        <v>994</v>
      </c>
      <c r="R31" s="255">
        <v>799</v>
      </c>
      <c r="S31" s="255">
        <v>334</v>
      </c>
      <c r="T31" s="255">
        <v>513</v>
      </c>
      <c r="U31" s="255">
        <v>776</v>
      </c>
      <c r="V31" s="60">
        <v>917</v>
      </c>
      <c r="W31" s="60">
        <v>981</v>
      </c>
      <c r="X31" s="60">
        <v>958</v>
      </c>
      <c r="Y31" s="60">
        <v>1120</v>
      </c>
    </row>
    <row r="32" spans="1:25">
      <c r="A32" s="72" t="s">
        <v>193</v>
      </c>
      <c r="B32" s="184"/>
      <c r="C32" s="60"/>
      <c r="D32" s="60"/>
      <c r="E32" s="60"/>
      <c r="F32" s="184">
        <v>404</v>
      </c>
      <c r="G32" s="60">
        <v>475</v>
      </c>
      <c r="H32" s="60">
        <v>410</v>
      </c>
      <c r="I32" s="60">
        <v>416</v>
      </c>
      <c r="J32" s="184">
        <v>547</v>
      </c>
      <c r="K32" s="60">
        <v>464</v>
      </c>
      <c r="L32" s="60">
        <v>480</v>
      </c>
      <c r="M32" s="255">
        <v>515</v>
      </c>
      <c r="N32" s="255">
        <v>524</v>
      </c>
      <c r="O32" s="255">
        <v>619</v>
      </c>
      <c r="P32" s="255">
        <v>606</v>
      </c>
      <c r="Q32" s="255">
        <v>559</v>
      </c>
      <c r="R32" s="255">
        <v>473</v>
      </c>
      <c r="S32" s="255">
        <v>286</v>
      </c>
      <c r="T32" s="255">
        <v>410</v>
      </c>
      <c r="U32" s="255">
        <v>425</v>
      </c>
      <c r="V32" s="60">
        <v>476</v>
      </c>
      <c r="W32" s="60">
        <v>539</v>
      </c>
      <c r="X32" s="60">
        <v>548</v>
      </c>
      <c r="Y32" s="60">
        <v>558</v>
      </c>
    </row>
    <row r="33" spans="1:25">
      <c r="A33" s="72" t="s">
        <v>348</v>
      </c>
      <c r="B33" s="184"/>
      <c r="C33" s="255"/>
      <c r="D33" s="212"/>
      <c r="E33" s="255"/>
      <c r="F33" s="184">
        <v>-313</v>
      </c>
      <c r="G33" s="255">
        <v>-274</v>
      </c>
      <c r="H33" s="212">
        <v>-197</v>
      </c>
      <c r="I33" s="255">
        <v>-253</v>
      </c>
      <c r="J33" s="184">
        <v>-229</v>
      </c>
      <c r="K33" s="60">
        <v>-207</v>
      </c>
      <c r="L33" s="60">
        <v>-217</v>
      </c>
      <c r="M33" s="255">
        <v>-139</v>
      </c>
      <c r="N33" s="255">
        <v>-394</v>
      </c>
      <c r="O33" s="255">
        <v>-430</v>
      </c>
      <c r="P33" s="255">
        <v>-219</v>
      </c>
      <c r="Q33" s="255">
        <v>-427</v>
      </c>
      <c r="R33" s="255">
        <v>-165</v>
      </c>
      <c r="S33" s="255">
        <v>-453</v>
      </c>
      <c r="T33" s="255">
        <v>-246</v>
      </c>
      <c r="U33" s="255">
        <v>-183</v>
      </c>
      <c r="V33" s="255">
        <v>-431</v>
      </c>
      <c r="W33" s="255">
        <v>-301</v>
      </c>
      <c r="X33" s="255">
        <v>-341</v>
      </c>
      <c r="Y33" s="255">
        <v>-405</v>
      </c>
    </row>
    <row r="34" spans="1:25" ht="6" customHeight="1">
      <c r="A34" s="73"/>
      <c r="B34" s="186"/>
      <c r="C34" s="186"/>
      <c r="D34" s="186"/>
      <c r="E34" s="186"/>
      <c r="F34" s="186"/>
      <c r="G34" s="186"/>
      <c r="H34" s="186"/>
      <c r="I34" s="186"/>
      <c r="J34" s="186"/>
      <c r="K34" s="186"/>
      <c r="L34" s="186"/>
      <c r="M34" s="405"/>
      <c r="N34" s="405"/>
      <c r="O34" s="405"/>
      <c r="P34" s="256"/>
      <c r="Q34" s="256"/>
      <c r="R34" s="256"/>
      <c r="S34" s="256"/>
      <c r="T34" s="256"/>
      <c r="U34" s="256"/>
      <c r="V34" s="256"/>
      <c r="W34" s="256"/>
      <c r="X34" s="256"/>
      <c r="Y34" s="256"/>
    </row>
    <row r="35" spans="1:25" s="11" customFormat="1">
      <c r="A35" s="71" t="s">
        <v>54</v>
      </c>
      <c r="B35" s="322"/>
      <c r="C35" s="322"/>
      <c r="D35" s="322"/>
      <c r="E35" s="322"/>
      <c r="F35" s="322">
        <f t="shared" ref="F35:K35" si="17">SUM(F29:F34)</f>
        <v>4290</v>
      </c>
      <c r="G35" s="322">
        <f t="shared" si="17"/>
        <v>4597</v>
      </c>
      <c r="H35" s="322">
        <f t="shared" si="17"/>
        <v>5002</v>
      </c>
      <c r="I35" s="322">
        <f t="shared" si="17"/>
        <v>4859</v>
      </c>
      <c r="J35" s="322">
        <f>SUM(J29:J34)</f>
        <v>4833</v>
      </c>
      <c r="K35" s="322">
        <f t="shared" si="17"/>
        <v>5430</v>
      </c>
      <c r="L35" s="322">
        <f t="shared" ref="L35:O35" si="18">SUM(L29:L34)</f>
        <v>5263</v>
      </c>
      <c r="M35" s="322">
        <f t="shared" si="18"/>
        <v>5661</v>
      </c>
      <c r="N35" s="322">
        <f t="shared" si="18"/>
        <v>5048</v>
      </c>
      <c r="O35" s="322">
        <f t="shared" si="18"/>
        <v>5379</v>
      </c>
      <c r="P35" s="257">
        <f t="shared" ref="P35:V35" si="19">SUM(P29:P34)</f>
        <v>5843</v>
      </c>
      <c r="Q35" s="257">
        <f t="shared" si="19"/>
        <v>5627</v>
      </c>
      <c r="R35" s="257">
        <f t="shared" si="19"/>
        <v>5124</v>
      </c>
      <c r="S35" s="257">
        <f t="shared" si="19"/>
        <v>3889</v>
      </c>
      <c r="T35" s="257">
        <f t="shared" ref="T35" si="20">SUM(T29:T34)</f>
        <v>4760</v>
      </c>
      <c r="U35" s="257">
        <f t="shared" si="19"/>
        <v>5373</v>
      </c>
      <c r="V35" s="257">
        <f t="shared" si="19"/>
        <v>5387</v>
      </c>
      <c r="W35" s="257">
        <f t="shared" ref="W35:Y35" si="21">SUM(W29:W34)</f>
        <v>5924</v>
      </c>
      <c r="X35" s="257">
        <f t="shared" si="21"/>
        <v>6000</v>
      </c>
      <c r="Y35" s="257">
        <f t="shared" si="21"/>
        <v>6248</v>
      </c>
    </row>
    <row r="36" spans="1:25">
      <c r="A36" s="72"/>
      <c r="B36" s="323"/>
      <c r="C36" s="323"/>
      <c r="D36" s="323"/>
      <c r="E36" s="323"/>
      <c r="F36" s="323"/>
      <c r="G36" s="323"/>
      <c r="H36" s="323"/>
      <c r="I36" s="323"/>
      <c r="J36" s="323"/>
      <c r="K36" s="323"/>
      <c r="L36" s="323"/>
      <c r="M36" s="323"/>
      <c r="N36" s="323"/>
      <c r="O36" s="323"/>
      <c r="P36" s="323"/>
      <c r="Q36" s="323"/>
      <c r="R36" s="323"/>
      <c r="S36" s="323"/>
      <c r="T36" s="323"/>
      <c r="U36" s="323"/>
      <c r="V36" s="323"/>
      <c r="W36" s="323"/>
      <c r="X36" s="323"/>
      <c r="Y36" s="323"/>
    </row>
    <row r="37" spans="1:25">
      <c r="A37" s="76" t="s">
        <v>30</v>
      </c>
      <c r="B37" s="324"/>
      <c r="C37" s="324"/>
      <c r="D37" s="324"/>
      <c r="E37" s="324"/>
      <c r="F37" s="324"/>
      <c r="G37" s="324"/>
      <c r="H37" s="324"/>
      <c r="I37" s="324"/>
      <c r="J37" s="324"/>
      <c r="K37" s="324"/>
      <c r="L37" s="324"/>
      <c r="M37" s="324"/>
      <c r="N37" s="324"/>
      <c r="O37" s="324"/>
      <c r="P37" s="324"/>
      <c r="Q37" s="324"/>
      <c r="R37" s="324"/>
      <c r="S37" s="324"/>
      <c r="T37" s="324"/>
      <c r="U37" s="324"/>
      <c r="V37" s="324"/>
      <c r="W37" s="324"/>
      <c r="X37" s="324"/>
      <c r="Y37" s="324"/>
    </row>
    <row r="38" spans="1:25">
      <c r="A38" s="72" t="s">
        <v>2</v>
      </c>
      <c r="B38" s="325"/>
      <c r="C38" s="258"/>
      <c r="D38" s="258"/>
      <c r="E38" s="258"/>
      <c r="F38" s="325">
        <f t="shared" ref="F38:K41" si="22">+F29/F14</f>
        <v>0.22982304704359086</v>
      </c>
      <c r="G38" s="258">
        <f t="shared" si="22"/>
        <v>0.23140581359263473</v>
      </c>
      <c r="H38" s="258">
        <f t="shared" si="22"/>
        <v>0.2329355108877722</v>
      </c>
      <c r="I38" s="258">
        <f t="shared" si="22"/>
        <v>0.22707674619143431</v>
      </c>
      <c r="J38" s="325">
        <f>+J29/J14</f>
        <v>0.2310220852593734</v>
      </c>
      <c r="K38" s="325">
        <f t="shared" si="22"/>
        <v>0.23415586721107759</v>
      </c>
      <c r="L38" s="325">
        <f t="shared" ref="L38:L41" si="23">+L29/L14</f>
        <v>0.23666696246339516</v>
      </c>
      <c r="M38" s="325">
        <f t="shared" ref="M38:Q41" si="24">+M29/M14</f>
        <v>0.23149888907878996</v>
      </c>
      <c r="N38" s="325">
        <f t="shared" si="24"/>
        <v>0.22970957269456874</v>
      </c>
      <c r="O38" s="325">
        <f t="shared" ref="O38" si="25">+O29/O14</f>
        <v>0.23158510105227995</v>
      </c>
      <c r="P38" s="325">
        <f t="shared" si="24"/>
        <v>0.2352606789020627</v>
      </c>
      <c r="Q38" s="325">
        <f t="shared" si="24"/>
        <v>0.23093405285294819</v>
      </c>
      <c r="R38" s="325">
        <f t="shared" ref="R38:V38" si="26">+R29/R14</f>
        <v>0.21746634449430446</v>
      </c>
      <c r="S38" s="325">
        <f t="shared" si="26"/>
        <v>0.21429197720298115</v>
      </c>
      <c r="T38" s="325">
        <f t="shared" si="26"/>
        <v>0.22952060555088311</v>
      </c>
      <c r="U38" s="325">
        <f t="shared" si="26"/>
        <v>0.23822914992768762</v>
      </c>
      <c r="V38" s="325">
        <f t="shared" si="26"/>
        <v>0.23693803159173754</v>
      </c>
      <c r="W38" s="325">
        <f t="shared" ref="W38:X38" si="27">+W29/W14</f>
        <v>0.23878152636750738</v>
      </c>
      <c r="X38" s="325">
        <f t="shared" si="27"/>
        <v>0.24132270168855535</v>
      </c>
      <c r="Y38" s="325">
        <f t="shared" ref="Y38" si="28">+Y29/Y14</f>
        <v>0.23920493488690883</v>
      </c>
    </row>
    <row r="39" spans="1:25">
      <c r="A39" s="72" t="s">
        <v>191</v>
      </c>
      <c r="B39" s="325"/>
      <c r="C39" s="258"/>
      <c r="D39" s="258"/>
      <c r="E39" s="258"/>
      <c r="F39" s="325">
        <f t="shared" si="22"/>
        <v>0.24742268041237114</v>
      </c>
      <c r="G39" s="258">
        <f t="shared" si="22"/>
        <v>0.25026221942521504</v>
      </c>
      <c r="H39" s="258">
        <f t="shared" si="22"/>
        <v>0.2534707614640303</v>
      </c>
      <c r="I39" s="258">
        <f t="shared" si="22"/>
        <v>0.25817555938037867</v>
      </c>
      <c r="J39" s="325">
        <f>+J30/J15</f>
        <v>0.24586108468125595</v>
      </c>
      <c r="K39" s="325">
        <f t="shared" si="22"/>
        <v>0.25766550522648085</v>
      </c>
      <c r="L39" s="325">
        <f t="shared" si="23"/>
        <v>0.2494309559939302</v>
      </c>
      <c r="M39" s="325">
        <f t="shared" si="24"/>
        <v>0.25017421602787454</v>
      </c>
      <c r="N39" s="325">
        <f t="shared" si="24"/>
        <v>0.2459546925566343</v>
      </c>
      <c r="O39" s="325">
        <f t="shared" ref="O39" si="29">+O30/O15</f>
        <v>0.2479646017699115</v>
      </c>
      <c r="P39" s="325">
        <f t="shared" si="24"/>
        <v>0.24692975274275422</v>
      </c>
      <c r="Q39" s="325">
        <f t="shared" si="24"/>
        <v>0.24253048780487804</v>
      </c>
      <c r="R39" s="325">
        <f t="shared" ref="R39:S39" si="30">+R30/R15</f>
        <v>0.24305893813930832</v>
      </c>
      <c r="S39" s="325">
        <f t="shared" si="30"/>
        <v>0.19556235654169854</v>
      </c>
      <c r="T39" s="325">
        <f t="shared" ref="T39:U39" si="31">+T30/T15</f>
        <v>0.22840755735492577</v>
      </c>
      <c r="U39" s="325">
        <f t="shared" si="31"/>
        <v>0.22925944252020453</v>
      </c>
      <c r="V39" s="325">
        <f t="shared" ref="V39:X39" si="32">+V30/V15</f>
        <v>0.24897179788484136</v>
      </c>
      <c r="W39" s="325">
        <f t="shared" ref="W39" si="33">+W30/W15</f>
        <v>0.24778393351800554</v>
      </c>
      <c r="X39" s="325">
        <f t="shared" si="32"/>
        <v>0.24113670851151883</v>
      </c>
      <c r="Y39" s="325">
        <f t="shared" ref="Y39" si="34">+Y30/Y15</f>
        <v>0.23092420045328632</v>
      </c>
    </row>
    <row r="40" spans="1:25">
      <c r="A40" s="72" t="s">
        <v>3</v>
      </c>
      <c r="B40" s="188"/>
      <c r="C40" s="61"/>
      <c r="D40" s="61"/>
      <c r="E40" s="61"/>
      <c r="F40" s="188">
        <f t="shared" si="22"/>
        <v>0.22522068095838588</v>
      </c>
      <c r="G40" s="61">
        <f t="shared" si="22"/>
        <v>0.23260293763544426</v>
      </c>
      <c r="H40" s="61">
        <f t="shared" si="22"/>
        <v>0.33162518301610544</v>
      </c>
      <c r="I40" s="61">
        <f t="shared" si="22"/>
        <v>0.23155397390272836</v>
      </c>
      <c r="J40" s="188">
        <f>+J31/J16</f>
        <v>0.23312589755864049</v>
      </c>
      <c r="K40" s="188">
        <f t="shared" si="22"/>
        <v>0.23368001770303165</v>
      </c>
      <c r="L40" s="188">
        <f t="shared" si="23"/>
        <v>0.23321878579610539</v>
      </c>
      <c r="M40" s="325">
        <f t="shared" si="24"/>
        <v>0.2340381851775816</v>
      </c>
      <c r="N40" s="325">
        <f t="shared" si="24"/>
        <v>0.2216846272267429</v>
      </c>
      <c r="O40" s="325">
        <f t="shared" ref="O40" si="35">+O31/O16</f>
        <v>0.22202797202797203</v>
      </c>
      <c r="P40" s="325">
        <f t="shared" si="24"/>
        <v>0.21973656700815389</v>
      </c>
      <c r="Q40" s="325">
        <f t="shared" si="24"/>
        <v>0.2068248023304203</v>
      </c>
      <c r="R40" s="325">
        <f t="shared" ref="R40:S40" si="36">+R31/R16</f>
        <v>0.19055568805151443</v>
      </c>
      <c r="S40" s="325">
        <f t="shared" si="36"/>
        <v>9.9552906110283154E-2</v>
      </c>
      <c r="T40" s="325">
        <f t="shared" ref="T40:U40" si="37">+T31/T16</f>
        <v>0.12153518123667377</v>
      </c>
      <c r="U40" s="325">
        <f t="shared" si="37"/>
        <v>0.17608350351713184</v>
      </c>
      <c r="V40" s="325">
        <f t="shared" ref="V40:X40" si="38">+V31/V16</f>
        <v>0.19456821557394441</v>
      </c>
      <c r="W40" s="325">
        <f t="shared" ref="W40" si="39">+W31/W16</f>
        <v>0.20102459016393442</v>
      </c>
      <c r="X40" s="325">
        <f t="shared" si="38"/>
        <v>0.20691144708423326</v>
      </c>
      <c r="Y40" s="325">
        <f t="shared" ref="Y40" si="40">+Y31/Y16</f>
        <v>0.21546748749519046</v>
      </c>
    </row>
    <row r="41" spans="1:25">
      <c r="A41" s="72" t="s">
        <v>193</v>
      </c>
      <c r="B41" s="189"/>
      <c r="C41" s="62"/>
      <c r="D41" s="62"/>
      <c r="E41" s="62"/>
      <c r="F41" s="189">
        <f t="shared" si="22"/>
        <v>0.15046554934823092</v>
      </c>
      <c r="G41" s="62">
        <f t="shared" si="22"/>
        <v>0.16334250343878953</v>
      </c>
      <c r="H41" s="62">
        <f t="shared" si="22"/>
        <v>0.1500732064421669</v>
      </c>
      <c r="I41" s="62">
        <f t="shared" si="22"/>
        <v>0.14384508990318118</v>
      </c>
      <c r="J41" s="189">
        <f>+J32/J17</f>
        <v>0.18901174844505875</v>
      </c>
      <c r="K41" s="189">
        <f t="shared" si="22"/>
        <v>0.15011323196376578</v>
      </c>
      <c r="L41" s="189">
        <f t="shared" si="23"/>
        <v>0.16489178976296806</v>
      </c>
      <c r="M41" s="406">
        <f t="shared" si="24"/>
        <v>0.16369993642720915</v>
      </c>
      <c r="N41" s="406">
        <f t="shared" si="24"/>
        <v>0.16493547371734341</v>
      </c>
      <c r="O41" s="406">
        <f t="shared" ref="O41:S41" si="41">+O32/O17</f>
        <v>0.17412095639943742</v>
      </c>
      <c r="P41" s="406">
        <f t="shared" si="41"/>
        <v>0.16391668920746552</v>
      </c>
      <c r="Q41" s="406">
        <f t="shared" si="41"/>
        <v>0.16035570854847964</v>
      </c>
      <c r="R41" s="406">
        <f t="shared" si="41"/>
        <v>0.14225563909774436</v>
      </c>
      <c r="S41" s="406">
        <f t="shared" si="41"/>
        <v>9.7610921501706485E-2</v>
      </c>
      <c r="T41" s="406">
        <f t="shared" ref="T41:U41" si="42">+T32/T17</f>
        <v>0.13983628922237382</v>
      </c>
      <c r="U41" s="406">
        <f t="shared" si="42"/>
        <v>0.14559780746831105</v>
      </c>
      <c r="V41" s="406">
        <f t="shared" ref="V41:X41" si="43">+V32/V17</f>
        <v>0.1525152194809356</v>
      </c>
      <c r="W41" s="406">
        <f t="shared" ref="W41" si="44">+W32/W17</f>
        <v>0.15960912052117263</v>
      </c>
      <c r="X41" s="406">
        <f t="shared" si="43"/>
        <v>0.16545893719806765</v>
      </c>
      <c r="Y41" s="406">
        <f t="shared" ref="Y41" si="45">+Y32/Y17</f>
        <v>0.16296728971962618</v>
      </c>
    </row>
    <row r="42" spans="1:25">
      <c r="A42" s="58"/>
      <c r="B42" s="190"/>
      <c r="C42" s="190"/>
      <c r="D42" s="190"/>
      <c r="E42" s="190"/>
      <c r="F42" s="190"/>
      <c r="G42" s="190"/>
      <c r="H42" s="190"/>
      <c r="I42" s="190"/>
      <c r="J42" s="190"/>
      <c r="K42" s="190"/>
      <c r="L42" s="190"/>
      <c r="M42" s="407"/>
      <c r="N42" s="407"/>
      <c r="O42" s="407"/>
      <c r="P42" s="407"/>
      <c r="Q42" s="407"/>
      <c r="R42" s="407"/>
      <c r="S42" s="407"/>
      <c r="T42" s="407"/>
      <c r="U42" s="407"/>
      <c r="V42" s="407"/>
      <c r="W42" s="407"/>
      <c r="X42" s="407"/>
      <c r="Y42" s="407"/>
    </row>
    <row r="43" spans="1:25">
      <c r="A43" s="59" t="s">
        <v>30</v>
      </c>
      <c r="B43" s="243"/>
      <c r="C43" s="243"/>
      <c r="D43" s="243"/>
      <c r="E43" s="243"/>
      <c r="F43" s="243">
        <f t="shared" ref="F43:L43" si="46">+F35/F19</f>
        <v>0.20847507046360189</v>
      </c>
      <c r="G43" s="243">
        <f t="shared" si="46"/>
        <v>0.21484320231808196</v>
      </c>
      <c r="H43" s="243">
        <f t="shared" si="46"/>
        <v>0.23781676413255359</v>
      </c>
      <c r="I43" s="243">
        <f t="shared" si="46"/>
        <v>0.21457275336718923</v>
      </c>
      <c r="J43" s="243">
        <f>+J35/J19</f>
        <v>0.22062448644207067</v>
      </c>
      <c r="K43" s="243">
        <f t="shared" si="46"/>
        <v>0.22198601856015698</v>
      </c>
      <c r="L43" s="243">
        <f t="shared" si="46"/>
        <v>0.22230200633579725</v>
      </c>
      <c r="M43" s="408">
        <f t="shared" ref="M43:V43" si="47">+M35/M19</f>
        <v>0.22356936929821097</v>
      </c>
      <c r="N43" s="408">
        <f t="shared" si="47"/>
        <v>0.20875894297175468</v>
      </c>
      <c r="O43" s="408">
        <f t="shared" si="47"/>
        <v>0.21028146989835808</v>
      </c>
      <c r="P43" s="408">
        <f t="shared" si="47"/>
        <v>0.21903583745689009</v>
      </c>
      <c r="Q43" s="408">
        <f t="shared" ref="Q43" si="48">+Q35/Q19</f>
        <v>0.20597386434349721</v>
      </c>
      <c r="R43" s="408">
        <f t="shared" si="47"/>
        <v>0.20415969399952189</v>
      </c>
      <c r="S43" s="408">
        <f t="shared" si="47"/>
        <v>0.16135590407435069</v>
      </c>
      <c r="T43" s="408">
        <f t="shared" ref="T43" si="49">+T35/T19</f>
        <v>0.19155700430600828</v>
      </c>
      <c r="U43" s="408">
        <f t="shared" si="47"/>
        <v>0.20875747921361412</v>
      </c>
      <c r="V43" s="408">
        <f t="shared" si="47"/>
        <v>0.20702509511548364</v>
      </c>
      <c r="W43" s="408">
        <f t="shared" ref="W43:Y43" si="50">+W35/W19</f>
        <v>0.21515217549211885</v>
      </c>
      <c r="X43" s="408">
        <f t="shared" si="50"/>
        <v>0.21564117308798159</v>
      </c>
      <c r="Y43" s="408">
        <f t="shared" si="50"/>
        <v>0.21155994988656757</v>
      </c>
    </row>
    <row r="44" spans="1:25">
      <c r="A44" s="72"/>
      <c r="B44" s="179"/>
      <c r="C44" s="179"/>
      <c r="D44" s="179"/>
      <c r="E44" s="179"/>
      <c r="F44" s="179"/>
      <c r="G44" s="179"/>
      <c r="H44" s="179"/>
      <c r="I44" s="179"/>
      <c r="J44" s="179"/>
      <c r="K44" s="179"/>
      <c r="L44" s="179"/>
      <c r="M44" s="409"/>
      <c r="N44" s="409"/>
      <c r="O44" s="409"/>
      <c r="P44" s="409"/>
      <c r="Q44" s="409"/>
      <c r="R44" s="409"/>
      <c r="S44" s="409"/>
      <c r="T44" s="236"/>
      <c r="U44" s="236"/>
      <c r="V44" s="236"/>
      <c r="W44" s="236"/>
      <c r="X44" s="236"/>
      <c r="Y44" s="236"/>
    </row>
    <row r="45" spans="1:25">
      <c r="A45" s="73" t="s">
        <v>31</v>
      </c>
      <c r="B45" s="186"/>
      <c r="C45" s="186"/>
      <c r="D45" s="186"/>
      <c r="E45" s="172"/>
      <c r="F45" s="186">
        <v>-232</v>
      </c>
      <c r="G45" s="186">
        <v>-395</v>
      </c>
      <c r="H45" s="186">
        <v>-222</v>
      </c>
      <c r="I45" s="172">
        <v>-308</v>
      </c>
      <c r="J45" s="186">
        <v>-320</v>
      </c>
      <c r="K45" s="186">
        <v>-201</v>
      </c>
      <c r="L45" s="172">
        <v>-95</v>
      </c>
      <c r="M45" s="256">
        <v>273</v>
      </c>
      <c r="N45" s="256">
        <v>-141</v>
      </c>
      <c r="O45" s="405">
        <v>-64</v>
      </c>
      <c r="P45" s="405">
        <v>-65</v>
      </c>
      <c r="Q45" s="256">
        <v>-55</v>
      </c>
      <c r="R45" s="256">
        <v>-114</v>
      </c>
      <c r="S45" s="256">
        <v>-63</v>
      </c>
      <c r="T45" s="256">
        <v>-64</v>
      </c>
      <c r="U45" s="256">
        <v>-80</v>
      </c>
      <c r="V45" s="256">
        <v>-44</v>
      </c>
      <c r="W45" s="256">
        <v>-52</v>
      </c>
      <c r="X45" s="256">
        <v>-55</v>
      </c>
      <c r="Y45" s="256">
        <v>2</v>
      </c>
    </row>
    <row r="46" spans="1:25" ht="14.25" outlineLevel="1">
      <c r="A46" s="269" t="s">
        <v>353</v>
      </c>
      <c r="B46" s="181"/>
      <c r="C46" s="181"/>
      <c r="D46" s="181"/>
      <c r="E46" s="169"/>
      <c r="F46" s="181">
        <v>-254</v>
      </c>
      <c r="G46" s="181">
        <v>-342</v>
      </c>
      <c r="H46" s="181">
        <v>-227</v>
      </c>
      <c r="I46" s="169">
        <v>-248</v>
      </c>
      <c r="J46" s="181">
        <v>-200</v>
      </c>
      <c r="K46" s="181">
        <v>-174</v>
      </c>
      <c r="L46" s="169">
        <v>-104</v>
      </c>
      <c r="M46" s="235">
        <v>-166</v>
      </c>
      <c r="N46" s="235">
        <v>-123</v>
      </c>
      <c r="O46" s="235">
        <v>-79</v>
      </c>
      <c r="P46" s="235">
        <v>-90</v>
      </c>
      <c r="Q46" s="235">
        <v>-67</v>
      </c>
      <c r="R46" s="235">
        <v>-65</v>
      </c>
      <c r="S46" s="235">
        <v>-71</v>
      </c>
      <c r="T46" s="235">
        <v>-66</v>
      </c>
      <c r="U46" s="235">
        <v>-43</v>
      </c>
      <c r="V46" s="235">
        <v>-42</v>
      </c>
      <c r="W46" s="235">
        <v>-64</v>
      </c>
      <c r="X46" s="235">
        <v>-71</v>
      </c>
      <c r="Y46" s="235">
        <v>-57</v>
      </c>
    </row>
    <row r="47" spans="1:25" s="11" customFormat="1">
      <c r="A47" s="71" t="s">
        <v>32</v>
      </c>
      <c r="B47" s="182"/>
      <c r="C47" s="182"/>
      <c r="D47" s="182"/>
      <c r="E47" s="254"/>
      <c r="F47" s="182">
        <f t="shared" ref="F47:K47" si="51">+F35+F45</f>
        <v>4058</v>
      </c>
      <c r="G47" s="182">
        <f t="shared" si="51"/>
        <v>4202</v>
      </c>
      <c r="H47" s="182">
        <f t="shared" si="51"/>
        <v>4780</v>
      </c>
      <c r="I47" s="254">
        <f t="shared" si="51"/>
        <v>4551</v>
      </c>
      <c r="J47" s="182">
        <f t="shared" si="51"/>
        <v>4513</v>
      </c>
      <c r="K47" s="182">
        <f t="shared" si="51"/>
        <v>5229</v>
      </c>
      <c r="L47" s="182">
        <f t="shared" ref="L47:P47" si="52">+L35+L45</f>
        <v>5168</v>
      </c>
      <c r="M47" s="321">
        <f t="shared" si="52"/>
        <v>5934</v>
      </c>
      <c r="N47" s="321">
        <f t="shared" si="52"/>
        <v>4907</v>
      </c>
      <c r="O47" s="321">
        <f t="shared" si="52"/>
        <v>5315</v>
      </c>
      <c r="P47" s="321">
        <f t="shared" si="52"/>
        <v>5778</v>
      </c>
      <c r="Q47" s="321">
        <f>+Q35+Q45</f>
        <v>5572</v>
      </c>
      <c r="R47" s="321">
        <f>+R35+R45</f>
        <v>5010</v>
      </c>
      <c r="S47" s="321">
        <f t="shared" ref="S47" si="53">+S35+S45</f>
        <v>3826</v>
      </c>
      <c r="T47" s="321">
        <f t="shared" ref="T47:V47" si="54">+T35+T45</f>
        <v>4696</v>
      </c>
      <c r="U47" s="321">
        <f t="shared" si="54"/>
        <v>5293</v>
      </c>
      <c r="V47" s="321">
        <f t="shared" si="54"/>
        <v>5343</v>
      </c>
      <c r="W47" s="321">
        <f t="shared" ref="W47" si="55">+W35+W45</f>
        <v>5872</v>
      </c>
      <c r="X47" s="321">
        <f>+X35+X45</f>
        <v>5945</v>
      </c>
      <c r="Y47" s="321">
        <f>+Y35+Y45</f>
        <v>6250</v>
      </c>
    </row>
    <row r="48" spans="1:25" s="11" customFormat="1">
      <c r="A48" s="57" t="s">
        <v>186</v>
      </c>
      <c r="B48" s="179"/>
      <c r="C48" s="179"/>
      <c r="D48" s="179"/>
      <c r="E48" s="179"/>
      <c r="F48" s="179">
        <f t="shared" ref="F48:L48" si="56">+F47/F19</f>
        <v>0.19720089415881037</v>
      </c>
      <c r="G48" s="179">
        <f t="shared" si="56"/>
        <v>0.1963826704678226</v>
      </c>
      <c r="H48" s="179">
        <f t="shared" si="56"/>
        <v>0.22726192174202445</v>
      </c>
      <c r="I48" s="179">
        <f t="shared" si="56"/>
        <v>0.20097151689114595</v>
      </c>
      <c r="J48" s="179">
        <f t="shared" si="56"/>
        <v>0.20601661645211358</v>
      </c>
      <c r="K48" s="179">
        <f t="shared" si="56"/>
        <v>0.21376885654715669</v>
      </c>
      <c r="L48" s="179">
        <f t="shared" si="56"/>
        <v>0.21828933474128828</v>
      </c>
      <c r="M48" s="409">
        <f t="shared" ref="M48:V48" si="57">+M47/M19</f>
        <v>0.23435093400734569</v>
      </c>
      <c r="N48" s="409">
        <f t="shared" si="57"/>
        <v>0.20292791861378767</v>
      </c>
      <c r="O48" s="409">
        <f t="shared" si="57"/>
        <v>0.20777951524628616</v>
      </c>
      <c r="P48" s="409">
        <f t="shared" si="57"/>
        <v>0.2165991902834008</v>
      </c>
      <c r="Q48" s="409">
        <f t="shared" ref="Q48" si="58">+Q47/Q19</f>
        <v>0.20396061349244116</v>
      </c>
      <c r="R48" s="409">
        <f t="shared" si="57"/>
        <v>0.19961749940234283</v>
      </c>
      <c r="S48" s="409">
        <f t="shared" si="57"/>
        <v>0.15874201311094516</v>
      </c>
      <c r="T48" s="409">
        <f t="shared" ref="T48" si="59">+T47/T19</f>
        <v>0.18898144794559138</v>
      </c>
      <c r="U48" s="409">
        <f t="shared" si="57"/>
        <v>0.20564923459476261</v>
      </c>
      <c r="V48" s="409">
        <f t="shared" si="57"/>
        <v>0.20533415318396681</v>
      </c>
      <c r="W48" s="409">
        <f t="shared" ref="W48:Y48" si="60">+W47/W19</f>
        <v>0.21326360136558437</v>
      </c>
      <c r="X48" s="409">
        <f t="shared" si="60"/>
        <v>0.21366446233467509</v>
      </c>
      <c r="Y48" s="409">
        <f t="shared" si="60"/>
        <v>0.21162767074120475</v>
      </c>
    </row>
    <row r="49" spans="1:25">
      <c r="A49" s="57"/>
      <c r="B49" s="181"/>
      <c r="C49" s="181"/>
      <c r="D49" s="181"/>
      <c r="E49" s="181"/>
      <c r="F49" s="181"/>
      <c r="G49" s="181"/>
      <c r="H49" s="181"/>
      <c r="I49" s="181"/>
      <c r="J49" s="181"/>
      <c r="K49" s="181"/>
      <c r="L49" s="181"/>
      <c r="M49" s="211"/>
      <c r="N49" s="211"/>
      <c r="O49" s="211"/>
      <c r="P49" s="211"/>
      <c r="Q49" s="211"/>
      <c r="R49" s="211"/>
      <c r="S49" s="211"/>
      <c r="T49" s="211"/>
      <c r="U49" s="211"/>
      <c r="V49" s="211"/>
      <c r="W49" s="211"/>
      <c r="X49" s="211"/>
      <c r="Y49" s="211"/>
    </row>
    <row r="50" spans="1:25">
      <c r="A50" s="72" t="s">
        <v>33</v>
      </c>
      <c r="B50" s="184"/>
      <c r="C50" s="184"/>
      <c r="D50" s="184"/>
      <c r="E50" s="169"/>
      <c r="F50" s="184">
        <v>-1162</v>
      </c>
      <c r="G50" s="184">
        <v>-1164</v>
      </c>
      <c r="H50" s="184">
        <v>-1225</v>
      </c>
      <c r="I50" s="169">
        <v>-1379</v>
      </c>
      <c r="J50" s="184">
        <v>-1173</v>
      </c>
      <c r="K50" s="184">
        <v>-1335</v>
      </c>
      <c r="L50" s="184">
        <v>-1269</v>
      </c>
      <c r="M50" s="212">
        <v>-731</v>
      </c>
      <c r="N50" s="212">
        <v>-1204</v>
      </c>
      <c r="O50" s="212">
        <v>-1230</v>
      </c>
      <c r="P50" s="212">
        <v>-1354</v>
      </c>
      <c r="Q50" s="212">
        <v>-1241</v>
      </c>
      <c r="R50" s="212">
        <v>-1170</v>
      </c>
      <c r="S50" s="212">
        <v>-697</v>
      </c>
      <c r="T50" s="212">
        <v>-1078</v>
      </c>
      <c r="U50" s="212">
        <v>-1097</v>
      </c>
      <c r="V50" s="212">
        <v>-1226</v>
      </c>
      <c r="W50" s="212">
        <v>-1301</v>
      </c>
      <c r="X50" s="212">
        <v>-1388</v>
      </c>
      <c r="Y50" s="212">
        <v>-1361</v>
      </c>
    </row>
    <row r="51" spans="1:25">
      <c r="A51" s="73"/>
      <c r="B51" s="183"/>
      <c r="C51" s="183"/>
      <c r="D51" s="183"/>
      <c r="E51" s="183"/>
      <c r="F51" s="183"/>
      <c r="G51" s="183"/>
      <c r="H51" s="183"/>
      <c r="I51" s="183"/>
      <c r="J51" s="183"/>
      <c r="K51" s="404"/>
      <c r="L51" s="404"/>
      <c r="M51" s="410"/>
      <c r="N51" s="410"/>
      <c r="O51" s="410"/>
      <c r="P51" s="410"/>
      <c r="Q51" s="410"/>
      <c r="R51" s="410"/>
      <c r="S51" s="410"/>
      <c r="T51" s="410"/>
      <c r="U51" s="410"/>
      <c r="V51" s="410"/>
      <c r="W51" s="410"/>
      <c r="X51" s="410"/>
      <c r="Y51" s="410"/>
    </row>
    <row r="52" spans="1:25" s="11" customFormat="1">
      <c r="A52" s="71" t="s">
        <v>55</v>
      </c>
      <c r="B52" s="182"/>
      <c r="C52" s="182"/>
      <c r="D52" s="182"/>
      <c r="E52" s="182"/>
      <c r="F52" s="182">
        <f t="shared" ref="F52:L52" si="61">+F47+F50</f>
        <v>2896</v>
      </c>
      <c r="G52" s="182">
        <f t="shared" si="61"/>
        <v>3038</v>
      </c>
      <c r="H52" s="182">
        <f t="shared" si="61"/>
        <v>3555</v>
      </c>
      <c r="I52" s="182">
        <f t="shared" si="61"/>
        <v>3172</v>
      </c>
      <c r="J52" s="182">
        <f t="shared" si="61"/>
        <v>3340</v>
      </c>
      <c r="K52" s="182">
        <f t="shared" si="61"/>
        <v>3894</v>
      </c>
      <c r="L52" s="182">
        <f t="shared" si="61"/>
        <v>3899</v>
      </c>
      <c r="M52" s="321">
        <f t="shared" ref="M52:V52" si="62">+M47+M50</f>
        <v>5203</v>
      </c>
      <c r="N52" s="321">
        <f t="shared" si="62"/>
        <v>3703</v>
      </c>
      <c r="O52" s="321">
        <f t="shared" si="62"/>
        <v>4085</v>
      </c>
      <c r="P52" s="321">
        <f t="shared" si="62"/>
        <v>4424</v>
      </c>
      <c r="Q52" s="321">
        <f t="shared" ref="Q52" si="63">+Q47+Q50</f>
        <v>4331</v>
      </c>
      <c r="R52" s="321">
        <f t="shared" si="62"/>
        <v>3840</v>
      </c>
      <c r="S52" s="321">
        <f t="shared" si="62"/>
        <v>3129</v>
      </c>
      <c r="T52" s="321">
        <f t="shared" ref="T52" si="64">+T47+T50</f>
        <v>3618</v>
      </c>
      <c r="U52" s="321">
        <f t="shared" si="62"/>
        <v>4196</v>
      </c>
      <c r="V52" s="321">
        <f t="shared" si="62"/>
        <v>4117</v>
      </c>
      <c r="W52" s="321">
        <f t="shared" ref="W52:Y52" si="65">+W47+W50</f>
        <v>4571</v>
      </c>
      <c r="X52" s="321">
        <f t="shared" si="65"/>
        <v>4557</v>
      </c>
      <c r="Y52" s="321">
        <f t="shared" si="65"/>
        <v>4889</v>
      </c>
    </row>
    <row r="53" spans="1:25">
      <c r="A53" s="72" t="s">
        <v>56</v>
      </c>
      <c r="B53" s="185"/>
      <c r="C53" s="185"/>
      <c r="D53" s="185"/>
      <c r="E53" s="170"/>
      <c r="F53" s="185">
        <v>1102</v>
      </c>
      <c r="G53" s="185">
        <v>1046</v>
      </c>
      <c r="H53" s="185">
        <v>879</v>
      </c>
      <c r="I53" s="170">
        <v>986</v>
      </c>
      <c r="J53" s="185">
        <v>1081</v>
      </c>
      <c r="K53" s="185">
        <v>89139</v>
      </c>
      <c r="L53" s="185">
        <v>-121</v>
      </c>
      <c r="M53" s="457">
        <v>0</v>
      </c>
      <c r="N53" s="457">
        <v>0</v>
      </c>
      <c r="O53" s="457">
        <v>0</v>
      </c>
      <c r="P53" s="457">
        <v>0</v>
      </c>
      <c r="Q53" s="457">
        <v>0</v>
      </c>
      <c r="R53" s="457">
        <v>0</v>
      </c>
      <c r="S53" s="457">
        <v>0</v>
      </c>
      <c r="T53" s="457">
        <v>0</v>
      </c>
      <c r="U53" s="457">
        <v>0</v>
      </c>
      <c r="V53" s="457">
        <v>0</v>
      </c>
      <c r="W53" s="457">
        <v>0</v>
      </c>
      <c r="X53" s="457">
        <v>0</v>
      </c>
      <c r="Y53" s="457">
        <v>0</v>
      </c>
    </row>
    <row r="54" spans="1:25" s="11" customFormat="1">
      <c r="A54" s="71" t="s">
        <v>34</v>
      </c>
      <c r="B54" s="182"/>
      <c r="C54" s="182"/>
      <c r="D54" s="182"/>
      <c r="E54" s="182"/>
      <c r="F54" s="182">
        <f t="shared" ref="F54:K54" si="66">+F52+F53</f>
        <v>3998</v>
      </c>
      <c r="G54" s="182">
        <f t="shared" si="66"/>
        <v>4084</v>
      </c>
      <c r="H54" s="182">
        <f t="shared" si="66"/>
        <v>4434</v>
      </c>
      <c r="I54" s="321">
        <f t="shared" si="66"/>
        <v>4158</v>
      </c>
      <c r="J54" s="182">
        <f t="shared" si="66"/>
        <v>4421</v>
      </c>
      <c r="K54" s="182">
        <f t="shared" si="66"/>
        <v>93033</v>
      </c>
      <c r="L54" s="182">
        <f t="shared" ref="L54:Q54" si="67">+L52+L53</f>
        <v>3778</v>
      </c>
      <c r="M54" s="321">
        <f t="shared" si="67"/>
        <v>5203</v>
      </c>
      <c r="N54" s="321">
        <f t="shared" si="67"/>
        <v>3703</v>
      </c>
      <c r="O54" s="321">
        <f t="shared" si="67"/>
        <v>4085</v>
      </c>
      <c r="P54" s="321">
        <f t="shared" si="67"/>
        <v>4424</v>
      </c>
      <c r="Q54" s="321">
        <f t="shared" si="67"/>
        <v>4331</v>
      </c>
      <c r="R54" s="321">
        <f t="shared" ref="R54:V54" si="68">+R52+R53</f>
        <v>3840</v>
      </c>
      <c r="S54" s="321">
        <f t="shared" si="68"/>
        <v>3129</v>
      </c>
      <c r="T54" s="321">
        <f t="shared" ref="T54" si="69">+T52+T53</f>
        <v>3618</v>
      </c>
      <c r="U54" s="321">
        <f t="shared" si="68"/>
        <v>4196</v>
      </c>
      <c r="V54" s="321">
        <f t="shared" si="68"/>
        <v>4117</v>
      </c>
      <c r="W54" s="321">
        <f t="shared" ref="W54:Y54" si="70">+W52+W53</f>
        <v>4571</v>
      </c>
      <c r="X54" s="321">
        <f t="shared" si="70"/>
        <v>4557</v>
      </c>
      <c r="Y54" s="321">
        <f t="shared" si="70"/>
        <v>4889</v>
      </c>
    </row>
    <row r="55" spans="1:25" s="11" customFormat="1">
      <c r="A55" s="57" t="s">
        <v>35</v>
      </c>
      <c r="B55" s="179"/>
      <c r="C55" s="179"/>
      <c r="D55" s="179"/>
      <c r="E55" s="179"/>
      <c r="F55" s="179">
        <f t="shared" ref="F55:L55" si="71">+F52/F19</f>
        <v>0.14073282145981145</v>
      </c>
      <c r="G55" s="179">
        <f>+G52/G19</f>
        <v>0.14198252091414684</v>
      </c>
      <c r="H55" s="179">
        <f t="shared" si="71"/>
        <v>0.16902011125374411</v>
      </c>
      <c r="I55" s="179">
        <f t="shared" si="71"/>
        <v>0.14007507175977038</v>
      </c>
      <c r="J55" s="179">
        <f>+J52/J19</f>
        <v>0.15246964302017713</v>
      </c>
      <c r="K55" s="179">
        <f t="shared" si="71"/>
        <v>0.15919218347573688</v>
      </c>
      <c r="L55" s="179">
        <f t="shared" si="71"/>
        <v>0.164688489968321</v>
      </c>
      <c r="M55" s="409">
        <f t="shared" ref="M55:V55" si="72">+M52/M19</f>
        <v>0.20548161604991905</v>
      </c>
      <c r="N55" s="409">
        <f t="shared" si="72"/>
        <v>0.15313676026632481</v>
      </c>
      <c r="O55" s="409">
        <f t="shared" si="72"/>
        <v>0.15969507427677873</v>
      </c>
      <c r="P55" s="409">
        <f t="shared" si="72"/>
        <v>0.16584195531563953</v>
      </c>
      <c r="Q55" s="409">
        <f t="shared" ref="Q55" si="73">+Q52/Q19</f>
        <v>0.1585343533804312</v>
      </c>
      <c r="R55" s="409">
        <f t="shared" si="72"/>
        <v>0.15300023906287352</v>
      </c>
      <c r="S55" s="409">
        <f t="shared" si="72"/>
        <v>0.12982325118247448</v>
      </c>
      <c r="T55" s="409">
        <f t="shared" ref="T55" si="74">+T52/T19</f>
        <v>0.14559942049981892</v>
      </c>
      <c r="U55" s="409">
        <f t="shared" si="72"/>
        <v>0.16302743025876137</v>
      </c>
      <c r="V55" s="409">
        <f t="shared" si="72"/>
        <v>0.15821836209215634</v>
      </c>
      <c r="W55" s="409">
        <f t="shared" ref="W55:Y55" si="75">+W52/W19</f>
        <v>0.16601292946902013</v>
      </c>
      <c r="X55" s="409">
        <f t="shared" si="75"/>
        <v>0.16377947096032203</v>
      </c>
      <c r="Y55" s="409">
        <f t="shared" si="75"/>
        <v>0.1655436291606</v>
      </c>
    </row>
    <row r="56" spans="1:25" s="11" customFormat="1">
      <c r="A56" s="57" t="s">
        <v>90</v>
      </c>
      <c r="B56" s="181"/>
      <c r="C56" s="181"/>
      <c r="D56" s="181"/>
      <c r="E56" s="169"/>
      <c r="F56" s="211">
        <v>3992</v>
      </c>
      <c r="G56" s="211">
        <v>4079</v>
      </c>
      <c r="H56" s="211">
        <v>4429</v>
      </c>
      <c r="I56" s="235">
        <v>4152</v>
      </c>
      <c r="J56" s="211">
        <v>4415</v>
      </c>
      <c r="K56" s="211">
        <v>92774</v>
      </c>
      <c r="L56" s="211">
        <v>3775</v>
      </c>
      <c r="M56" s="211">
        <v>5200</v>
      </c>
      <c r="N56" s="211">
        <v>3698</v>
      </c>
      <c r="O56" s="211">
        <v>4080</v>
      </c>
      <c r="P56" s="211">
        <v>4418</v>
      </c>
      <c r="Q56" s="211">
        <v>4326</v>
      </c>
      <c r="R56" s="211">
        <v>3836</v>
      </c>
      <c r="S56" s="211">
        <v>3129</v>
      </c>
      <c r="T56" s="211">
        <v>3618</v>
      </c>
      <c r="U56" s="211">
        <v>4196</v>
      </c>
      <c r="V56" s="211">
        <v>4115</v>
      </c>
      <c r="W56" s="211">
        <v>4569</v>
      </c>
      <c r="X56" s="211">
        <v>4557</v>
      </c>
      <c r="Y56" s="211">
        <v>4889</v>
      </c>
    </row>
    <row r="57" spans="1:25" s="11" customFormat="1">
      <c r="A57" s="57" t="s">
        <v>89</v>
      </c>
      <c r="B57" s="181"/>
      <c r="C57" s="181"/>
      <c r="D57" s="181"/>
      <c r="E57" s="169"/>
      <c r="F57" s="211">
        <v>6</v>
      </c>
      <c r="G57" s="211">
        <v>5</v>
      </c>
      <c r="H57" s="211">
        <v>5</v>
      </c>
      <c r="I57" s="235">
        <v>6</v>
      </c>
      <c r="J57" s="211">
        <v>6</v>
      </c>
      <c r="K57" s="211">
        <v>259</v>
      </c>
      <c r="L57" s="211">
        <v>3</v>
      </c>
      <c r="M57" s="211">
        <v>3</v>
      </c>
      <c r="N57" s="211">
        <v>5</v>
      </c>
      <c r="O57" s="211">
        <v>5</v>
      </c>
      <c r="P57" s="211">
        <v>6</v>
      </c>
      <c r="Q57" s="211">
        <v>5</v>
      </c>
      <c r="R57" s="211">
        <v>4</v>
      </c>
      <c r="S57" s="211">
        <v>0</v>
      </c>
      <c r="T57" s="211">
        <v>0</v>
      </c>
      <c r="U57" s="211">
        <v>0</v>
      </c>
      <c r="V57" s="211">
        <v>2</v>
      </c>
      <c r="W57" s="211">
        <v>2</v>
      </c>
      <c r="X57" s="211">
        <v>0</v>
      </c>
      <c r="Y57" s="211">
        <v>0</v>
      </c>
    </row>
    <row r="58" spans="1:25" s="11" customFormat="1">
      <c r="A58" s="59"/>
      <c r="B58" s="246"/>
      <c r="C58" s="63"/>
      <c r="D58" s="63"/>
      <c r="E58" s="63"/>
      <c r="F58" s="246"/>
      <c r="G58" s="63"/>
      <c r="H58" s="63"/>
      <c r="I58" s="63"/>
      <c r="J58" s="246"/>
      <c r="K58" s="246"/>
      <c r="L58" s="246"/>
      <c r="M58" s="411"/>
      <c r="N58" s="411"/>
      <c r="O58" s="411"/>
      <c r="P58" s="411"/>
      <c r="Q58" s="411"/>
      <c r="R58" s="411"/>
      <c r="S58" s="411"/>
      <c r="T58" s="411"/>
      <c r="U58" s="411"/>
      <c r="V58" s="411"/>
      <c r="W58" s="411"/>
      <c r="X58" s="411"/>
      <c r="Y58" s="411"/>
    </row>
    <row r="59" spans="1:25">
      <c r="A59" s="58" t="s">
        <v>181</v>
      </c>
      <c r="B59" s="186"/>
      <c r="C59" s="186"/>
      <c r="D59" s="186"/>
      <c r="E59" s="186"/>
      <c r="F59" s="186">
        <f t="shared" ref="F59:L59" si="76">SUM(F60:F64)</f>
        <v>-122</v>
      </c>
      <c r="G59" s="186">
        <f t="shared" si="76"/>
        <v>-133</v>
      </c>
      <c r="H59" s="186">
        <f t="shared" si="76"/>
        <v>336</v>
      </c>
      <c r="I59" s="186">
        <f t="shared" si="76"/>
        <v>-157</v>
      </c>
      <c r="J59" s="186">
        <f t="shared" si="76"/>
        <v>54</v>
      </c>
      <c r="K59" s="186">
        <f t="shared" si="76"/>
        <v>-55</v>
      </c>
      <c r="L59" s="186">
        <f t="shared" si="76"/>
        <v>-59</v>
      </c>
      <c r="M59" s="405">
        <f t="shared" ref="M59:P59" si="77">SUM(M60:M64)</f>
        <v>112</v>
      </c>
      <c r="N59" s="405">
        <f t="shared" si="77"/>
        <v>-214</v>
      </c>
      <c r="O59" s="405">
        <f t="shared" si="77"/>
        <v>-243</v>
      </c>
      <c r="P59" s="405">
        <f t="shared" si="77"/>
        <v>-37</v>
      </c>
      <c r="Q59" s="405">
        <f t="shared" ref="Q59:Y59" si="78">SUM(Q60:Q64)</f>
        <v>-286</v>
      </c>
      <c r="R59" s="405">
        <f t="shared" si="78"/>
        <v>25</v>
      </c>
      <c r="S59" s="405">
        <f t="shared" si="78"/>
        <v>-587</v>
      </c>
      <c r="T59" s="405">
        <f t="shared" si="78"/>
        <v>-261</v>
      </c>
      <c r="U59" s="405">
        <f t="shared" si="78"/>
        <v>-29</v>
      </c>
      <c r="V59" s="405">
        <f t="shared" si="78"/>
        <v>-262</v>
      </c>
      <c r="W59" s="405">
        <f t="shared" si="78"/>
        <v>-102</v>
      </c>
      <c r="X59" s="405">
        <f t="shared" si="78"/>
        <v>-109</v>
      </c>
      <c r="Y59" s="405">
        <f t="shared" si="78"/>
        <v>-214</v>
      </c>
    </row>
    <row r="60" spans="1:25" outlineLevel="1">
      <c r="A60" s="72" t="s">
        <v>2</v>
      </c>
      <c r="B60" s="167"/>
      <c r="C60" s="167"/>
      <c r="D60" s="167"/>
      <c r="E60" s="167"/>
      <c r="F60" s="167"/>
      <c r="G60" s="167"/>
      <c r="H60" s="167"/>
      <c r="I60" s="167"/>
      <c r="J60" s="167"/>
      <c r="K60" s="167"/>
      <c r="L60" s="167"/>
      <c r="M60" s="323"/>
      <c r="N60" s="323"/>
      <c r="O60" s="323"/>
      <c r="P60" s="323"/>
      <c r="Q60" s="323"/>
      <c r="R60" s="323"/>
      <c r="S60" s="323"/>
      <c r="T60" s="323"/>
      <c r="U60" s="323"/>
      <c r="V60" s="323"/>
      <c r="W60" s="323"/>
      <c r="X60" s="323"/>
      <c r="Y60" s="323"/>
    </row>
    <row r="61" spans="1:25" outlineLevel="1">
      <c r="A61" s="72" t="s">
        <v>191</v>
      </c>
      <c r="B61" s="167"/>
      <c r="C61" s="167"/>
      <c r="D61" s="167"/>
      <c r="E61" s="167"/>
      <c r="F61" s="167"/>
      <c r="G61" s="167"/>
      <c r="H61" s="323"/>
      <c r="I61" s="323"/>
      <c r="J61" s="167"/>
      <c r="K61" s="167"/>
      <c r="L61" s="167"/>
      <c r="M61" s="323"/>
      <c r="N61" s="323"/>
      <c r="O61" s="323"/>
      <c r="P61" s="323"/>
      <c r="Q61" s="323"/>
      <c r="R61" s="323"/>
      <c r="S61" s="323">
        <v>-300</v>
      </c>
      <c r="T61" s="323"/>
      <c r="U61" s="323"/>
      <c r="V61" s="323"/>
      <c r="W61" s="323"/>
      <c r="X61" s="323"/>
      <c r="Y61" s="323"/>
    </row>
    <row r="62" spans="1:25" outlineLevel="1">
      <c r="A62" s="72" t="s">
        <v>3</v>
      </c>
      <c r="B62" s="167"/>
      <c r="C62" s="167"/>
      <c r="D62" s="168"/>
      <c r="E62" s="168"/>
      <c r="F62" s="167"/>
      <c r="G62" s="167"/>
      <c r="H62" s="253">
        <v>380</v>
      </c>
      <c r="I62" s="253"/>
      <c r="J62" s="167"/>
      <c r="K62" s="167"/>
      <c r="L62" s="167"/>
      <c r="M62" s="323"/>
      <c r="N62" s="323">
        <v>-22</v>
      </c>
      <c r="O62" s="323">
        <v>-30</v>
      </c>
      <c r="P62" s="323"/>
      <c r="Q62" s="323">
        <v>-65</v>
      </c>
      <c r="R62" s="323">
        <v>-30</v>
      </c>
      <c r="S62" s="323"/>
      <c r="T62" s="253">
        <v>-160</v>
      </c>
      <c r="U62" s="253"/>
      <c r="V62" s="253"/>
      <c r="W62" s="253"/>
      <c r="X62" s="253"/>
      <c r="Y62" s="253"/>
    </row>
    <row r="63" spans="1:25" outlineLevel="1">
      <c r="A63" s="72" t="s">
        <v>193</v>
      </c>
      <c r="B63" s="167"/>
      <c r="C63" s="167"/>
      <c r="D63" s="168"/>
      <c r="E63" s="168"/>
      <c r="F63" s="167"/>
      <c r="G63" s="167"/>
      <c r="H63" s="253"/>
      <c r="I63" s="253">
        <v>-30</v>
      </c>
      <c r="J63" s="167">
        <v>109</v>
      </c>
      <c r="K63" s="167"/>
      <c r="L63" s="167"/>
      <c r="M63" s="323"/>
      <c r="N63" s="323"/>
      <c r="O63" s="323"/>
      <c r="P63" s="323"/>
      <c r="Q63" s="323"/>
      <c r="R63" s="323"/>
      <c r="S63" s="323">
        <v>-50</v>
      </c>
      <c r="T63" s="323"/>
      <c r="U63" s="323"/>
      <c r="V63" s="323"/>
      <c r="W63" s="323"/>
      <c r="X63" s="323"/>
      <c r="Y63" s="323"/>
    </row>
    <row r="64" spans="1:25" outlineLevel="1">
      <c r="A64" s="58" t="s">
        <v>5</v>
      </c>
      <c r="B64" s="191"/>
      <c r="C64" s="191"/>
      <c r="D64" s="270"/>
      <c r="E64" s="270"/>
      <c r="F64" s="191">
        <v>-122</v>
      </c>
      <c r="G64" s="191">
        <v>-133</v>
      </c>
      <c r="H64" s="348">
        <v>-44</v>
      </c>
      <c r="I64" s="348">
        <v>-127</v>
      </c>
      <c r="J64" s="186">
        <v>-55</v>
      </c>
      <c r="K64" s="186">
        <v>-55</v>
      </c>
      <c r="L64" s="186">
        <v>-59</v>
      </c>
      <c r="M64" s="405">
        <v>112</v>
      </c>
      <c r="N64" s="405">
        <v>-192</v>
      </c>
      <c r="O64" s="405">
        <v>-213</v>
      </c>
      <c r="P64" s="405">
        <v>-37</v>
      </c>
      <c r="Q64" s="405">
        <v>-221</v>
      </c>
      <c r="R64" s="256">
        <v>55</v>
      </c>
      <c r="S64" s="256">
        <v>-237</v>
      </c>
      <c r="T64" s="256">
        <v>-101</v>
      </c>
      <c r="U64" s="256">
        <v>-29</v>
      </c>
      <c r="V64" s="256">
        <v>-262</v>
      </c>
      <c r="W64" s="256">
        <v>-102</v>
      </c>
      <c r="X64" s="256">
        <v>-109</v>
      </c>
      <c r="Y64" s="256">
        <v>-214</v>
      </c>
    </row>
    <row r="65" spans="1:25">
      <c r="A65" s="57" t="s">
        <v>36</v>
      </c>
      <c r="B65" s="167"/>
      <c r="C65" s="167"/>
      <c r="D65" s="167"/>
      <c r="E65" s="167"/>
      <c r="F65" s="167">
        <f t="shared" ref="F65:K65" si="79">+F35-F60-F61-F63-F62-F64</f>
        <v>4412</v>
      </c>
      <c r="G65" s="181">
        <f t="shared" si="79"/>
        <v>4730</v>
      </c>
      <c r="H65" s="323">
        <f t="shared" si="79"/>
        <v>4666</v>
      </c>
      <c r="I65" s="323">
        <f t="shared" si="79"/>
        <v>5016</v>
      </c>
      <c r="J65" s="181">
        <f t="shared" si="79"/>
        <v>4779</v>
      </c>
      <c r="K65" s="181">
        <f t="shared" si="79"/>
        <v>5485</v>
      </c>
      <c r="L65" s="181">
        <f t="shared" ref="L65:O65" si="80">+L35-L60-L61-L63-L62-L64</f>
        <v>5322</v>
      </c>
      <c r="M65" s="211">
        <f t="shared" si="80"/>
        <v>5549</v>
      </c>
      <c r="N65" s="211">
        <f t="shared" si="80"/>
        <v>5262</v>
      </c>
      <c r="O65" s="211">
        <f t="shared" si="80"/>
        <v>5622</v>
      </c>
      <c r="P65" s="211">
        <f t="shared" ref="P65:S65" si="81">+P35-P60-P61-P63-P62-P64</f>
        <v>5880</v>
      </c>
      <c r="Q65" s="211">
        <f t="shared" si="81"/>
        <v>5913</v>
      </c>
      <c r="R65" s="211">
        <f t="shared" si="81"/>
        <v>5099</v>
      </c>
      <c r="S65" s="211">
        <f t="shared" si="81"/>
        <v>4476</v>
      </c>
      <c r="T65" s="211">
        <f t="shared" ref="T65" si="82">+T35-T60-T61-T63-T62-T64</f>
        <v>5021</v>
      </c>
      <c r="U65" s="211">
        <f>+U35-U60-U61-U63-U62-U64</f>
        <v>5402</v>
      </c>
      <c r="V65" s="211">
        <f>+V35-V60-V61-V63-V62-V64</f>
        <v>5649</v>
      </c>
      <c r="W65" s="211">
        <f>+W35-W60-W61-W63-W62-W64</f>
        <v>6026</v>
      </c>
      <c r="X65" s="211">
        <f>+X35-X60-X61-X63-X62-X64</f>
        <v>6109</v>
      </c>
      <c r="Y65" s="211">
        <f>+Y35-Y60-Y61-Y63-Y62-Y64</f>
        <v>6462</v>
      </c>
    </row>
    <row r="66" spans="1:25">
      <c r="A66" s="59"/>
      <c r="B66" s="182"/>
      <c r="C66" s="182"/>
      <c r="D66" s="182"/>
      <c r="E66" s="182"/>
      <c r="F66" s="182"/>
      <c r="G66" s="182"/>
      <c r="H66" s="182"/>
      <c r="I66" s="182"/>
      <c r="J66" s="182"/>
      <c r="K66" s="182"/>
      <c r="L66" s="182"/>
      <c r="M66" s="321"/>
      <c r="N66" s="321"/>
      <c r="O66" s="321"/>
      <c r="P66" s="321"/>
      <c r="Q66" s="321"/>
      <c r="R66" s="321"/>
      <c r="S66" s="321"/>
      <c r="T66" s="321"/>
      <c r="U66" s="321"/>
      <c r="V66" s="321"/>
      <c r="W66" s="321"/>
      <c r="X66" s="321"/>
      <c r="Y66" s="321"/>
    </row>
    <row r="67" spans="1:25">
      <c r="A67" s="58" t="s">
        <v>37</v>
      </c>
      <c r="B67" s="187"/>
      <c r="C67" s="187"/>
      <c r="D67" s="262"/>
      <c r="E67" s="262"/>
      <c r="F67" s="187"/>
      <c r="G67" s="187"/>
      <c r="H67" s="262"/>
      <c r="I67" s="262"/>
      <c r="J67" s="187"/>
      <c r="K67" s="187"/>
      <c r="L67" s="187"/>
      <c r="M67" s="324"/>
      <c r="N67" s="324"/>
      <c r="O67" s="324"/>
      <c r="P67" s="324"/>
      <c r="Q67" s="324"/>
      <c r="R67" s="324"/>
      <c r="S67" s="324"/>
      <c r="T67" s="324"/>
      <c r="U67" s="324"/>
      <c r="V67" s="324"/>
      <c r="W67" s="324"/>
      <c r="X67" s="324"/>
      <c r="Y67" s="324"/>
    </row>
    <row r="68" spans="1:25" outlineLevel="1">
      <c r="A68" s="72" t="s">
        <v>2</v>
      </c>
      <c r="B68" s="188"/>
      <c r="C68" s="188"/>
      <c r="D68" s="188"/>
      <c r="E68" s="188"/>
      <c r="F68" s="188">
        <f t="shared" ref="F68:K71" si="83">(F29-F60)/F14</f>
        <v>0.22982304704359086</v>
      </c>
      <c r="G68" s="188">
        <f t="shared" si="83"/>
        <v>0.23140581359263473</v>
      </c>
      <c r="H68" s="188">
        <f t="shared" si="83"/>
        <v>0.2329355108877722</v>
      </c>
      <c r="I68" s="188">
        <f t="shared" si="83"/>
        <v>0.22707674619143431</v>
      </c>
      <c r="J68" s="188">
        <f>(J29-J60)/J14</f>
        <v>0.2310220852593734</v>
      </c>
      <c r="K68" s="188">
        <f t="shared" si="83"/>
        <v>0.23415586721107759</v>
      </c>
      <c r="L68" s="188">
        <f t="shared" ref="L68:M71" si="84">(L29-L60)/L14</f>
        <v>0.23666696246339516</v>
      </c>
      <c r="M68" s="325">
        <f t="shared" si="84"/>
        <v>0.23149888907878996</v>
      </c>
      <c r="N68" s="325">
        <f t="shared" ref="N68:Q68" si="85">(N29-N60)/N14</f>
        <v>0.22970957269456874</v>
      </c>
      <c r="O68" s="325">
        <f t="shared" ref="O68" si="86">(O29-O60)/O14</f>
        <v>0.23158510105227995</v>
      </c>
      <c r="P68" s="325">
        <f t="shared" si="85"/>
        <v>0.2352606789020627</v>
      </c>
      <c r="Q68" s="325">
        <f t="shared" si="85"/>
        <v>0.23093405285294819</v>
      </c>
      <c r="R68" s="325">
        <f t="shared" ref="R68:V68" si="87">(R29-R60)/R14</f>
        <v>0.21746634449430446</v>
      </c>
      <c r="S68" s="325">
        <f t="shared" si="87"/>
        <v>0.21429197720298115</v>
      </c>
      <c r="T68" s="325">
        <f t="shared" si="87"/>
        <v>0.22952060555088311</v>
      </c>
      <c r="U68" s="325">
        <f t="shared" si="87"/>
        <v>0.23822914992768762</v>
      </c>
      <c r="V68" s="325">
        <f t="shared" si="87"/>
        <v>0.23693803159173754</v>
      </c>
      <c r="W68" s="325">
        <f t="shared" ref="W68:X68" si="88">(W29-W60)/W14</f>
        <v>0.23878152636750738</v>
      </c>
      <c r="X68" s="325">
        <f t="shared" si="88"/>
        <v>0.24132270168855535</v>
      </c>
      <c r="Y68" s="325">
        <f t="shared" ref="Y68" si="89">(Y29-Y60)/Y14</f>
        <v>0.23920493488690883</v>
      </c>
    </row>
    <row r="69" spans="1:25" outlineLevel="1">
      <c r="A69" s="72" t="s">
        <v>191</v>
      </c>
      <c r="B69" s="188"/>
      <c r="C69" s="188"/>
      <c r="D69" s="61"/>
      <c r="E69" s="61"/>
      <c r="F69" s="188">
        <f t="shared" si="83"/>
        <v>0.24742268041237114</v>
      </c>
      <c r="G69" s="188">
        <f t="shared" si="83"/>
        <v>0.25026221942521504</v>
      </c>
      <c r="H69" s="61">
        <f t="shared" si="83"/>
        <v>0.2534707614640303</v>
      </c>
      <c r="I69" s="61">
        <f t="shared" si="83"/>
        <v>0.25817555938037867</v>
      </c>
      <c r="J69" s="188">
        <f>(J30-J61)/J15</f>
        <v>0.24586108468125595</v>
      </c>
      <c r="K69" s="188">
        <f t="shared" si="83"/>
        <v>0.25766550522648085</v>
      </c>
      <c r="L69" s="188">
        <f t="shared" si="84"/>
        <v>0.2494309559939302</v>
      </c>
      <c r="M69" s="325">
        <f t="shared" si="84"/>
        <v>0.25017421602787454</v>
      </c>
      <c r="N69" s="325">
        <f t="shared" ref="N69:Q69" si="90">(N30-N61)/N15</f>
        <v>0.2459546925566343</v>
      </c>
      <c r="O69" s="325">
        <f t="shared" ref="O69" si="91">(O30-O61)/O15</f>
        <v>0.2479646017699115</v>
      </c>
      <c r="P69" s="325">
        <f t="shared" si="90"/>
        <v>0.24692975274275422</v>
      </c>
      <c r="Q69" s="325">
        <f t="shared" si="90"/>
        <v>0.24253048780487804</v>
      </c>
      <c r="R69" s="325">
        <f t="shared" ref="R69" si="92">(R30-R61)/R15</f>
        <v>0.24305893813930832</v>
      </c>
      <c r="S69" s="325">
        <f t="shared" ref="S69:U70" si="93">(S30-S61)/S15</f>
        <v>0.241469013006886</v>
      </c>
      <c r="T69" s="325">
        <f t="shared" ref="T69" si="94">(T30-T61)/T15</f>
        <v>0.22840755735492577</v>
      </c>
      <c r="U69" s="325">
        <f t="shared" si="93"/>
        <v>0.22925944252020453</v>
      </c>
      <c r="V69" s="325">
        <f t="shared" ref="V69:X69" si="95">(V30-V61)/V15</f>
        <v>0.24897179788484136</v>
      </c>
      <c r="W69" s="325">
        <f t="shared" ref="W69" si="96">(W30-W61)/W15</f>
        <v>0.24778393351800554</v>
      </c>
      <c r="X69" s="325">
        <f t="shared" si="95"/>
        <v>0.24113670851151883</v>
      </c>
      <c r="Y69" s="325">
        <f t="shared" ref="Y69" si="97">(Y30-Y61)/Y15</f>
        <v>0.23092420045328632</v>
      </c>
    </row>
    <row r="70" spans="1:25" outlineLevel="1">
      <c r="A70" s="72" t="s">
        <v>3</v>
      </c>
      <c r="B70" s="188"/>
      <c r="C70" s="188"/>
      <c r="D70" s="61"/>
      <c r="E70" s="61"/>
      <c r="F70" s="188">
        <f t="shared" si="83"/>
        <v>0.22522068095838588</v>
      </c>
      <c r="G70" s="188">
        <f t="shared" si="83"/>
        <v>0.23260293763544426</v>
      </c>
      <c r="H70" s="61">
        <f>(H31-H62)/H16</f>
        <v>0.23889702293801854</v>
      </c>
      <c r="I70" s="61">
        <f t="shared" si="83"/>
        <v>0.23155397390272836</v>
      </c>
      <c r="J70" s="188">
        <f>(J31-J62)/J16</f>
        <v>0.23312589755864049</v>
      </c>
      <c r="K70" s="188">
        <f t="shared" si="83"/>
        <v>0.23368001770303165</v>
      </c>
      <c r="L70" s="188">
        <f t="shared" si="84"/>
        <v>0.23321878579610539</v>
      </c>
      <c r="M70" s="325">
        <f t="shared" si="84"/>
        <v>0.2340381851775816</v>
      </c>
      <c r="N70" s="325">
        <f t="shared" ref="N70:P70" si="98">(N31-N62)/N16</f>
        <v>0.22652298218605674</v>
      </c>
      <c r="O70" s="325">
        <f t="shared" ref="O70" si="99">(O31-O62)/O16</f>
        <v>0.22858391608391609</v>
      </c>
      <c r="P70" s="325">
        <f t="shared" si="98"/>
        <v>0.21973656700815389</v>
      </c>
      <c r="Q70" s="325">
        <f>(Q31-Q62)/Q16</f>
        <v>0.22034956304619227</v>
      </c>
      <c r="R70" s="325">
        <f>(R31-R62)/R16</f>
        <v>0.19771046983067017</v>
      </c>
      <c r="S70" s="325">
        <f t="shared" si="93"/>
        <v>9.9552906110283154E-2</v>
      </c>
      <c r="T70" s="325">
        <f t="shared" ref="T70" si="100">(T31-T62)/T16</f>
        <v>0.15944089078417437</v>
      </c>
      <c r="U70" s="325">
        <f t="shared" si="93"/>
        <v>0.17608350351713184</v>
      </c>
      <c r="V70" s="325">
        <f t="shared" ref="V70:X70" si="101">(V31-V62)/V16</f>
        <v>0.19456821557394441</v>
      </c>
      <c r="W70" s="325">
        <f t="shared" ref="W70" si="102">(W31-W62)/W16</f>
        <v>0.20102459016393442</v>
      </c>
      <c r="X70" s="325">
        <f t="shared" si="101"/>
        <v>0.20691144708423326</v>
      </c>
      <c r="Y70" s="325">
        <f t="shared" ref="Y70" si="103">(Y31-Y62)/Y16</f>
        <v>0.21546748749519046</v>
      </c>
    </row>
    <row r="71" spans="1:25" outlineLevel="1">
      <c r="A71" s="72" t="s">
        <v>193</v>
      </c>
      <c r="B71" s="189"/>
      <c r="C71" s="189"/>
      <c r="D71" s="62"/>
      <c r="E71" s="62"/>
      <c r="F71" s="189">
        <f t="shared" si="83"/>
        <v>0.15046554934823092</v>
      </c>
      <c r="G71" s="189">
        <f t="shared" si="83"/>
        <v>0.16334250343878953</v>
      </c>
      <c r="H71" s="62">
        <f t="shared" si="83"/>
        <v>0.1500732064421669</v>
      </c>
      <c r="I71" s="62">
        <f t="shared" si="83"/>
        <v>0.15421853388658369</v>
      </c>
      <c r="J71" s="189">
        <f>(J32-J63)/J17</f>
        <v>0.15134761575673808</v>
      </c>
      <c r="K71" s="189">
        <f t="shared" si="83"/>
        <v>0.15011323196376578</v>
      </c>
      <c r="L71" s="189">
        <f t="shared" si="84"/>
        <v>0.16489178976296806</v>
      </c>
      <c r="M71" s="406">
        <f t="shared" si="84"/>
        <v>0.16369993642720915</v>
      </c>
      <c r="N71" s="406">
        <f t="shared" ref="N71:Q71" si="104">(N32-N63)/N17</f>
        <v>0.16493547371734341</v>
      </c>
      <c r="O71" s="406">
        <f t="shared" ref="O71" si="105">(O32-O63)/O17</f>
        <v>0.17412095639943742</v>
      </c>
      <c r="P71" s="406">
        <f t="shared" si="104"/>
        <v>0.16391668920746552</v>
      </c>
      <c r="Q71" s="406">
        <f t="shared" si="104"/>
        <v>0.16035570854847964</v>
      </c>
      <c r="R71" s="406">
        <f t="shared" ref="R71:U71" si="106">(R32-R63)/R17</f>
        <v>0.14225563909774436</v>
      </c>
      <c r="S71" s="406">
        <f t="shared" si="106"/>
        <v>0.11467576791808874</v>
      </c>
      <c r="T71" s="406">
        <f t="shared" ref="T71" si="107">(T32-T63)/T17</f>
        <v>0.13983628922237382</v>
      </c>
      <c r="U71" s="406">
        <f t="shared" si="106"/>
        <v>0.14559780746831105</v>
      </c>
      <c r="V71" s="406">
        <f t="shared" ref="V71:X71" si="108">(V32-V63)/V17</f>
        <v>0.1525152194809356</v>
      </c>
      <c r="W71" s="406">
        <f t="shared" ref="W71" si="109">(W32-W63)/W17</f>
        <v>0.15960912052117263</v>
      </c>
      <c r="X71" s="406">
        <f t="shared" si="108"/>
        <v>0.16545893719806765</v>
      </c>
      <c r="Y71" s="406">
        <f t="shared" ref="Y71" si="110">(Y32-Y63)/Y17</f>
        <v>0.16296728971962618</v>
      </c>
    </row>
    <row r="72" spans="1:25" outlineLevel="1">
      <c r="A72" s="58"/>
      <c r="B72" s="186"/>
      <c r="C72" s="186"/>
      <c r="D72" s="172"/>
      <c r="E72" s="172"/>
      <c r="F72" s="186"/>
      <c r="G72" s="186"/>
      <c r="H72" s="172"/>
      <c r="I72" s="172"/>
      <c r="J72" s="186"/>
      <c r="K72" s="186"/>
      <c r="L72" s="186"/>
      <c r="M72" s="405"/>
      <c r="N72" s="405"/>
      <c r="O72" s="405"/>
      <c r="P72" s="405"/>
      <c r="Q72" s="405"/>
      <c r="R72" s="405"/>
      <c r="S72" s="405"/>
      <c r="T72" s="405"/>
      <c r="U72" s="405"/>
      <c r="V72" s="405"/>
      <c r="W72" s="405"/>
      <c r="X72" s="405"/>
      <c r="Y72" s="405"/>
    </row>
    <row r="73" spans="1:25">
      <c r="A73" s="58" t="s">
        <v>38</v>
      </c>
      <c r="B73" s="183"/>
      <c r="C73" s="183"/>
      <c r="D73" s="570"/>
      <c r="E73" s="570"/>
      <c r="F73" s="183">
        <f t="shared" ref="F73:K73" si="111">+F65/F19</f>
        <v>0.21440373214112157</v>
      </c>
      <c r="G73" s="183">
        <f t="shared" si="111"/>
        <v>0.22105902696639715</v>
      </c>
      <c r="H73" s="570">
        <f t="shared" si="111"/>
        <v>0.22184186754148244</v>
      </c>
      <c r="I73" s="570">
        <f t="shared" si="111"/>
        <v>0.22150585118127622</v>
      </c>
      <c r="J73" s="183">
        <f t="shared" si="111"/>
        <v>0.21815940838126541</v>
      </c>
      <c r="K73" s="183">
        <f t="shared" si="111"/>
        <v>0.22423449572789339</v>
      </c>
      <c r="L73" s="183">
        <f t="shared" ref="L73:O73" si="112">+L65/L19</f>
        <v>0.22479408658922914</v>
      </c>
      <c r="M73" s="571">
        <f t="shared" si="112"/>
        <v>0.21914616326369415</v>
      </c>
      <c r="N73" s="571">
        <f t="shared" si="112"/>
        <v>0.21760886646540673</v>
      </c>
      <c r="O73" s="571">
        <f t="shared" si="112"/>
        <v>0.21978107896794372</v>
      </c>
      <c r="P73" s="571">
        <f t="shared" ref="P73:V73" si="113">+P65/P19</f>
        <v>0.22042285200179937</v>
      </c>
      <c r="Q73" s="571">
        <f t="shared" si="113"/>
        <v>0.2164427687689886</v>
      </c>
      <c r="R73" s="571">
        <f t="shared" si="113"/>
        <v>0.20316359869312295</v>
      </c>
      <c r="S73" s="571">
        <f t="shared" si="113"/>
        <v>0.18571072940004979</v>
      </c>
      <c r="T73" s="571">
        <f t="shared" ref="T73" si="114">+T65/T19</f>
        <v>0.20206044508833354</v>
      </c>
      <c r="U73" s="571">
        <f t="shared" si="113"/>
        <v>0.20988421788794778</v>
      </c>
      <c r="V73" s="571">
        <f t="shared" si="113"/>
        <v>0.21709388570769764</v>
      </c>
      <c r="W73" s="571">
        <f t="shared" ref="W73:X73" si="115">+W65/W19</f>
        <v>0.2188566862787826</v>
      </c>
      <c r="X73" s="571">
        <f t="shared" si="115"/>
        <v>0.21955865439907993</v>
      </c>
      <c r="Y73" s="571">
        <f t="shared" ref="Y73" si="116">+Y65/Y19</f>
        <v>0.21880608133274643</v>
      </c>
    </row>
    <row r="74" spans="1:25">
      <c r="A74" s="57"/>
      <c r="B74" s="167"/>
      <c r="C74" s="167"/>
      <c r="D74" s="181"/>
      <c r="E74" s="181"/>
      <c r="F74" s="167"/>
      <c r="G74" s="167"/>
      <c r="H74" s="181"/>
      <c r="I74" s="181"/>
      <c r="J74" s="167"/>
      <c r="K74" s="167"/>
      <c r="L74" s="167"/>
      <c r="M74" s="167"/>
      <c r="N74" s="167"/>
      <c r="O74" s="167"/>
      <c r="P74" s="167"/>
      <c r="Q74" s="167"/>
      <c r="R74" s="167"/>
      <c r="S74" s="167"/>
      <c r="T74" s="167"/>
      <c r="U74" s="167"/>
      <c r="V74" s="167"/>
      <c r="W74" s="167"/>
      <c r="X74" s="167"/>
      <c r="Y74" s="167"/>
    </row>
    <row r="75" spans="1:25" s="15" customFormat="1" ht="14.25">
      <c r="A75" s="388" t="s">
        <v>341</v>
      </c>
      <c r="B75" s="4"/>
      <c r="C75" s="4"/>
      <c r="D75" s="4"/>
      <c r="E75" s="4"/>
      <c r="F75" s="4"/>
      <c r="G75" s="4"/>
      <c r="H75" s="4"/>
      <c r="I75" s="4"/>
      <c r="J75" s="4"/>
      <c r="K75" s="4"/>
      <c r="L75" s="4"/>
      <c r="M75" s="4"/>
      <c r="N75" s="4"/>
      <c r="O75" s="4"/>
      <c r="P75" s="4"/>
      <c r="Q75" s="4"/>
      <c r="R75" s="4"/>
      <c r="S75" s="4"/>
      <c r="T75" s="4"/>
      <c r="U75" s="4"/>
      <c r="V75" s="4"/>
      <c r="W75" s="4"/>
      <c r="X75" s="4"/>
      <c r="Y75" s="4"/>
    </row>
    <row r="76" spans="1:25" ht="14.25">
      <c r="A76" s="389" t="s">
        <v>342</v>
      </c>
    </row>
    <row r="77" spans="1:25" ht="14.25">
      <c r="A77" s="40" t="s">
        <v>354</v>
      </c>
      <c r="S77" s="15"/>
      <c r="T77" s="15"/>
      <c r="U77" s="15"/>
      <c r="V77" s="15"/>
      <c r="W77" s="15"/>
      <c r="X77" s="15"/>
      <c r="Y77" s="15"/>
    </row>
  </sheetData>
  <dataConsolidate/>
  <phoneticPr fontId="9" type="noConversion"/>
  <pageMargins left="0.16" right="0.16" top="0.75" bottom="0.75" header="0.16" footer="0.3"/>
  <pageSetup paperSize="9" scale="49" orientation="portrait" r:id="rId1"/>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U48"/>
  <sheetViews>
    <sheetView showGridLines="0" zoomScaleSheetLayoutView="75" workbookViewId="0">
      <pane xSplit="1" ySplit="4" topLeftCell="B5" activePane="bottomRight" state="frozen"/>
      <selection activeCell="D64" sqref="D64"/>
      <selection pane="topRight" activeCell="D64" sqref="D64"/>
      <selection pane="bottomLeft" activeCell="D64" sqref="D64"/>
      <selection pane="bottomRight"/>
    </sheetView>
  </sheetViews>
  <sheetFormatPr defaultColWidth="9.140625" defaultRowHeight="12.75" outlineLevelCol="1"/>
  <cols>
    <col min="1" max="1" width="74" style="4" customWidth="1"/>
    <col min="2" max="2" width="8.140625" style="4" hidden="1" customWidth="1" outlineLevel="1"/>
    <col min="3" max="5" width="9.140625" style="4" hidden="1" customWidth="1" outlineLevel="1"/>
    <col min="6" max="6" width="8.140625" style="4" customWidth="1" collapsed="1"/>
    <col min="7" max="9" width="9.140625" style="4" customWidth="1"/>
    <col min="10" max="16384" width="9.140625" style="4"/>
  </cols>
  <sheetData>
    <row r="1" spans="1:21" s="11" customFormat="1">
      <c r="A1" s="84" t="s">
        <v>11</v>
      </c>
      <c r="B1" s="272"/>
      <c r="C1" s="273"/>
      <c r="D1" s="273"/>
      <c r="E1" s="274"/>
      <c r="F1" s="84"/>
      <c r="G1" s="84"/>
      <c r="H1" s="84"/>
      <c r="I1" s="84"/>
      <c r="J1" s="433"/>
      <c r="K1" s="84"/>
      <c r="L1" s="84"/>
      <c r="M1" s="84"/>
      <c r="N1" s="433"/>
      <c r="O1" s="84"/>
      <c r="P1" s="84"/>
      <c r="Q1" s="84"/>
      <c r="R1" s="433"/>
      <c r="S1" s="84"/>
      <c r="T1" s="84"/>
      <c r="U1" s="547"/>
    </row>
    <row r="2" spans="1:21" s="11" customFormat="1">
      <c r="A2" s="421" t="s">
        <v>53</v>
      </c>
      <c r="B2" s="680"/>
      <c r="C2" s="681"/>
      <c r="D2" s="681"/>
      <c r="E2" s="682"/>
      <c r="F2" s="84"/>
      <c r="G2" s="84"/>
      <c r="H2" s="84"/>
      <c r="I2" s="84"/>
      <c r="J2" s="433"/>
      <c r="K2" s="84"/>
      <c r="L2" s="84"/>
      <c r="M2" s="84"/>
      <c r="N2" s="433"/>
      <c r="O2" s="84"/>
      <c r="P2" s="84"/>
      <c r="Q2" s="84"/>
      <c r="R2" s="433"/>
      <c r="S2" s="84"/>
      <c r="T2" s="84"/>
      <c r="U2" s="547"/>
    </row>
    <row r="3" spans="1:21" ht="14.25">
      <c r="A3" s="85"/>
      <c r="B3" s="141" t="s">
        <v>312</v>
      </c>
      <c r="C3" s="139"/>
      <c r="D3" s="139"/>
      <c r="E3" s="275"/>
      <c r="F3" s="139">
        <v>2018</v>
      </c>
      <c r="G3" s="139"/>
      <c r="H3" s="139"/>
      <c r="I3" s="139"/>
      <c r="J3" s="141" t="s">
        <v>373</v>
      </c>
      <c r="K3" s="139"/>
      <c r="L3" s="139"/>
      <c r="M3" s="139"/>
      <c r="N3" s="141">
        <v>2020</v>
      </c>
      <c r="O3" s="139"/>
      <c r="P3" s="139"/>
      <c r="Q3" s="139"/>
      <c r="R3" s="141">
        <v>2021</v>
      </c>
      <c r="S3" s="139"/>
      <c r="T3" s="139"/>
      <c r="U3" s="275"/>
    </row>
    <row r="4" spans="1:21">
      <c r="A4" s="85" t="s">
        <v>1</v>
      </c>
      <c r="B4" s="141" t="s">
        <v>9</v>
      </c>
      <c r="C4" s="139" t="s">
        <v>8</v>
      </c>
      <c r="D4" s="139" t="s">
        <v>7</v>
      </c>
      <c r="E4" s="275" t="s">
        <v>10</v>
      </c>
      <c r="F4" s="139" t="s">
        <v>9</v>
      </c>
      <c r="G4" s="139" t="s">
        <v>8</v>
      </c>
      <c r="H4" s="139" t="s">
        <v>7</v>
      </c>
      <c r="I4" s="139" t="s">
        <v>10</v>
      </c>
      <c r="J4" s="141" t="s">
        <v>9</v>
      </c>
      <c r="K4" s="139" t="s">
        <v>8</v>
      </c>
      <c r="L4" s="139" t="s">
        <v>7</v>
      </c>
      <c r="M4" s="139" t="s">
        <v>10</v>
      </c>
      <c r="N4" s="141" t="s">
        <v>9</v>
      </c>
      <c r="O4" s="139" t="s">
        <v>8</v>
      </c>
      <c r="P4" s="139" t="s">
        <v>7</v>
      </c>
      <c r="Q4" s="139" t="s">
        <v>10</v>
      </c>
      <c r="R4" s="141" t="s">
        <v>9</v>
      </c>
      <c r="S4" s="139" t="s">
        <v>8</v>
      </c>
      <c r="T4" s="139" t="s">
        <v>7</v>
      </c>
      <c r="U4" s="275" t="s">
        <v>10</v>
      </c>
    </row>
    <row r="5" spans="1:21">
      <c r="A5" s="17" t="s">
        <v>18</v>
      </c>
      <c r="B5" s="276">
        <v>37383</v>
      </c>
      <c r="C5" s="18">
        <v>36295</v>
      </c>
      <c r="D5" s="261">
        <v>34992</v>
      </c>
      <c r="E5" s="277">
        <v>35151</v>
      </c>
      <c r="F5" s="18">
        <v>28993</v>
      </c>
      <c r="G5" s="18">
        <v>30263</v>
      </c>
      <c r="H5" s="18">
        <v>29948</v>
      </c>
      <c r="I5" s="277">
        <v>30025</v>
      </c>
      <c r="J5" s="18">
        <v>30886</v>
      </c>
      <c r="K5" s="18">
        <v>31367</v>
      </c>
      <c r="L5" s="18">
        <v>37956</v>
      </c>
      <c r="M5" s="18">
        <v>36549</v>
      </c>
      <c r="N5" s="500">
        <v>41319</v>
      </c>
      <c r="O5" s="18">
        <v>49606</v>
      </c>
      <c r="P5" s="18">
        <v>48795</v>
      </c>
      <c r="Q5" s="18">
        <v>45840</v>
      </c>
      <c r="R5" s="500">
        <v>47789</v>
      </c>
      <c r="S5" s="18">
        <v>47528</v>
      </c>
      <c r="T5" s="18">
        <v>49754</v>
      </c>
      <c r="U5" s="548">
        <v>50348</v>
      </c>
    </row>
    <row r="6" spans="1:21">
      <c r="A6" s="17" t="s">
        <v>44</v>
      </c>
      <c r="B6" s="276">
        <v>2954</v>
      </c>
      <c r="C6" s="18">
        <v>2892</v>
      </c>
      <c r="D6" s="18">
        <v>2833</v>
      </c>
      <c r="E6" s="278">
        <v>2934</v>
      </c>
      <c r="F6" s="18">
        <v>1909</v>
      </c>
      <c r="G6" s="18">
        <v>2078</v>
      </c>
      <c r="H6" s="18">
        <v>2183</v>
      </c>
      <c r="I6" s="278">
        <v>2288</v>
      </c>
      <c r="J6" s="18">
        <v>2444</v>
      </c>
      <c r="K6" s="18">
        <v>2667</v>
      </c>
      <c r="L6" s="18">
        <v>2889</v>
      </c>
      <c r="M6" s="18">
        <v>2883</v>
      </c>
      <c r="N6" s="500">
        <v>2921</v>
      </c>
      <c r="O6" s="18">
        <v>2678</v>
      </c>
      <c r="P6" s="18">
        <v>2487</v>
      </c>
      <c r="Q6" s="18">
        <v>2255</v>
      </c>
      <c r="R6" s="500">
        <v>2276</v>
      </c>
      <c r="S6" s="18">
        <v>2438</v>
      </c>
      <c r="T6" s="18">
        <v>2409</v>
      </c>
      <c r="U6" s="548">
        <v>2350</v>
      </c>
    </row>
    <row r="7" spans="1:21">
      <c r="A7" s="17" t="s">
        <v>45</v>
      </c>
      <c r="B7" s="276">
        <v>9720</v>
      </c>
      <c r="C7" s="18">
        <v>9450</v>
      </c>
      <c r="D7" s="18">
        <v>9226</v>
      </c>
      <c r="E7" s="278">
        <v>9523</v>
      </c>
      <c r="F7" s="18">
        <v>7674</v>
      </c>
      <c r="G7" s="18">
        <v>7890</v>
      </c>
      <c r="H7" s="18">
        <v>7875</v>
      </c>
      <c r="I7" s="278">
        <v>8099</v>
      </c>
      <c r="J7" s="18">
        <v>11722</v>
      </c>
      <c r="K7" s="18">
        <v>11687</v>
      </c>
      <c r="L7" s="18">
        <v>11853</v>
      </c>
      <c r="M7" s="18">
        <v>11553</v>
      </c>
      <c r="N7" s="500">
        <v>12315</v>
      </c>
      <c r="O7" s="18">
        <v>11732</v>
      </c>
      <c r="P7" s="18">
        <v>11642</v>
      </c>
      <c r="Q7" s="18">
        <v>11136</v>
      </c>
      <c r="R7" s="500">
        <v>11557</v>
      </c>
      <c r="S7" s="18">
        <v>11432</v>
      </c>
      <c r="T7" s="18">
        <v>11688</v>
      </c>
      <c r="U7" s="548">
        <v>12227</v>
      </c>
    </row>
    <row r="8" spans="1:21" s="11" customFormat="1">
      <c r="A8" s="17" t="s">
        <v>83</v>
      </c>
      <c r="B8" s="276">
        <v>2329</v>
      </c>
      <c r="C8" s="18">
        <v>2287</v>
      </c>
      <c r="D8" s="18">
        <v>2177</v>
      </c>
      <c r="E8" s="278">
        <v>2098</v>
      </c>
      <c r="F8" s="18">
        <v>1041</v>
      </c>
      <c r="G8" s="18">
        <v>1118</v>
      </c>
      <c r="H8" s="18">
        <v>937</v>
      </c>
      <c r="I8" s="278">
        <v>901</v>
      </c>
      <c r="J8" s="18">
        <v>1031</v>
      </c>
      <c r="K8" s="18">
        <v>1080</v>
      </c>
      <c r="L8" s="18">
        <v>1972</v>
      </c>
      <c r="M8" s="18">
        <v>1795</v>
      </c>
      <c r="N8" s="500">
        <v>3751</v>
      </c>
      <c r="O8" s="18">
        <v>1839</v>
      </c>
      <c r="P8" s="18">
        <v>1807</v>
      </c>
      <c r="Q8" s="18">
        <v>1706</v>
      </c>
      <c r="R8" s="500">
        <v>1656</v>
      </c>
      <c r="S8" s="18">
        <v>1668</v>
      </c>
      <c r="T8" s="18">
        <v>1695</v>
      </c>
      <c r="U8" s="548">
        <v>1962</v>
      </c>
    </row>
    <row r="9" spans="1:21">
      <c r="A9" s="19" t="s">
        <v>19</v>
      </c>
      <c r="B9" s="279">
        <v>1496</v>
      </c>
      <c r="C9" s="20">
        <v>1626</v>
      </c>
      <c r="D9" s="20">
        <v>1699</v>
      </c>
      <c r="E9" s="280">
        <v>1537</v>
      </c>
      <c r="F9" s="20">
        <v>1917</v>
      </c>
      <c r="G9" s="20">
        <v>1997</v>
      </c>
      <c r="H9" s="20">
        <v>1800</v>
      </c>
      <c r="I9" s="280">
        <v>1619</v>
      </c>
      <c r="J9" s="20">
        <v>1769</v>
      </c>
      <c r="K9" s="20">
        <v>1898</v>
      </c>
      <c r="L9" s="20">
        <v>2051</v>
      </c>
      <c r="M9" s="20">
        <v>1449</v>
      </c>
      <c r="N9" s="501">
        <v>1802</v>
      </c>
      <c r="O9" s="20">
        <v>1560</v>
      </c>
      <c r="P9" s="20">
        <v>1640</v>
      </c>
      <c r="Q9" s="20">
        <v>1484</v>
      </c>
      <c r="R9" s="501">
        <v>1508</v>
      </c>
      <c r="S9" s="20">
        <v>1536</v>
      </c>
      <c r="T9" s="20">
        <v>1614</v>
      </c>
      <c r="U9" s="549">
        <v>1790</v>
      </c>
    </row>
    <row r="10" spans="1:21">
      <c r="A10" s="21" t="s">
        <v>41</v>
      </c>
      <c r="B10" s="281">
        <f t="shared" ref="B10:H10" si="0">SUM(B5:B9)</f>
        <v>53882</v>
      </c>
      <c r="C10" s="22">
        <f t="shared" si="0"/>
        <v>52550</v>
      </c>
      <c r="D10" s="22">
        <f t="shared" si="0"/>
        <v>50927</v>
      </c>
      <c r="E10" s="282">
        <f t="shared" si="0"/>
        <v>51243</v>
      </c>
      <c r="F10" s="22">
        <f t="shared" si="0"/>
        <v>41534</v>
      </c>
      <c r="G10" s="22">
        <f t="shared" si="0"/>
        <v>43346</v>
      </c>
      <c r="H10" s="22">
        <f t="shared" si="0"/>
        <v>42743</v>
      </c>
      <c r="I10" s="282">
        <f t="shared" ref="I10:N10" si="1">SUM(I5:I9)</f>
        <v>42932</v>
      </c>
      <c r="J10" s="22">
        <f t="shared" si="1"/>
        <v>47852</v>
      </c>
      <c r="K10" s="22">
        <f t="shared" si="1"/>
        <v>48699</v>
      </c>
      <c r="L10" s="22">
        <f t="shared" si="1"/>
        <v>56721</v>
      </c>
      <c r="M10" s="22">
        <f t="shared" si="1"/>
        <v>54229</v>
      </c>
      <c r="N10" s="502">
        <f t="shared" si="1"/>
        <v>62108</v>
      </c>
      <c r="O10" s="22">
        <f t="shared" ref="O10:R10" si="2">SUM(O5:O9)</f>
        <v>67415</v>
      </c>
      <c r="P10" s="22">
        <f t="shared" ref="P10" si="3">SUM(P5:P9)</f>
        <v>66371</v>
      </c>
      <c r="Q10" s="22">
        <f t="shared" si="2"/>
        <v>62421</v>
      </c>
      <c r="R10" s="502">
        <f t="shared" si="2"/>
        <v>64786</v>
      </c>
      <c r="S10" s="22">
        <f t="shared" ref="S10:U10" si="4">SUM(S5:S9)</f>
        <v>64602</v>
      </c>
      <c r="T10" s="22">
        <f t="shared" si="4"/>
        <v>67160</v>
      </c>
      <c r="U10" s="550">
        <f t="shared" si="4"/>
        <v>68677</v>
      </c>
    </row>
    <row r="11" spans="1:21">
      <c r="A11" s="17" t="s">
        <v>12</v>
      </c>
      <c r="B11" s="276">
        <v>18027</v>
      </c>
      <c r="C11" s="18">
        <v>18341</v>
      </c>
      <c r="D11" s="18">
        <v>18290</v>
      </c>
      <c r="E11" s="278">
        <v>18810</v>
      </c>
      <c r="F11" s="18">
        <v>12054</v>
      </c>
      <c r="G11" s="18">
        <v>12926</v>
      </c>
      <c r="H11" s="18">
        <v>13131</v>
      </c>
      <c r="I11" s="278">
        <v>12718</v>
      </c>
      <c r="J11" s="18">
        <v>14006</v>
      </c>
      <c r="K11" s="18">
        <v>14600</v>
      </c>
      <c r="L11" s="18">
        <v>15446</v>
      </c>
      <c r="M11" s="18">
        <v>14501</v>
      </c>
      <c r="N11" s="500">
        <v>16159</v>
      </c>
      <c r="O11" s="18">
        <v>16036</v>
      </c>
      <c r="P11" s="18">
        <v>14704</v>
      </c>
      <c r="Q11" s="18">
        <v>13450</v>
      </c>
      <c r="R11" s="500">
        <v>14696</v>
      </c>
      <c r="S11" s="18">
        <v>15242</v>
      </c>
      <c r="T11" s="18">
        <v>16622</v>
      </c>
      <c r="U11" s="548">
        <v>17801</v>
      </c>
    </row>
    <row r="12" spans="1:21" s="11" customFormat="1">
      <c r="A12" s="17" t="s">
        <v>20</v>
      </c>
      <c r="B12" s="276">
        <v>29991</v>
      </c>
      <c r="C12" s="18">
        <v>28677</v>
      </c>
      <c r="D12" s="18">
        <v>27934</v>
      </c>
      <c r="E12" s="278">
        <v>29994</v>
      </c>
      <c r="F12" s="18">
        <v>23503</v>
      </c>
      <c r="G12" s="18">
        <v>25562</v>
      </c>
      <c r="H12" s="18">
        <v>24297</v>
      </c>
      <c r="I12" s="278">
        <v>24503</v>
      </c>
      <c r="J12" s="18">
        <v>26207</v>
      </c>
      <c r="K12" s="18">
        <v>27360</v>
      </c>
      <c r="L12" s="18">
        <v>28504</v>
      </c>
      <c r="M12" s="18">
        <v>27861</v>
      </c>
      <c r="N12" s="500">
        <v>28064</v>
      </c>
      <c r="O12" s="18">
        <v>28049</v>
      </c>
      <c r="P12" s="18">
        <v>27464</v>
      </c>
      <c r="Q12" s="18">
        <v>25777</v>
      </c>
      <c r="R12" s="500">
        <v>28491</v>
      </c>
      <c r="S12" s="18">
        <v>29682</v>
      </c>
      <c r="T12" s="18">
        <v>30715</v>
      </c>
      <c r="U12" s="548">
        <v>30363</v>
      </c>
    </row>
    <row r="13" spans="1:21">
      <c r="A13" s="17" t="s">
        <v>46</v>
      </c>
      <c r="B13" s="276">
        <v>1645</v>
      </c>
      <c r="C13" s="18">
        <v>1754</v>
      </c>
      <c r="D13" s="18">
        <v>1760</v>
      </c>
      <c r="E13" s="278">
        <v>1295</v>
      </c>
      <c r="F13" s="18">
        <v>86</v>
      </c>
      <c r="G13" s="18">
        <v>98</v>
      </c>
      <c r="H13" s="18">
        <v>291</v>
      </c>
      <c r="I13" s="278">
        <v>102</v>
      </c>
      <c r="J13" s="18">
        <v>97</v>
      </c>
      <c r="K13" s="18">
        <v>119</v>
      </c>
      <c r="L13" s="18">
        <v>213</v>
      </c>
      <c r="M13" s="18">
        <v>125</v>
      </c>
      <c r="N13" s="500">
        <v>815</v>
      </c>
      <c r="O13" s="18">
        <v>167</v>
      </c>
      <c r="P13" s="18">
        <v>138</v>
      </c>
      <c r="Q13" s="18">
        <v>58</v>
      </c>
      <c r="R13" s="500">
        <v>664</v>
      </c>
      <c r="S13" s="18">
        <v>624</v>
      </c>
      <c r="T13" s="18">
        <v>625</v>
      </c>
      <c r="U13" s="548">
        <v>847</v>
      </c>
    </row>
    <row r="14" spans="1:21">
      <c r="A14" s="17" t="s">
        <v>21</v>
      </c>
      <c r="B14" s="276">
        <v>15191</v>
      </c>
      <c r="C14" s="18">
        <v>14550</v>
      </c>
      <c r="D14" s="18">
        <v>19742</v>
      </c>
      <c r="E14" s="278">
        <v>24496</v>
      </c>
      <c r="F14" s="18">
        <v>23249</v>
      </c>
      <c r="G14" s="18">
        <v>9521</v>
      </c>
      <c r="H14" s="18">
        <v>12023</v>
      </c>
      <c r="I14" s="278">
        <v>16414</v>
      </c>
      <c r="J14" s="18">
        <v>13495</v>
      </c>
      <c r="K14" s="18">
        <v>11720</v>
      </c>
      <c r="L14" s="18">
        <v>13645</v>
      </c>
      <c r="M14" s="18">
        <v>15005</v>
      </c>
      <c r="N14" s="500">
        <v>12837</v>
      </c>
      <c r="O14" s="18">
        <v>5277</v>
      </c>
      <c r="P14" s="18">
        <v>10251</v>
      </c>
      <c r="Q14" s="18">
        <v>11655</v>
      </c>
      <c r="R14" s="500">
        <v>14746</v>
      </c>
      <c r="S14" s="18">
        <v>13720</v>
      </c>
      <c r="T14" s="18">
        <v>17106</v>
      </c>
      <c r="U14" s="548">
        <v>18990</v>
      </c>
    </row>
    <row r="15" spans="1:21">
      <c r="A15" s="19" t="s">
        <v>22</v>
      </c>
      <c r="B15" s="279">
        <v>2800</v>
      </c>
      <c r="C15" s="20">
        <v>3231</v>
      </c>
      <c r="D15" s="20">
        <v>2950</v>
      </c>
      <c r="E15" s="280">
        <v>193</v>
      </c>
      <c r="F15" s="20">
        <v>34202</v>
      </c>
      <c r="G15" s="20">
        <v>1</v>
      </c>
      <c r="H15" s="20">
        <v>1</v>
      </c>
      <c r="I15" s="280">
        <v>1</v>
      </c>
      <c r="J15" s="20">
        <v>1</v>
      </c>
      <c r="K15" s="20">
        <v>1</v>
      </c>
      <c r="L15" s="20">
        <v>1</v>
      </c>
      <c r="M15" s="20">
        <v>1</v>
      </c>
      <c r="N15" s="501">
        <v>1</v>
      </c>
      <c r="O15" s="20">
        <v>6</v>
      </c>
      <c r="P15" s="20">
        <v>5</v>
      </c>
      <c r="Q15" s="20">
        <v>5</v>
      </c>
      <c r="R15" s="501">
        <v>5</v>
      </c>
      <c r="S15" s="20">
        <v>5</v>
      </c>
      <c r="T15" s="20">
        <v>5</v>
      </c>
      <c r="U15" s="549">
        <v>5</v>
      </c>
    </row>
    <row r="16" spans="1:21">
      <c r="A16" s="23" t="s">
        <v>42</v>
      </c>
      <c r="B16" s="283">
        <f t="shared" ref="B16:G16" si="5">SUM(B11:B15)</f>
        <v>67654</v>
      </c>
      <c r="C16" s="24">
        <f t="shared" si="5"/>
        <v>66553</v>
      </c>
      <c r="D16" s="24">
        <f t="shared" si="5"/>
        <v>70676</v>
      </c>
      <c r="E16" s="284">
        <f t="shared" si="5"/>
        <v>74788</v>
      </c>
      <c r="F16" s="24">
        <f t="shared" si="5"/>
        <v>93094</v>
      </c>
      <c r="G16" s="24">
        <f t="shared" si="5"/>
        <v>48108</v>
      </c>
      <c r="H16" s="24">
        <f>SUM(H11:H15)</f>
        <v>49743</v>
      </c>
      <c r="I16" s="284">
        <f>SUM(I11:I15)</f>
        <v>53738</v>
      </c>
      <c r="J16" s="24">
        <f t="shared" ref="J16" si="6">SUM(J11:J15)</f>
        <v>53806</v>
      </c>
      <c r="K16" s="24">
        <f t="shared" ref="K16:R16" si="7">SUM(K11:K15)</f>
        <v>53800</v>
      </c>
      <c r="L16" s="24">
        <f t="shared" si="7"/>
        <v>57809</v>
      </c>
      <c r="M16" s="24">
        <f t="shared" si="7"/>
        <v>57493</v>
      </c>
      <c r="N16" s="503">
        <f t="shared" si="7"/>
        <v>57876</v>
      </c>
      <c r="O16" s="24">
        <f t="shared" si="7"/>
        <v>49535</v>
      </c>
      <c r="P16" s="24">
        <f t="shared" ref="P16" si="8">SUM(P11:P15)</f>
        <v>52562</v>
      </c>
      <c r="Q16" s="24">
        <f t="shared" si="7"/>
        <v>50945</v>
      </c>
      <c r="R16" s="503">
        <f t="shared" si="7"/>
        <v>58602</v>
      </c>
      <c r="S16" s="24">
        <f t="shared" ref="S16:U16" si="9">SUM(S11:S15)</f>
        <v>59273</v>
      </c>
      <c r="T16" s="24">
        <f t="shared" si="9"/>
        <v>65073</v>
      </c>
      <c r="U16" s="551">
        <f t="shared" si="9"/>
        <v>68006</v>
      </c>
    </row>
    <row r="17" spans="1:21" ht="15" customHeight="1">
      <c r="A17" s="21" t="s">
        <v>43</v>
      </c>
      <c r="B17" s="281">
        <f t="shared" ref="B17:G17" si="10">+B10+B16</f>
        <v>121536</v>
      </c>
      <c r="C17" s="22">
        <f t="shared" si="10"/>
        <v>119103</v>
      </c>
      <c r="D17" s="22">
        <f t="shared" si="10"/>
        <v>121603</v>
      </c>
      <c r="E17" s="282">
        <f t="shared" si="10"/>
        <v>126031</v>
      </c>
      <c r="F17" s="22">
        <f t="shared" si="10"/>
        <v>134628</v>
      </c>
      <c r="G17" s="22">
        <f t="shared" si="10"/>
        <v>91454</v>
      </c>
      <c r="H17" s="22">
        <f t="shared" ref="H17:M17" si="11">+H10+H16</f>
        <v>92486</v>
      </c>
      <c r="I17" s="282">
        <f t="shared" si="11"/>
        <v>96670</v>
      </c>
      <c r="J17" s="22">
        <f t="shared" si="11"/>
        <v>101658</v>
      </c>
      <c r="K17" s="22">
        <f t="shared" si="11"/>
        <v>102499</v>
      </c>
      <c r="L17" s="22">
        <f t="shared" si="11"/>
        <v>114530</v>
      </c>
      <c r="M17" s="22">
        <f t="shared" si="11"/>
        <v>111722</v>
      </c>
      <c r="N17" s="504">
        <f t="shared" ref="N17:O17" si="12">+N10+N16</f>
        <v>119984</v>
      </c>
      <c r="O17" s="22">
        <f t="shared" si="12"/>
        <v>116950</v>
      </c>
      <c r="P17" s="22">
        <f t="shared" ref="P17:R17" si="13">+P10+P16</f>
        <v>118933</v>
      </c>
      <c r="Q17" s="22">
        <f t="shared" si="13"/>
        <v>113366</v>
      </c>
      <c r="R17" s="504">
        <f t="shared" si="13"/>
        <v>123388</v>
      </c>
      <c r="S17" s="22">
        <f t="shared" ref="S17:U17" si="14">+S10+S16</f>
        <v>123875</v>
      </c>
      <c r="T17" s="22">
        <f t="shared" si="14"/>
        <v>132233</v>
      </c>
      <c r="U17" s="550">
        <f t="shared" si="14"/>
        <v>136683</v>
      </c>
    </row>
    <row r="18" spans="1:21">
      <c r="A18" s="17"/>
      <c r="B18" s="276"/>
      <c r="C18" s="18"/>
      <c r="D18" s="18"/>
      <c r="E18" s="285"/>
      <c r="F18" s="18"/>
      <c r="G18" s="18"/>
      <c r="H18" s="18"/>
      <c r="I18" s="285"/>
      <c r="N18" s="505"/>
      <c r="R18" s="505"/>
      <c r="U18" s="456"/>
    </row>
    <row r="19" spans="1:21">
      <c r="A19" s="17" t="s">
        <v>91</v>
      </c>
      <c r="B19" s="276">
        <v>56389</v>
      </c>
      <c r="C19" s="18">
        <v>51607</v>
      </c>
      <c r="D19" s="18">
        <v>54616</v>
      </c>
      <c r="E19" s="278">
        <v>60517</v>
      </c>
      <c r="F19" s="18">
        <v>67500</v>
      </c>
      <c r="G19" s="18">
        <v>34952</v>
      </c>
      <c r="H19" s="18">
        <v>37336</v>
      </c>
      <c r="I19" s="278">
        <v>42425</v>
      </c>
      <c r="J19" s="18">
        <v>47402</v>
      </c>
      <c r="K19" s="18">
        <v>44203</v>
      </c>
      <c r="L19" s="18">
        <v>50525</v>
      </c>
      <c r="M19" s="18">
        <v>53231</v>
      </c>
      <c r="N19" s="500">
        <v>58748</v>
      </c>
      <c r="O19" s="18">
        <v>54150</v>
      </c>
      <c r="P19" s="18">
        <v>56734</v>
      </c>
      <c r="Q19" s="18">
        <v>53215</v>
      </c>
      <c r="R19" s="500">
        <v>60842</v>
      </c>
      <c r="S19" s="18">
        <v>55713</v>
      </c>
      <c r="T19" s="18">
        <v>61856</v>
      </c>
      <c r="U19" s="548">
        <v>67633</v>
      </c>
    </row>
    <row r="20" spans="1:21">
      <c r="A20" s="19" t="s">
        <v>88</v>
      </c>
      <c r="B20" s="279">
        <v>87</v>
      </c>
      <c r="C20" s="20">
        <v>74</v>
      </c>
      <c r="D20" s="20">
        <v>75</v>
      </c>
      <c r="E20" s="280">
        <v>84</v>
      </c>
      <c r="F20" s="20">
        <v>91</v>
      </c>
      <c r="G20" s="20">
        <v>50</v>
      </c>
      <c r="H20" s="20">
        <v>41</v>
      </c>
      <c r="I20" s="280">
        <v>47</v>
      </c>
      <c r="J20" s="20">
        <v>54</v>
      </c>
      <c r="K20" s="20">
        <v>59</v>
      </c>
      <c r="L20" s="20">
        <v>57</v>
      </c>
      <c r="M20" s="20">
        <v>59</v>
      </c>
      <c r="N20" s="501">
        <v>64</v>
      </c>
      <c r="O20" s="20">
        <v>332</v>
      </c>
      <c r="P20" s="20">
        <v>339</v>
      </c>
      <c r="Q20" s="20">
        <v>319</v>
      </c>
      <c r="R20" s="501">
        <v>326</v>
      </c>
      <c r="S20" s="20">
        <v>17</v>
      </c>
      <c r="T20" s="20">
        <v>1</v>
      </c>
      <c r="U20" s="549">
        <v>1</v>
      </c>
    </row>
    <row r="21" spans="1:21">
      <c r="A21" s="21" t="s">
        <v>47</v>
      </c>
      <c r="B21" s="281">
        <f t="shared" ref="B21:G21" si="15">SUM(B19:B20)</f>
        <v>56476</v>
      </c>
      <c r="C21" s="22">
        <f t="shared" si="15"/>
        <v>51681</v>
      </c>
      <c r="D21" s="22">
        <f t="shared" si="15"/>
        <v>54691</v>
      </c>
      <c r="E21" s="282">
        <f t="shared" si="15"/>
        <v>60601</v>
      </c>
      <c r="F21" s="22">
        <f t="shared" si="15"/>
        <v>67591</v>
      </c>
      <c r="G21" s="22">
        <f t="shared" si="15"/>
        <v>35002</v>
      </c>
      <c r="H21" s="22">
        <f>SUM(H19:H20)</f>
        <v>37377</v>
      </c>
      <c r="I21" s="282">
        <f>SUM(I19:I20)</f>
        <v>42472</v>
      </c>
      <c r="J21" s="22">
        <f t="shared" ref="J21" si="16">SUM(J19:J20)</f>
        <v>47456</v>
      </c>
      <c r="K21" s="22">
        <f t="shared" ref="K21:R21" si="17">SUM(K19:K20)</f>
        <v>44262</v>
      </c>
      <c r="L21" s="22">
        <f t="shared" si="17"/>
        <v>50582</v>
      </c>
      <c r="M21" s="22">
        <f t="shared" si="17"/>
        <v>53290</v>
      </c>
      <c r="N21" s="504">
        <f t="shared" si="17"/>
        <v>58812</v>
      </c>
      <c r="O21" s="22">
        <f t="shared" si="17"/>
        <v>54482</v>
      </c>
      <c r="P21" s="22">
        <f t="shared" ref="P21" si="18">SUM(P19:P20)</f>
        <v>57073</v>
      </c>
      <c r="Q21" s="22">
        <f t="shared" si="17"/>
        <v>53534</v>
      </c>
      <c r="R21" s="504">
        <f t="shared" si="17"/>
        <v>61168</v>
      </c>
      <c r="S21" s="22">
        <f t="shared" ref="S21:U21" si="19">SUM(S19:S20)</f>
        <v>55730</v>
      </c>
      <c r="T21" s="22">
        <f t="shared" si="19"/>
        <v>61857</v>
      </c>
      <c r="U21" s="550">
        <f t="shared" si="19"/>
        <v>67634</v>
      </c>
    </row>
    <row r="22" spans="1:21">
      <c r="A22" s="17" t="s">
        <v>93</v>
      </c>
      <c r="B22" s="276">
        <v>23097</v>
      </c>
      <c r="C22" s="18">
        <v>23315</v>
      </c>
      <c r="D22" s="18">
        <v>23013</v>
      </c>
      <c r="E22" s="278">
        <v>23635</v>
      </c>
      <c r="F22" s="18">
        <v>16652</v>
      </c>
      <c r="G22" s="18">
        <v>14671</v>
      </c>
      <c r="H22" s="18">
        <v>14484</v>
      </c>
      <c r="I22" s="278">
        <v>14415</v>
      </c>
      <c r="J22" s="18">
        <v>17086</v>
      </c>
      <c r="K22" s="18">
        <v>17313</v>
      </c>
      <c r="L22" s="18">
        <v>20838</v>
      </c>
      <c r="M22" s="18">
        <v>20400</v>
      </c>
      <c r="N22" s="500">
        <v>21641</v>
      </c>
      <c r="O22" s="18">
        <v>22604</v>
      </c>
      <c r="P22" s="18">
        <v>22659</v>
      </c>
      <c r="Q22" s="18">
        <v>21669</v>
      </c>
      <c r="R22" s="500">
        <v>21105</v>
      </c>
      <c r="S22" s="18">
        <v>21904</v>
      </c>
      <c r="T22" s="18">
        <v>22022</v>
      </c>
      <c r="U22" s="548">
        <v>20893</v>
      </c>
    </row>
    <row r="23" spans="1:21">
      <c r="A23" s="17" t="s">
        <v>48</v>
      </c>
      <c r="B23" s="276">
        <v>4111</v>
      </c>
      <c r="C23" s="18">
        <v>3332</v>
      </c>
      <c r="D23" s="18">
        <v>3252</v>
      </c>
      <c r="E23" s="278">
        <v>3034</v>
      </c>
      <c r="F23" s="18">
        <v>2934</v>
      </c>
      <c r="G23" s="18">
        <v>3034</v>
      </c>
      <c r="H23" s="18">
        <v>3007</v>
      </c>
      <c r="I23" s="278">
        <v>2837</v>
      </c>
      <c r="J23" s="18">
        <v>3294</v>
      </c>
      <c r="K23" s="18">
        <v>3279</v>
      </c>
      <c r="L23" s="18">
        <v>3637</v>
      </c>
      <c r="M23" s="18">
        <v>3488</v>
      </c>
      <c r="N23" s="500">
        <v>3075</v>
      </c>
      <c r="O23" s="18">
        <v>3480</v>
      </c>
      <c r="P23" s="18">
        <v>3543</v>
      </c>
      <c r="Q23" s="18">
        <v>3488</v>
      </c>
      <c r="R23" s="500">
        <v>2837</v>
      </c>
      <c r="S23" s="18">
        <v>2564</v>
      </c>
      <c r="T23" s="18">
        <v>2530</v>
      </c>
      <c r="U23" s="548">
        <v>3114</v>
      </c>
    </row>
    <row r="24" spans="1:21">
      <c r="A24" s="17" t="s">
        <v>23</v>
      </c>
      <c r="B24" s="286">
        <v>1651</v>
      </c>
      <c r="C24" s="219">
        <v>1729</v>
      </c>
      <c r="D24" s="219">
        <v>1696</v>
      </c>
      <c r="E24" s="287">
        <v>1720</v>
      </c>
      <c r="F24" s="219">
        <v>1380</v>
      </c>
      <c r="G24" s="219">
        <v>1366</v>
      </c>
      <c r="H24" s="219">
        <v>1344</v>
      </c>
      <c r="I24" s="287">
        <v>1282</v>
      </c>
      <c r="J24" s="219">
        <v>1208</v>
      </c>
      <c r="K24" s="219">
        <v>1310</v>
      </c>
      <c r="L24" s="219">
        <v>1304</v>
      </c>
      <c r="M24" s="219">
        <v>1410</v>
      </c>
      <c r="N24" s="506">
        <v>1365</v>
      </c>
      <c r="O24" s="219">
        <v>1500</v>
      </c>
      <c r="P24" s="219">
        <v>1478</v>
      </c>
      <c r="Q24" s="219">
        <v>1473</v>
      </c>
      <c r="R24" s="506">
        <v>1736</v>
      </c>
      <c r="S24" s="219">
        <v>1879</v>
      </c>
      <c r="T24" s="219">
        <v>1995</v>
      </c>
      <c r="U24" s="552">
        <v>2014</v>
      </c>
    </row>
    <row r="25" spans="1:21" s="12" customFormat="1">
      <c r="A25" s="19" t="s">
        <v>84</v>
      </c>
      <c r="B25" s="288">
        <v>435</v>
      </c>
      <c r="C25" s="220">
        <v>611</v>
      </c>
      <c r="D25" s="220">
        <v>669</v>
      </c>
      <c r="E25" s="289">
        <v>438</v>
      </c>
      <c r="F25" s="220">
        <v>624</v>
      </c>
      <c r="G25" s="220">
        <v>658</v>
      </c>
      <c r="H25" s="220">
        <v>592</v>
      </c>
      <c r="I25" s="289">
        <v>619</v>
      </c>
      <c r="J25" s="220">
        <v>732</v>
      </c>
      <c r="K25" s="220">
        <v>771</v>
      </c>
      <c r="L25" s="220">
        <v>794</v>
      </c>
      <c r="M25" s="220">
        <v>702</v>
      </c>
      <c r="N25" s="507">
        <v>1003</v>
      </c>
      <c r="O25" s="220">
        <v>1856</v>
      </c>
      <c r="P25" s="220">
        <v>1949</v>
      </c>
      <c r="Q25" s="220">
        <v>1736</v>
      </c>
      <c r="R25" s="507">
        <v>2025</v>
      </c>
      <c r="S25" s="220">
        <v>1987</v>
      </c>
      <c r="T25" s="220">
        <v>2190</v>
      </c>
      <c r="U25" s="553">
        <v>2225</v>
      </c>
    </row>
    <row r="26" spans="1:21" s="12" customFormat="1">
      <c r="A26" s="21" t="s">
        <v>49</v>
      </c>
      <c r="B26" s="281">
        <f t="shared" ref="B26:I26" si="20">SUM(B22:B25)</f>
        <v>29294</v>
      </c>
      <c r="C26" s="22">
        <f t="shared" si="20"/>
        <v>28987</v>
      </c>
      <c r="D26" s="22">
        <f t="shared" si="20"/>
        <v>28630</v>
      </c>
      <c r="E26" s="282">
        <f t="shared" si="20"/>
        <v>28827</v>
      </c>
      <c r="F26" s="22">
        <f t="shared" si="20"/>
        <v>21590</v>
      </c>
      <c r="G26" s="22">
        <f t="shared" si="20"/>
        <v>19729</v>
      </c>
      <c r="H26" s="22">
        <f t="shared" si="20"/>
        <v>19427</v>
      </c>
      <c r="I26" s="282">
        <f t="shared" si="20"/>
        <v>19153</v>
      </c>
      <c r="J26" s="22">
        <f t="shared" ref="J26:O26" si="21">SUM(J22:J25)</f>
        <v>22320</v>
      </c>
      <c r="K26" s="22">
        <f t="shared" si="21"/>
        <v>22673</v>
      </c>
      <c r="L26" s="22">
        <f t="shared" si="21"/>
        <v>26573</v>
      </c>
      <c r="M26" s="22">
        <f t="shared" si="21"/>
        <v>26000</v>
      </c>
      <c r="N26" s="504">
        <f t="shared" si="21"/>
        <v>27084</v>
      </c>
      <c r="O26" s="22">
        <f t="shared" si="21"/>
        <v>29440</v>
      </c>
      <c r="P26" s="22">
        <f t="shared" ref="P26:R26" si="22">SUM(P22:P25)</f>
        <v>29629</v>
      </c>
      <c r="Q26" s="22">
        <f t="shared" si="22"/>
        <v>28366</v>
      </c>
      <c r="R26" s="504">
        <f t="shared" si="22"/>
        <v>27703</v>
      </c>
      <c r="S26" s="22">
        <f t="shared" ref="S26:U26" si="23">SUM(S22:S25)</f>
        <v>28334</v>
      </c>
      <c r="T26" s="22">
        <f t="shared" si="23"/>
        <v>28737</v>
      </c>
      <c r="U26" s="550">
        <f t="shared" si="23"/>
        <v>28246</v>
      </c>
    </row>
    <row r="27" spans="1:21" s="12" customFormat="1">
      <c r="A27" s="17" t="s">
        <v>93</v>
      </c>
      <c r="B27" s="276">
        <v>1961</v>
      </c>
      <c r="C27" s="18">
        <v>1869</v>
      </c>
      <c r="D27" s="18">
        <v>1602</v>
      </c>
      <c r="E27" s="278">
        <v>1513</v>
      </c>
      <c r="F27" s="18">
        <v>6314</v>
      </c>
      <c r="G27" s="18">
        <v>6297</v>
      </c>
      <c r="H27" s="18">
        <v>6177</v>
      </c>
      <c r="I27" s="278">
        <v>5966</v>
      </c>
      <c r="J27" s="18">
        <v>1737</v>
      </c>
      <c r="K27" s="18">
        <v>2182</v>
      </c>
      <c r="L27" s="18">
        <v>2588</v>
      </c>
      <c r="M27" s="18">
        <v>3255</v>
      </c>
      <c r="N27" s="500">
        <v>2795</v>
      </c>
      <c r="O27" s="18">
        <v>3132</v>
      </c>
      <c r="P27" s="18">
        <v>2849</v>
      </c>
      <c r="Q27" s="18">
        <v>2977</v>
      </c>
      <c r="R27" s="500">
        <v>2897</v>
      </c>
      <c r="S27" s="18">
        <v>2952</v>
      </c>
      <c r="T27" s="18">
        <v>2828</v>
      </c>
      <c r="U27" s="548">
        <v>3981</v>
      </c>
    </row>
    <row r="28" spans="1:21" s="12" customFormat="1">
      <c r="A28" s="17" t="s">
        <v>82</v>
      </c>
      <c r="B28" s="276">
        <v>30745</v>
      </c>
      <c r="C28" s="18">
        <v>33785</v>
      </c>
      <c r="D28" s="18">
        <v>33855</v>
      </c>
      <c r="E28" s="278">
        <v>33008</v>
      </c>
      <c r="F28" s="18">
        <v>27419</v>
      </c>
      <c r="G28" s="18">
        <v>28694</v>
      </c>
      <c r="H28" s="18">
        <v>27913</v>
      </c>
      <c r="I28" s="278">
        <v>27477</v>
      </c>
      <c r="J28" s="18">
        <v>28447</v>
      </c>
      <c r="K28" s="18">
        <v>31585</v>
      </c>
      <c r="L28" s="18">
        <v>32927</v>
      </c>
      <c r="M28" s="18">
        <v>27564</v>
      </c>
      <c r="N28" s="500">
        <v>29632</v>
      </c>
      <c r="O28" s="18">
        <v>28089</v>
      </c>
      <c r="P28" s="18">
        <v>27447</v>
      </c>
      <c r="Q28" s="18">
        <v>26556</v>
      </c>
      <c r="R28" s="500">
        <v>29722</v>
      </c>
      <c r="S28" s="18">
        <v>35015</v>
      </c>
      <c r="T28" s="18">
        <v>36985</v>
      </c>
      <c r="U28" s="548">
        <v>35196</v>
      </c>
    </row>
    <row r="29" spans="1:21" s="12" customFormat="1">
      <c r="A29" s="17" t="s">
        <v>24</v>
      </c>
      <c r="B29" s="276">
        <v>2085</v>
      </c>
      <c r="C29" s="18">
        <v>1903</v>
      </c>
      <c r="D29" s="18">
        <v>1932</v>
      </c>
      <c r="E29" s="278">
        <v>2026</v>
      </c>
      <c r="F29" s="18">
        <v>1772</v>
      </c>
      <c r="G29" s="18">
        <v>1732</v>
      </c>
      <c r="H29" s="18">
        <v>1592</v>
      </c>
      <c r="I29" s="278">
        <v>1602</v>
      </c>
      <c r="J29" s="18">
        <v>1698</v>
      </c>
      <c r="K29" s="18">
        <v>1797</v>
      </c>
      <c r="L29" s="18">
        <v>1860</v>
      </c>
      <c r="M29" s="18">
        <v>1613</v>
      </c>
      <c r="N29" s="500">
        <v>1661</v>
      </c>
      <c r="O29" s="18">
        <v>1807</v>
      </c>
      <c r="P29" s="18">
        <v>1935</v>
      </c>
      <c r="Q29" s="18">
        <v>1933</v>
      </c>
      <c r="R29" s="500">
        <v>1898</v>
      </c>
      <c r="S29" s="18">
        <v>1844</v>
      </c>
      <c r="T29" s="18">
        <v>1826</v>
      </c>
      <c r="U29" s="548">
        <v>1626</v>
      </c>
    </row>
    <row r="30" spans="1:21" s="12" customFormat="1" ht="15" customHeight="1">
      <c r="A30" s="19" t="s">
        <v>51</v>
      </c>
      <c r="B30" s="279">
        <v>975</v>
      </c>
      <c r="C30" s="20">
        <v>878</v>
      </c>
      <c r="D30" s="20">
        <v>893</v>
      </c>
      <c r="E30" s="280">
        <v>56</v>
      </c>
      <c r="F30" s="20">
        <v>9942</v>
      </c>
      <c r="G30" s="459">
        <v>0</v>
      </c>
      <c r="H30" s="459">
        <v>0</v>
      </c>
      <c r="I30" s="460">
        <v>0</v>
      </c>
      <c r="J30" s="458">
        <v>0</v>
      </c>
      <c r="K30" s="461">
        <v>0</v>
      </c>
      <c r="L30" s="461">
        <v>0</v>
      </c>
      <c r="M30" s="461">
        <v>0</v>
      </c>
      <c r="N30" s="508">
        <v>0</v>
      </c>
      <c r="O30" s="461">
        <v>0</v>
      </c>
      <c r="P30" s="461">
        <v>0</v>
      </c>
      <c r="Q30" s="461">
        <v>0</v>
      </c>
      <c r="R30" s="508">
        <v>0</v>
      </c>
      <c r="S30" s="461">
        <v>0</v>
      </c>
      <c r="T30" s="461">
        <v>0</v>
      </c>
      <c r="U30" s="554">
        <v>0</v>
      </c>
    </row>
    <row r="31" spans="1:21" s="36" customFormat="1" ht="13.5" customHeight="1">
      <c r="A31" s="23" t="s">
        <v>50</v>
      </c>
      <c r="B31" s="283">
        <f t="shared" ref="B31:J31" si="24">SUM(B27:B30)</f>
        <v>35766</v>
      </c>
      <c r="C31" s="24">
        <f t="shared" si="24"/>
        <v>38435</v>
      </c>
      <c r="D31" s="24">
        <f t="shared" si="24"/>
        <v>38282</v>
      </c>
      <c r="E31" s="284">
        <f t="shared" si="24"/>
        <v>36603</v>
      </c>
      <c r="F31" s="24">
        <f t="shared" si="24"/>
        <v>45447</v>
      </c>
      <c r="G31" s="24">
        <f t="shared" si="24"/>
        <v>36723</v>
      </c>
      <c r="H31" s="24">
        <f t="shared" si="24"/>
        <v>35682</v>
      </c>
      <c r="I31" s="284">
        <f>SUM(I27:I30)</f>
        <v>35045</v>
      </c>
      <c r="J31" s="24">
        <f t="shared" si="24"/>
        <v>31882</v>
      </c>
      <c r="K31" s="24">
        <f t="shared" ref="K31:R31" si="25">SUM(K27:K30)</f>
        <v>35564</v>
      </c>
      <c r="L31" s="24">
        <f t="shared" si="25"/>
        <v>37375</v>
      </c>
      <c r="M31" s="24">
        <f t="shared" si="25"/>
        <v>32432</v>
      </c>
      <c r="N31" s="503">
        <f t="shared" si="25"/>
        <v>34088</v>
      </c>
      <c r="O31" s="24">
        <f t="shared" si="25"/>
        <v>33028</v>
      </c>
      <c r="P31" s="24">
        <f t="shared" ref="P31" si="26">SUM(P27:P30)</f>
        <v>32231</v>
      </c>
      <c r="Q31" s="24">
        <f t="shared" si="25"/>
        <v>31466</v>
      </c>
      <c r="R31" s="503">
        <f t="shared" si="25"/>
        <v>34517</v>
      </c>
      <c r="S31" s="24">
        <f t="shared" ref="S31:U31" si="27">SUM(S27:S30)</f>
        <v>39811</v>
      </c>
      <c r="T31" s="24">
        <f t="shared" si="27"/>
        <v>41639</v>
      </c>
      <c r="U31" s="551">
        <f t="shared" si="27"/>
        <v>40803</v>
      </c>
    </row>
    <row r="32" spans="1:21">
      <c r="A32" s="21" t="s">
        <v>52</v>
      </c>
      <c r="B32" s="281">
        <f t="shared" ref="B32:J32" si="28">+B21+B26+B31</f>
        <v>121536</v>
      </c>
      <c r="C32" s="22">
        <f t="shared" si="28"/>
        <v>119103</v>
      </c>
      <c r="D32" s="22">
        <f t="shared" si="28"/>
        <v>121603</v>
      </c>
      <c r="E32" s="282">
        <f t="shared" si="28"/>
        <v>126031</v>
      </c>
      <c r="F32" s="22">
        <f t="shared" si="28"/>
        <v>134628</v>
      </c>
      <c r="G32" s="22">
        <f t="shared" si="28"/>
        <v>91454</v>
      </c>
      <c r="H32" s="22">
        <f t="shared" si="28"/>
        <v>92486</v>
      </c>
      <c r="I32" s="282">
        <f>+I21+I26+I31</f>
        <v>96670</v>
      </c>
      <c r="J32" s="22">
        <f t="shared" si="28"/>
        <v>101658</v>
      </c>
      <c r="K32" s="22">
        <f t="shared" ref="K32:R32" si="29">+K21+K26+K31</f>
        <v>102499</v>
      </c>
      <c r="L32" s="22">
        <f t="shared" si="29"/>
        <v>114530</v>
      </c>
      <c r="M32" s="22">
        <f t="shared" si="29"/>
        <v>111722</v>
      </c>
      <c r="N32" s="504">
        <f t="shared" si="29"/>
        <v>119984</v>
      </c>
      <c r="O32" s="22">
        <f t="shared" si="29"/>
        <v>116950</v>
      </c>
      <c r="P32" s="22">
        <f t="shared" ref="P32" si="30">+P21+P26+P31</f>
        <v>118933</v>
      </c>
      <c r="Q32" s="22">
        <f t="shared" si="29"/>
        <v>113366</v>
      </c>
      <c r="R32" s="504">
        <f t="shared" si="29"/>
        <v>123388</v>
      </c>
      <c r="S32" s="22">
        <f t="shared" ref="S32:U32" si="31">+S21+S26+S31</f>
        <v>123875</v>
      </c>
      <c r="T32" s="22">
        <f t="shared" si="31"/>
        <v>132233</v>
      </c>
      <c r="U32" s="550">
        <f t="shared" si="31"/>
        <v>136683</v>
      </c>
    </row>
    <row r="33" spans="1:21">
      <c r="A33" s="64"/>
      <c r="B33" s="290"/>
      <c r="C33" s="25"/>
      <c r="D33" s="25"/>
      <c r="E33" s="291"/>
      <c r="F33" s="25"/>
      <c r="G33" s="25"/>
      <c r="H33" s="25"/>
      <c r="I33" s="291"/>
      <c r="N33" s="505"/>
      <c r="R33" s="505"/>
      <c r="U33" s="456"/>
    </row>
    <row r="34" spans="1:21">
      <c r="A34" s="64"/>
      <c r="B34" s="290"/>
      <c r="C34" s="25"/>
      <c r="D34" s="25"/>
      <c r="E34" s="291"/>
      <c r="F34" s="25"/>
      <c r="G34" s="25"/>
      <c r="H34" s="25"/>
      <c r="I34" s="291"/>
      <c r="N34" s="505"/>
      <c r="R34" s="505"/>
      <c r="U34" s="456"/>
    </row>
    <row r="35" spans="1:21">
      <c r="A35" s="21" t="s">
        <v>179</v>
      </c>
      <c r="B35" s="326"/>
      <c r="C35" s="249"/>
      <c r="D35" s="249"/>
      <c r="E35" s="327"/>
      <c r="F35" s="249"/>
      <c r="G35" s="249"/>
      <c r="H35" s="249"/>
      <c r="I35" s="327"/>
      <c r="N35" s="505"/>
      <c r="R35" s="505"/>
      <c r="U35" s="456"/>
    </row>
    <row r="36" spans="1:21">
      <c r="A36" s="17" t="s">
        <v>177</v>
      </c>
      <c r="B36" s="326">
        <f t="shared" ref="B36:F36" si="32">B17-B15</f>
        <v>118736</v>
      </c>
      <c r="C36" s="249">
        <f t="shared" si="32"/>
        <v>115872</v>
      </c>
      <c r="D36" s="249">
        <f t="shared" si="32"/>
        <v>118653</v>
      </c>
      <c r="E36" s="295">
        <f t="shared" si="32"/>
        <v>125838</v>
      </c>
      <c r="F36" s="249">
        <f t="shared" si="32"/>
        <v>100426</v>
      </c>
      <c r="G36" s="249">
        <f t="shared" ref="G36:L36" si="33">G17</f>
        <v>91454</v>
      </c>
      <c r="H36" s="249">
        <f t="shared" si="33"/>
        <v>92486</v>
      </c>
      <c r="I36" s="295">
        <f t="shared" si="33"/>
        <v>96670</v>
      </c>
      <c r="J36" s="434">
        <f t="shared" si="33"/>
        <v>101658</v>
      </c>
      <c r="K36" s="434">
        <f t="shared" si="33"/>
        <v>102499</v>
      </c>
      <c r="L36" s="434">
        <f t="shared" si="33"/>
        <v>114530</v>
      </c>
      <c r="M36" s="434">
        <f t="shared" ref="M36:N36" si="34">M17</f>
        <v>111722</v>
      </c>
      <c r="N36" s="509">
        <f t="shared" si="34"/>
        <v>119984</v>
      </c>
      <c r="O36" s="434">
        <f t="shared" ref="O36:R36" si="35">O17</f>
        <v>116950</v>
      </c>
      <c r="P36" s="434">
        <f t="shared" ref="P36" si="36">P17</f>
        <v>118933</v>
      </c>
      <c r="Q36" s="434">
        <f t="shared" si="35"/>
        <v>113366</v>
      </c>
      <c r="R36" s="509">
        <f t="shared" si="35"/>
        <v>123388</v>
      </c>
      <c r="S36" s="434">
        <f>S17</f>
        <v>123875</v>
      </c>
      <c r="T36" s="434">
        <f>T17</f>
        <v>132233</v>
      </c>
      <c r="U36" s="295">
        <f>U17</f>
        <v>136683</v>
      </c>
    </row>
    <row r="37" spans="1:21">
      <c r="A37" s="17" t="s">
        <v>25</v>
      </c>
      <c r="B37" s="326">
        <f t="shared" ref="B37:G37" si="37">-(B24+B25+B28+B29)</f>
        <v>-34916</v>
      </c>
      <c r="C37" s="249">
        <f t="shared" si="37"/>
        <v>-38028</v>
      </c>
      <c r="D37" s="249">
        <f t="shared" si="37"/>
        <v>-38152</v>
      </c>
      <c r="E37" s="295">
        <f t="shared" si="37"/>
        <v>-37192</v>
      </c>
      <c r="F37" s="249">
        <f t="shared" si="37"/>
        <v>-31195</v>
      </c>
      <c r="G37" s="249">
        <f t="shared" si="37"/>
        <v>-32450</v>
      </c>
      <c r="H37" s="249">
        <f t="shared" ref="H37:M37" si="38">-(H24+H25+H28+H29)</f>
        <v>-31441</v>
      </c>
      <c r="I37" s="295">
        <f t="shared" si="38"/>
        <v>-30980</v>
      </c>
      <c r="J37" s="434">
        <f t="shared" si="38"/>
        <v>-32085</v>
      </c>
      <c r="K37" s="434">
        <f t="shared" si="38"/>
        <v>-35463</v>
      </c>
      <c r="L37" s="434">
        <f t="shared" si="38"/>
        <v>-36885</v>
      </c>
      <c r="M37" s="434">
        <f t="shared" si="38"/>
        <v>-31289</v>
      </c>
      <c r="N37" s="509">
        <f t="shared" ref="N37:O37" si="39">-(N24+N25+N28+N29)</f>
        <v>-33661</v>
      </c>
      <c r="O37" s="434">
        <f t="shared" si="39"/>
        <v>-33252</v>
      </c>
      <c r="P37" s="434">
        <f t="shared" ref="P37:R37" si="40">-(P24+P25+P28+P29)</f>
        <v>-32809</v>
      </c>
      <c r="Q37" s="434">
        <f t="shared" si="40"/>
        <v>-31698</v>
      </c>
      <c r="R37" s="509">
        <f t="shared" si="40"/>
        <v>-35381</v>
      </c>
      <c r="S37" s="434">
        <f>-(S24+S25+S28+S29)</f>
        <v>-40725</v>
      </c>
      <c r="T37" s="434">
        <f>-(T24+T25+T28+T29)</f>
        <v>-42996</v>
      </c>
      <c r="U37" s="295">
        <f>-(U24+U25+U28+U29)</f>
        <v>-41061</v>
      </c>
    </row>
    <row r="38" spans="1:21" s="11" customFormat="1">
      <c r="A38" s="23" t="s">
        <v>178</v>
      </c>
      <c r="B38" s="328">
        <f t="shared" ref="B38:G38" si="41">B36+B37</f>
        <v>83820</v>
      </c>
      <c r="C38" s="329">
        <f t="shared" si="41"/>
        <v>77844</v>
      </c>
      <c r="D38" s="329">
        <f t="shared" si="41"/>
        <v>80501</v>
      </c>
      <c r="E38" s="330">
        <f t="shared" si="41"/>
        <v>88646</v>
      </c>
      <c r="F38" s="329">
        <f t="shared" si="41"/>
        <v>69231</v>
      </c>
      <c r="G38" s="329">
        <f t="shared" si="41"/>
        <v>59004</v>
      </c>
      <c r="H38" s="329">
        <f t="shared" ref="H38:M38" si="42">H36+H37</f>
        <v>61045</v>
      </c>
      <c r="I38" s="330">
        <f t="shared" si="42"/>
        <v>65690</v>
      </c>
      <c r="J38" s="435">
        <f t="shared" si="42"/>
        <v>69573</v>
      </c>
      <c r="K38" s="435">
        <f t="shared" si="42"/>
        <v>67036</v>
      </c>
      <c r="L38" s="435">
        <f t="shared" si="42"/>
        <v>77645</v>
      </c>
      <c r="M38" s="435">
        <f t="shared" si="42"/>
        <v>80433</v>
      </c>
      <c r="N38" s="510">
        <f t="shared" ref="N38:O38" si="43">N36+N37</f>
        <v>86323</v>
      </c>
      <c r="O38" s="435">
        <f t="shared" si="43"/>
        <v>83698</v>
      </c>
      <c r="P38" s="435">
        <f>P36+P37</f>
        <v>86124</v>
      </c>
      <c r="Q38" s="435">
        <f t="shared" ref="Q38:R38" si="44">Q36+Q37</f>
        <v>81668</v>
      </c>
      <c r="R38" s="510">
        <f t="shared" si="44"/>
        <v>88007</v>
      </c>
      <c r="S38" s="435">
        <f t="shared" ref="S38:U38" si="45">S36+S37</f>
        <v>83150</v>
      </c>
      <c r="T38" s="435">
        <f t="shared" si="45"/>
        <v>89237</v>
      </c>
      <c r="U38" s="330">
        <f t="shared" si="45"/>
        <v>95622</v>
      </c>
    </row>
    <row r="39" spans="1:21">
      <c r="A39" s="17" t="s">
        <v>194</v>
      </c>
      <c r="B39" s="353">
        <v>76083</v>
      </c>
      <c r="C39" s="249">
        <v>77412</v>
      </c>
      <c r="D39" s="249">
        <v>79725</v>
      </c>
      <c r="E39" s="354">
        <v>82229</v>
      </c>
      <c r="F39" s="250">
        <v>65573</v>
      </c>
      <c r="G39" s="249">
        <v>64286</v>
      </c>
      <c r="H39" s="249">
        <v>64451</v>
      </c>
      <c r="I39" s="354">
        <v>64945</v>
      </c>
      <c r="J39" s="250">
        <v>65565</v>
      </c>
      <c r="K39" s="249">
        <v>65126</v>
      </c>
      <c r="L39" s="434">
        <v>68855</v>
      </c>
      <c r="M39" s="434">
        <v>72732</v>
      </c>
      <c r="N39" s="511">
        <v>76202</v>
      </c>
      <c r="O39" s="249">
        <v>79027</v>
      </c>
      <c r="P39" s="249">
        <v>82845</v>
      </c>
      <c r="Q39" s="249">
        <v>83649</v>
      </c>
      <c r="R39" s="511">
        <v>85164</v>
      </c>
      <c r="S39" s="249">
        <v>84529.4</v>
      </c>
      <c r="T39" s="249">
        <v>85637</v>
      </c>
      <c r="U39" s="354">
        <v>87537</v>
      </c>
    </row>
    <row r="40" spans="1:21">
      <c r="A40" s="17"/>
      <c r="B40" s="290"/>
      <c r="C40" s="25"/>
      <c r="D40" s="25"/>
      <c r="E40" s="291"/>
      <c r="F40" s="25"/>
      <c r="G40" s="25"/>
      <c r="H40" s="25"/>
      <c r="I40" s="291"/>
      <c r="N40" s="505"/>
      <c r="R40" s="505"/>
      <c r="U40" s="456"/>
    </row>
    <row r="41" spans="1:21">
      <c r="A41" s="21" t="s">
        <v>180</v>
      </c>
      <c r="B41" s="290"/>
      <c r="C41" s="25"/>
      <c r="D41" s="25"/>
      <c r="E41" s="291"/>
      <c r="F41" s="25"/>
      <c r="G41" s="25"/>
      <c r="H41" s="25"/>
      <c r="I41" s="291"/>
      <c r="N41" s="505"/>
      <c r="R41" s="505"/>
      <c r="U41" s="456"/>
    </row>
    <row r="42" spans="1:21" ht="26.25" customHeight="1">
      <c r="A42" s="17" t="s">
        <v>146</v>
      </c>
      <c r="B42" s="290">
        <f t="shared" ref="B42:H42" si="46">-(B22+B23+B27)</f>
        <v>-29169</v>
      </c>
      <c r="C42" s="25">
        <f t="shared" si="46"/>
        <v>-28516</v>
      </c>
      <c r="D42" s="25">
        <f t="shared" si="46"/>
        <v>-27867</v>
      </c>
      <c r="E42" s="292">
        <f t="shared" si="46"/>
        <v>-28182</v>
      </c>
      <c r="F42" s="25">
        <f t="shared" si="46"/>
        <v>-25900</v>
      </c>
      <c r="G42" s="25">
        <f t="shared" si="46"/>
        <v>-24002</v>
      </c>
      <c r="H42" s="25">
        <f t="shared" si="46"/>
        <v>-23668</v>
      </c>
      <c r="I42" s="292">
        <f t="shared" ref="I42:N42" si="47">-(I22+I23+I27)</f>
        <v>-23218</v>
      </c>
      <c r="J42" s="436">
        <f t="shared" si="47"/>
        <v>-22117</v>
      </c>
      <c r="K42" s="436">
        <f t="shared" si="47"/>
        <v>-22774</v>
      </c>
      <c r="L42" s="436">
        <f t="shared" si="47"/>
        <v>-27063</v>
      </c>
      <c r="M42" s="436">
        <f t="shared" si="47"/>
        <v>-27143</v>
      </c>
      <c r="N42" s="512">
        <f t="shared" si="47"/>
        <v>-27511</v>
      </c>
      <c r="O42" s="436">
        <f t="shared" ref="O42:Q42" si="48">-(O22+O23+O27)</f>
        <v>-29216</v>
      </c>
      <c r="P42" s="436">
        <f t="shared" ref="P42" si="49">-(P22+P23+P27)</f>
        <v>-29051</v>
      </c>
      <c r="Q42" s="436">
        <f t="shared" si="48"/>
        <v>-28134</v>
      </c>
      <c r="R42" s="512">
        <f>-(R22+R23+R27)</f>
        <v>-26839</v>
      </c>
      <c r="S42" s="436">
        <f>-(S22+S23+S27)</f>
        <v>-27420</v>
      </c>
      <c r="T42" s="436">
        <f>-(T22+T23+T27)</f>
        <v>-27380</v>
      </c>
      <c r="U42" s="292">
        <f>-(U22+U23+U27)</f>
        <v>-27988</v>
      </c>
    </row>
    <row r="43" spans="1:21">
      <c r="A43" s="17" t="s">
        <v>174</v>
      </c>
      <c r="B43" s="290">
        <v>-105</v>
      </c>
      <c r="C43" s="25">
        <v>-93</v>
      </c>
      <c r="D43" s="249">
        <v>-89</v>
      </c>
      <c r="E43" s="295">
        <v>-75</v>
      </c>
      <c r="F43" s="458">
        <v>0</v>
      </c>
      <c r="G43" s="459">
        <v>0</v>
      </c>
      <c r="H43" s="459">
        <v>0</v>
      </c>
      <c r="I43" s="460">
        <v>0</v>
      </c>
      <c r="J43" s="458">
        <v>0</v>
      </c>
      <c r="K43" s="461">
        <v>0</v>
      </c>
      <c r="L43" s="461">
        <v>0</v>
      </c>
      <c r="M43" s="461">
        <v>0</v>
      </c>
      <c r="N43" s="508">
        <v>0</v>
      </c>
      <c r="O43" s="461">
        <v>0</v>
      </c>
      <c r="P43" s="461">
        <v>0</v>
      </c>
      <c r="Q43" s="554">
        <v>0</v>
      </c>
      <c r="R43" s="461">
        <v>0</v>
      </c>
      <c r="S43" s="461">
        <v>0</v>
      </c>
      <c r="T43" s="461">
        <v>0</v>
      </c>
      <c r="U43" s="554">
        <v>0</v>
      </c>
    </row>
    <row r="44" spans="1:21">
      <c r="A44" s="17" t="s">
        <v>176</v>
      </c>
      <c r="B44" s="290">
        <f t="shared" ref="B44:G44" si="50">+B13+B14</f>
        <v>16836</v>
      </c>
      <c r="C44" s="25">
        <f t="shared" si="50"/>
        <v>16304</v>
      </c>
      <c r="D44" s="25">
        <f t="shared" si="50"/>
        <v>21502</v>
      </c>
      <c r="E44" s="292">
        <f t="shared" si="50"/>
        <v>25791</v>
      </c>
      <c r="F44" s="25">
        <f t="shared" si="50"/>
        <v>23335</v>
      </c>
      <c r="G44" s="25">
        <f t="shared" si="50"/>
        <v>9619</v>
      </c>
      <c r="H44" s="25">
        <f>+H13+H14</f>
        <v>12314</v>
      </c>
      <c r="I44" s="292">
        <f>+I13+I14</f>
        <v>16516</v>
      </c>
      <c r="J44" s="25">
        <f t="shared" ref="J44" si="51">+J13+J14</f>
        <v>13592</v>
      </c>
      <c r="K44" s="25">
        <f t="shared" ref="K44:R44" si="52">+K13+K14</f>
        <v>11839</v>
      </c>
      <c r="L44" s="25">
        <f t="shared" si="52"/>
        <v>13858</v>
      </c>
      <c r="M44" s="25">
        <f t="shared" si="52"/>
        <v>15130</v>
      </c>
      <c r="N44" s="513">
        <f t="shared" si="52"/>
        <v>13652</v>
      </c>
      <c r="O44" s="25">
        <f t="shared" si="52"/>
        <v>5444</v>
      </c>
      <c r="P44" s="25">
        <f t="shared" ref="P44" si="53">+P13+P14</f>
        <v>10389</v>
      </c>
      <c r="Q44" s="25">
        <f t="shared" si="52"/>
        <v>11713</v>
      </c>
      <c r="R44" s="513">
        <f t="shared" si="52"/>
        <v>15410</v>
      </c>
      <c r="S44" s="25">
        <f t="shared" ref="S44:U44" si="54">+S13+S14</f>
        <v>14344</v>
      </c>
      <c r="T44" s="25">
        <f t="shared" si="54"/>
        <v>17731</v>
      </c>
      <c r="U44" s="555">
        <f t="shared" si="54"/>
        <v>19837</v>
      </c>
    </row>
    <row r="45" spans="1:21" s="11" customFormat="1">
      <c r="A45" s="23" t="s">
        <v>175</v>
      </c>
      <c r="B45" s="293">
        <f t="shared" ref="B45:G45" si="55">B42+B43+B44</f>
        <v>-12438</v>
      </c>
      <c r="C45" s="221">
        <f t="shared" si="55"/>
        <v>-12305</v>
      </c>
      <c r="D45" s="221">
        <f t="shared" si="55"/>
        <v>-6454</v>
      </c>
      <c r="E45" s="294">
        <f t="shared" si="55"/>
        <v>-2466</v>
      </c>
      <c r="F45" s="221">
        <f t="shared" si="55"/>
        <v>-2565</v>
      </c>
      <c r="G45" s="221">
        <f t="shared" si="55"/>
        <v>-14383</v>
      </c>
      <c r="H45" s="221">
        <f t="shared" ref="H45:L45" si="56">H42+H43+H44</f>
        <v>-11354</v>
      </c>
      <c r="I45" s="294">
        <f t="shared" si="56"/>
        <v>-6702</v>
      </c>
      <c r="J45" s="221">
        <f t="shared" si="56"/>
        <v>-8525</v>
      </c>
      <c r="K45" s="221">
        <f t="shared" si="56"/>
        <v>-10935</v>
      </c>
      <c r="L45" s="221">
        <f t="shared" si="56"/>
        <v>-13205</v>
      </c>
      <c r="M45" s="221">
        <f t="shared" ref="M45:R45" si="57">M42+M43+M44</f>
        <v>-12013</v>
      </c>
      <c r="N45" s="514">
        <f t="shared" si="57"/>
        <v>-13859</v>
      </c>
      <c r="O45" s="221">
        <f t="shared" si="57"/>
        <v>-23772</v>
      </c>
      <c r="P45" s="221">
        <f t="shared" si="57"/>
        <v>-18662</v>
      </c>
      <c r="Q45" s="221">
        <f t="shared" si="57"/>
        <v>-16421</v>
      </c>
      <c r="R45" s="514">
        <f t="shared" si="57"/>
        <v>-11429</v>
      </c>
      <c r="S45" s="221">
        <f>S42+S43+S44</f>
        <v>-13076</v>
      </c>
      <c r="T45" s="221">
        <f>T42+T43+T44</f>
        <v>-9649</v>
      </c>
      <c r="U45" s="556">
        <f>U42+U43+U44</f>
        <v>-8151</v>
      </c>
    </row>
    <row r="46" spans="1:21">
      <c r="A46" s="64"/>
      <c r="B46" s="25"/>
      <c r="C46" s="25"/>
      <c r="D46" s="25"/>
      <c r="E46" s="25"/>
      <c r="F46" s="25"/>
      <c r="G46" s="25"/>
    </row>
    <row r="47" spans="1:21">
      <c r="A47" s="12" t="s">
        <v>443</v>
      </c>
      <c r="B47" s="166"/>
      <c r="C47" s="166"/>
      <c r="D47" s="166"/>
      <c r="E47" s="166"/>
      <c r="F47" s="166"/>
      <c r="G47" s="166"/>
      <c r="H47" s="11"/>
    </row>
    <row r="48" spans="1:21" ht="14.25">
      <c r="A48" s="4" t="s">
        <v>374</v>
      </c>
      <c r="F48" s="224"/>
      <c r="H48" s="224"/>
      <c r="I48" s="224"/>
    </row>
  </sheetData>
  <mergeCells count="1">
    <mergeCell ref="B2:E2"/>
  </mergeCells>
  <phoneticPr fontId="9" type="noConversion"/>
  <pageMargins left="0.70866141732283472" right="0.70866141732283472" top="0.74803149606299213" bottom="0.74803149606299213" header="0.31496062992125984" footer="0.31496062992125984"/>
  <pageSetup paperSize="9" scale="60" orientation="landscape" r:id="rId1"/>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U68"/>
  <sheetViews>
    <sheetView showGridLines="0" zoomScaleNormal="100" workbookViewId="0">
      <pane xSplit="1" ySplit="4" topLeftCell="B5" activePane="bottomRight" state="frozen"/>
      <selection activeCell="D64" sqref="D64"/>
      <selection pane="topRight" activeCell="D64" sqref="D64"/>
      <selection pane="bottomLeft" activeCell="D64" sqref="D64"/>
      <selection pane="bottomRight"/>
    </sheetView>
  </sheetViews>
  <sheetFormatPr defaultColWidth="9.140625" defaultRowHeight="12" customHeight="1" outlineLevelCol="1"/>
  <cols>
    <col min="1" max="1" width="51.42578125" style="128" customWidth="1"/>
    <col min="2" max="2" width="9.140625" style="148" hidden="1" customWidth="1" outlineLevel="1"/>
    <col min="3" max="5" width="9.140625" style="226" hidden="1" customWidth="1" outlineLevel="1"/>
    <col min="6" max="6" width="9.140625" style="148" customWidth="1" collapsed="1"/>
    <col min="7" max="7" width="9.140625" style="226" customWidth="1"/>
    <col min="8" max="8" width="9.140625" style="142" customWidth="1"/>
    <col min="9" max="9" width="9.140625" style="130" customWidth="1"/>
    <col min="10" max="10" width="9.140625" style="130"/>
    <col min="11" max="12" width="9.140625" style="127"/>
    <col min="13" max="13" width="9.140625" style="130" customWidth="1"/>
    <col min="14" max="14" width="9.140625" style="127"/>
    <col min="15" max="17" width="9.42578125" style="127" customWidth="1"/>
    <col min="19" max="21" width="9.42578125" style="127" customWidth="1"/>
    <col min="22" max="16384" width="9.140625" style="127"/>
  </cols>
  <sheetData>
    <row r="1" spans="1:21" s="131" customFormat="1" ht="12" customHeight="1">
      <c r="A1" s="132" t="s">
        <v>11</v>
      </c>
      <c r="B1" s="143"/>
      <c r="C1" s="201"/>
      <c r="D1" s="201"/>
      <c r="E1" s="201"/>
      <c r="F1" s="143"/>
      <c r="G1" s="201"/>
      <c r="H1" s="201"/>
      <c r="I1" s="201"/>
      <c r="J1" s="143"/>
      <c r="K1" s="201"/>
      <c r="L1" s="201"/>
      <c r="M1" s="132"/>
      <c r="N1" s="201"/>
      <c r="O1" s="201"/>
      <c r="P1" s="201"/>
      <c r="Q1" s="201"/>
      <c r="R1" s="143"/>
      <c r="S1" s="201"/>
      <c r="T1" s="201"/>
      <c r="U1" s="132"/>
    </row>
    <row r="2" spans="1:21" s="131" customFormat="1" ht="12" customHeight="1">
      <c r="A2" s="133" t="s">
        <v>197</v>
      </c>
      <c r="B2" s="143"/>
      <c r="C2" s="201"/>
      <c r="D2" s="201"/>
      <c r="E2" s="201"/>
      <c r="F2" s="143"/>
      <c r="G2" s="201"/>
      <c r="H2" s="201"/>
      <c r="I2" s="201"/>
      <c r="J2" s="143"/>
      <c r="K2" s="201"/>
      <c r="L2" s="201"/>
      <c r="M2" s="132"/>
      <c r="N2" s="201"/>
      <c r="O2" s="201"/>
      <c r="P2" s="201"/>
      <c r="Q2" s="201"/>
      <c r="R2" s="143"/>
      <c r="S2" s="201"/>
      <c r="T2" s="201"/>
      <c r="U2" s="132"/>
    </row>
    <row r="3" spans="1:21" s="130" customFormat="1" ht="14.25" customHeight="1">
      <c r="A3" s="134"/>
      <c r="B3" s="141" t="s">
        <v>312</v>
      </c>
      <c r="C3" s="192"/>
      <c r="D3" s="192"/>
      <c r="E3" s="192"/>
      <c r="F3" s="144">
        <v>2018</v>
      </c>
      <c r="G3" s="192"/>
      <c r="H3" s="192"/>
      <c r="I3" s="192"/>
      <c r="J3" s="144" t="s">
        <v>373</v>
      </c>
      <c r="K3" s="192"/>
      <c r="L3" s="192"/>
      <c r="M3" s="483"/>
      <c r="N3" s="192">
        <v>2020</v>
      </c>
      <c r="O3" s="192"/>
      <c r="P3" s="192"/>
      <c r="Q3" s="192"/>
      <c r="R3" s="144">
        <v>2021</v>
      </c>
      <c r="S3" s="192"/>
      <c r="T3" s="192"/>
      <c r="U3" s="483"/>
    </row>
    <row r="4" spans="1:21" s="130" customFormat="1" ht="12" customHeight="1">
      <c r="A4" s="135" t="s">
        <v>1</v>
      </c>
      <c r="B4" s="205" t="s">
        <v>9</v>
      </c>
      <c r="C4" s="205" t="s">
        <v>8</v>
      </c>
      <c r="D4" s="205" t="s">
        <v>7</v>
      </c>
      <c r="E4" s="205" t="s">
        <v>10</v>
      </c>
      <c r="F4" s="145" t="s">
        <v>378</v>
      </c>
      <c r="G4" s="205" t="s">
        <v>379</v>
      </c>
      <c r="H4" s="205" t="s">
        <v>380</v>
      </c>
      <c r="I4" s="205" t="s">
        <v>10</v>
      </c>
      <c r="J4" s="145" t="s">
        <v>9</v>
      </c>
      <c r="K4" s="205" t="s">
        <v>8</v>
      </c>
      <c r="L4" s="205" t="s">
        <v>7</v>
      </c>
      <c r="M4" s="484" t="s">
        <v>10</v>
      </c>
      <c r="N4" s="205" t="s">
        <v>9</v>
      </c>
      <c r="O4" s="205" t="s">
        <v>8</v>
      </c>
      <c r="P4" s="205" t="s">
        <v>7</v>
      </c>
      <c r="Q4" s="205" t="s">
        <v>10</v>
      </c>
      <c r="R4" s="145" t="s">
        <v>9</v>
      </c>
      <c r="S4" s="205" t="s">
        <v>8</v>
      </c>
      <c r="T4" s="205" t="s">
        <v>7</v>
      </c>
      <c r="U4" s="484" t="s">
        <v>10</v>
      </c>
    </row>
    <row r="5" spans="1:21" s="129" customFormat="1" ht="12" customHeight="1">
      <c r="A5" s="149" t="s">
        <v>114</v>
      </c>
      <c r="B5" s="150"/>
      <c r="C5" s="204"/>
      <c r="D5" s="204"/>
      <c r="E5" s="204"/>
      <c r="F5" s="150"/>
      <c r="G5" s="204"/>
      <c r="H5" s="204"/>
      <c r="I5" s="263"/>
      <c r="J5" s="150"/>
      <c r="M5" s="485"/>
      <c r="R5" s="557"/>
      <c r="U5" s="558"/>
    </row>
    <row r="6" spans="1:21" ht="12" customHeight="1">
      <c r="A6" s="151" t="s">
        <v>54</v>
      </c>
      <c r="B6" s="152">
        <v>5721</v>
      </c>
      <c r="C6" s="202">
        <v>5996</v>
      </c>
      <c r="D6" s="202">
        <v>6248</v>
      </c>
      <c r="E6" s="334">
        <v>6187</v>
      </c>
      <c r="F6" s="152">
        <v>6348</v>
      </c>
      <c r="G6" s="202">
        <v>6928</v>
      </c>
      <c r="H6" s="202">
        <v>5263</v>
      </c>
      <c r="I6" s="202">
        <v>5661</v>
      </c>
      <c r="J6" s="152">
        <v>5048</v>
      </c>
      <c r="K6" s="448">
        <v>5379</v>
      </c>
      <c r="L6" s="448">
        <v>5843</v>
      </c>
      <c r="M6" s="486">
        <v>5627</v>
      </c>
      <c r="N6" s="448">
        <v>5124</v>
      </c>
      <c r="O6" s="448">
        <v>3889</v>
      </c>
      <c r="P6" s="448">
        <v>4760</v>
      </c>
      <c r="Q6" s="448">
        <v>5373</v>
      </c>
      <c r="R6" s="152">
        <v>5387</v>
      </c>
      <c r="S6" s="448">
        <v>5924</v>
      </c>
      <c r="T6" s="448">
        <v>6000</v>
      </c>
      <c r="U6" s="559">
        <v>6248</v>
      </c>
    </row>
    <row r="7" spans="1:21" ht="12" customHeight="1">
      <c r="A7" s="151" t="s">
        <v>165</v>
      </c>
      <c r="B7" s="152">
        <v>1158</v>
      </c>
      <c r="C7" s="202">
        <v>1138</v>
      </c>
      <c r="D7" s="202">
        <v>1531</v>
      </c>
      <c r="E7" s="413">
        <v>1283</v>
      </c>
      <c r="F7" s="152">
        <v>1094</v>
      </c>
      <c r="G7" s="202">
        <v>1137</v>
      </c>
      <c r="H7" s="202">
        <v>823</v>
      </c>
      <c r="I7" s="252">
        <v>868</v>
      </c>
      <c r="J7" s="152">
        <v>1079</v>
      </c>
      <c r="K7" s="448">
        <v>1133</v>
      </c>
      <c r="L7" s="448">
        <v>1240</v>
      </c>
      <c r="M7" s="400">
        <v>1248</v>
      </c>
      <c r="N7" s="448">
        <v>1291</v>
      </c>
      <c r="O7" s="448">
        <v>1286</v>
      </c>
      <c r="P7" s="448">
        <v>1300</v>
      </c>
      <c r="Q7" s="448">
        <v>1312</v>
      </c>
      <c r="R7" s="152">
        <v>1278</v>
      </c>
      <c r="S7" s="448">
        <v>1338</v>
      </c>
      <c r="T7" s="448">
        <v>1400</v>
      </c>
      <c r="U7" s="559">
        <v>1450</v>
      </c>
    </row>
    <row r="8" spans="1:21" ht="12" customHeight="1">
      <c r="A8" s="151" t="s">
        <v>115</v>
      </c>
      <c r="B8" s="152">
        <v>112</v>
      </c>
      <c r="C8" s="202">
        <v>532</v>
      </c>
      <c r="D8" s="202">
        <v>-460</v>
      </c>
      <c r="E8" s="413">
        <v>-259</v>
      </c>
      <c r="F8" s="152">
        <v>25</v>
      </c>
      <c r="G8" s="202">
        <v>131</v>
      </c>
      <c r="H8" s="202">
        <v>199</v>
      </c>
      <c r="I8" s="252">
        <v>-33</v>
      </c>
      <c r="J8" s="152">
        <v>107</v>
      </c>
      <c r="K8" s="448">
        <v>468</v>
      </c>
      <c r="L8" s="448">
        <v>-285</v>
      </c>
      <c r="M8" s="400">
        <v>-191</v>
      </c>
      <c r="N8" s="448">
        <v>5</v>
      </c>
      <c r="O8" s="448">
        <v>605</v>
      </c>
      <c r="P8" s="448">
        <v>-37</v>
      </c>
      <c r="Q8" s="448">
        <v>173</v>
      </c>
      <c r="R8" s="152">
        <v>108</v>
      </c>
      <c r="S8" s="448">
        <v>6</v>
      </c>
      <c r="T8" s="448">
        <v>-115</v>
      </c>
      <c r="U8" s="559">
        <v>-72</v>
      </c>
    </row>
    <row r="9" spans="1:21" ht="12" customHeight="1">
      <c r="A9" s="153" t="s">
        <v>63</v>
      </c>
      <c r="B9" s="154">
        <f t="shared" ref="B9:H9" si="0">SUM(B6:B8)</f>
        <v>6991</v>
      </c>
      <c r="C9" s="203">
        <f t="shared" si="0"/>
        <v>7666</v>
      </c>
      <c r="D9" s="203">
        <f>SUM(D6:D8)</f>
        <v>7319</v>
      </c>
      <c r="E9" s="203">
        <f t="shared" si="0"/>
        <v>7211</v>
      </c>
      <c r="F9" s="154">
        <f t="shared" si="0"/>
        <v>7467</v>
      </c>
      <c r="G9" s="203">
        <f t="shared" si="0"/>
        <v>8196</v>
      </c>
      <c r="H9" s="203">
        <f t="shared" si="0"/>
        <v>6285</v>
      </c>
      <c r="I9" s="203">
        <f t="shared" ref="I9:M9" si="1">SUM(I6:I8)</f>
        <v>6496</v>
      </c>
      <c r="J9" s="154">
        <f t="shared" si="1"/>
        <v>6234</v>
      </c>
      <c r="K9" s="443">
        <f t="shared" si="1"/>
        <v>6980</v>
      </c>
      <c r="L9" s="443">
        <f t="shared" si="1"/>
        <v>6798</v>
      </c>
      <c r="M9" s="487">
        <f t="shared" si="1"/>
        <v>6684</v>
      </c>
      <c r="N9" s="443">
        <f t="shared" ref="N9:O9" si="2">SUM(N6:N8)</f>
        <v>6420</v>
      </c>
      <c r="O9" s="443">
        <f t="shared" si="2"/>
        <v>5780</v>
      </c>
      <c r="P9" s="443">
        <f t="shared" ref="P9:Q9" si="3">SUM(P6:P8)</f>
        <v>6023</v>
      </c>
      <c r="Q9" s="443">
        <f t="shared" si="3"/>
        <v>6858</v>
      </c>
      <c r="R9" s="154">
        <f t="shared" ref="R9" si="4">SUM(R6:R8)</f>
        <v>6773</v>
      </c>
      <c r="S9" s="443">
        <f t="shared" ref="S9:U9" si="5">SUM(S6:S8)</f>
        <v>7268</v>
      </c>
      <c r="T9" s="443">
        <f t="shared" si="5"/>
        <v>7285</v>
      </c>
      <c r="U9" s="647">
        <f t="shared" si="5"/>
        <v>7626</v>
      </c>
    </row>
    <row r="10" spans="1:21" ht="12" customHeight="1">
      <c r="A10" s="151" t="s">
        <v>116</v>
      </c>
      <c r="B10" s="152">
        <v>-823</v>
      </c>
      <c r="C10" s="202">
        <v>608</v>
      </c>
      <c r="D10" s="202">
        <v>583</v>
      </c>
      <c r="E10" s="252">
        <v>-39</v>
      </c>
      <c r="F10" s="152">
        <v>393</v>
      </c>
      <c r="G10" s="202">
        <v>-1002</v>
      </c>
      <c r="H10" s="202">
        <v>201</v>
      </c>
      <c r="I10" s="252">
        <v>-267</v>
      </c>
      <c r="J10" s="152">
        <v>-365</v>
      </c>
      <c r="K10" s="448">
        <v>-213</v>
      </c>
      <c r="L10" s="448">
        <v>-60</v>
      </c>
      <c r="M10" s="400">
        <v>28</v>
      </c>
      <c r="N10" s="448">
        <v>-48</v>
      </c>
      <c r="O10" s="448">
        <v>-194</v>
      </c>
      <c r="P10" s="448">
        <v>310</v>
      </c>
      <c r="Q10" s="448">
        <v>176</v>
      </c>
      <c r="R10" s="152">
        <v>138</v>
      </c>
      <c r="S10" s="448">
        <v>-5</v>
      </c>
      <c r="T10" s="448">
        <v>-69</v>
      </c>
      <c r="U10" s="559">
        <v>395</v>
      </c>
    </row>
    <row r="11" spans="1:21" ht="12.75" customHeight="1">
      <c r="A11" s="151" t="s">
        <v>117</v>
      </c>
      <c r="B11" s="152">
        <v>-1820</v>
      </c>
      <c r="C11" s="202">
        <v>-2616</v>
      </c>
      <c r="D11" s="202">
        <v>-1450</v>
      </c>
      <c r="E11" s="252">
        <v>-1420</v>
      </c>
      <c r="F11" s="152">
        <v>-1344</v>
      </c>
      <c r="G11" s="202">
        <v>-2208</v>
      </c>
      <c r="H11" s="202">
        <v>-1372</v>
      </c>
      <c r="I11" s="252">
        <v>-972</v>
      </c>
      <c r="J11" s="152">
        <v>-1014</v>
      </c>
      <c r="K11" s="448">
        <v>-1822</v>
      </c>
      <c r="L11" s="448">
        <v>-1510</v>
      </c>
      <c r="M11" s="400">
        <v>-1155</v>
      </c>
      <c r="N11" s="448">
        <v>-1075</v>
      </c>
      <c r="O11" s="448">
        <v>-1101</v>
      </c>
      <c r="P11" s="448">
        <v>-1729</v>
      </c>
      <c r="Q11" s="448">
        <v>-626</v>
      </c>
      <c r="R11" s="152">
        <v>-1066</v>
      </c>
      <c r="S11" s="448">
        <v>-2266</v>
      </c>
      <c r="T11" s="448">
        <v>-1607</v>
      </c>
      <c r="U11" s="559">
        <v>-272</v>
      </c>
    </row>
    <row r="12" spans="1:21" ht="14.25" customHeight="1">
      <c r="A12" s="151" t="s">
        <v>169</v>
      </c>
      <c r="B12" s="165">
        <v>-109</v>
      </c>
      <c r="C12" s="209">
        <v>-885</v>
      </c>
      <c r="D12" s="209">
        <v>-105</v>
      </c>
      <c r="E12" s="264">
        <v>-181</v>
      </c>
      <c r="F12" s="165">
        <v>-102</v>
      </c>
      <c r="G12" s="209">
        <v>-77</v>
      </c>
      <c r="H12" s="209">
        <v>-95</v>
      </c>
      <c r="I12" s="264">
        <v>-118</v>
      </c>
      <c r="J12" s="165">
        <v>-77</v>
      </c>
      <c r="K12" s="449">
        <v>-84</v>
      </c>
      <c r="L12" s="449">
        <v>-103</v>
      </c>
      <c r="M12" s="488">
        <v>-112</v>
      </c>
      <c r="N12" s="449">
        <v>-81</v>
      </c>
      <c r="O12" s="449">
        <v>-77</v>
      </c>
      <c r="P12" s="449">
        <v>-78</v>
      </c>
      <c r="Q12" s="449">
        <v>-104</v>
      </c>
      <c r="R12" s="165">
        <v>-75</v>
      </c>
      <c r="S12" s="449">
        <v>-71</v>
      </c>
      <c r="T12" s="449">
        <v>-68</v>
      </c>
      <c r="U12" s="560">
        <v>-116</v>
      </c>
    </row>
    <row r="13" spans="1:21" ht="12" customHeight="1">
      <c r="A13" s="151" t="s">
        <v>65</v>
      </c>
      <c r="B13" s="152">
        <v>-355</v>
      </c>
      <c r="C13" s="202">
        <v>208</v>
      </c>
      <c r="D13" s="202">
        <v>308</v>
      </c>
      <c r="E13" s="252">
        <v>1237</v>
      </c>
      <c r="F13" s="152">
        <v>-1708</v>
      </c>
      <c r="G13" s="202">
        <v>-1727</v>
      </c>
      <c r="H13" s="202">
        <v>-459</v>
      </c>
      <c r="I13" s="252">
        <v>503</v>
      </c>
      <c r="J13" s="152">
        <v>-1469</v>
      </c>
      <c r="K13" s="448">
        <v>-1938</v>
      </c>
      <c r="L13" s="448">
        <v>237</v>
      </c>
      <c r="M13" s="400">
        <v>199</v>
      </c>
      <c r="N13" s="448">
        <v>-336</v>
      </c>
      <c r="O13" s="448">
        <v>-387</v>
      </c>
      <c r="P13" s="448">
        <v>1707</v>
      </c>
      <c r="Q13" s="448">
        <v>1182</v>
      </c>
      <c r="R13" s="152">
        <v>-500</v>
      </c>
      <c r="S13" s="448">
        <v>-345</v>
      </c>
      <c r="T13" s="448">
        <v>77</v>
      </c>
      <c r="U13" s="559">
        <v>524</v>
      </c>
    </row>
    <row r="14" spans="1:21" ht="12" customHeight="1">
      <c r="A14" s="151" t="s">
        <v>112</v>
      </c>
      <c r="B14" s="152">
        <v>-234</v>
      </c>
      <c r="C14" s="202">
        <v>-349</v>
      </c>
      <c r="D14" s="202">
        <v>-371</v>
      </c>
      <c r="E14" s="252">
        <v>-458</v>
      </c>
      <c r="F14" s="152">
        <v>-408</v>
      </c>
      <c r="G14" s="202">
        <v>-498</v>
      </c>
      <c r="H14" s="202">
        <v>-299</v>
      </c>
      <c r="I14" s="252">
        <v>-257</v>
      </c>
      <c r="J14" s="152">
        <v>-259</v>
      </c>
      <c r="K14" s="448">
        <v>-244</v>
      </c>
      <c r="L14" s="448">
        <v>-350</v>
      </c>
      <c r="M14" s="400">
        <v>-287</v>
      </c>
      <c r="N14" s="448">
        <v>-178</v>
      </c>
      <c r="O14" s="448">
        <v>-136</v>
      </c>
      <c r="P14" s="448">
        <v>-76</v>
      </c>
      <c r="Q14" s="448">
        <v>-96</v>
      </c>
      <c r="R14" s="152">
        <v>-105</v>
      </c>
      <c r="S14" s="448">
        <v>-128</v>
      </c>
      <c r="T14" s="448">
        <v>-155</v>
      </c>
      <c r="U14" s="559">
        <v>-122</v>
      </c>
    </row>
    <row r="15" spans="1:21" ht="12" customHeight="1">
      <c r="A15" s="151" t="s">
        <v>164</v>
      </c>
      <c r="B15" s="152">
        <v>89</v>
      </c>
      <c r="C15" s="202">
        <v>103</v>
      </c>
      <c r="D15" s="202">
        <v>129</v>
      </c>
      <c r="E15" s="252">
        <v>143</v>
      </c>
      <c r="F15" s="152">
        <v>81</v>
      </c>
      <c r="G15" s="202">
        <v>89</v>
      </c>
      <c r="H15" s="202">
        <v>7</v>
      </c>
      <c r="I15" s="252">
        <v>9</v>
      </c>
      <c r="J15" s="152">
        <v>13</v>
      </c>
      <c r="K15" s="448">
        <v>6</v>
      </c>
      <c r="L15" s="448">
        <v>14</v>
      </c>
      <c r="M15" s="400">
        <v>20</v>
      </c>
      <c r="N15" s="448">
        <v>28</v>
      </c>
      <c r="O15" s="448">
        <v>18</v>
      </c>
      <c r="P15" s="448">
        <v>17</v>
      </c>
      <c r="Q15" s="448">
        <v>7</v>
      </c>
      <c r="R15" s="152">
        <v>21</v>
      </c>
      <c r="S15" s="448">
        <v>4</v>
      </c>
      <c r="T15" s="448">
        <v>8</v>
      </c>
      <c r="U15" s="559">
        <v>3</v>
      </c>
    </row>
    <row r="16" spans="1:21" s="129" customFormat="1" ht="12" customHeight="1">
      <c r="A16" s="155" t="s">
        <v>118</v>
      </c>
      <c r="B16" s="206">
        <f t="shared" ref="B16:H16" si="6">SUM(B9:B15)</f>
        <v>3739</v>
      </c>
      <c r="C16" s="200">
        <f t="shared" si="6"/>
        <v>4735</v>
      </c>
      <c r="D16" s="200">
        <f t="shared" si="6"/>
        <v>6413</v>
      </c>
      <c r="E16" s="200">
        <f t="shared" si="6"/>
        <v>6493</v>
      </c>
      <c r="F16" s="206">
        <f t="shared" si="6"/>
        <v>4379</v>
      </c>
      <c r="G16" s="200">
        <f t="shared" si="6"/>
        <v>2773</v>
      </c>
      <c r="H16" s="200">
        <f t="shared" si="6"/>
        <v>4268</v>
      </c>
      <c r="I16" s="200">
        <f t="shared" ref="I16:M16" si="7">SUM(I9:I15)</f>
        <v>5394</v>
      </c>
      <c r="J16" s="206">
        <f t="shared" si="7"/>
        <v>3063</v>
      </c>
      <c r="K16" s="444">
        <f t="shared" si="7"/>
        <v>2685</v>
      </c>
      <c r="L16" s="444">
        <f t="shared" si="7"/>
        <v>5026</v>
      </c>
      <c r="M16" s="489">
        <f t="shared" si="7"/>
        <v>5377</v>
      </c>
      <c r="N16" s="444">
        <f t="shared" ref="N16:O16" si="8">SUM(N9:N15)</f>
        <v>4730</v>
      </c>
      <c r="O16" s="444">
        <f t="shared" si="8"/>
        <v>3903</v>
      </c>
      <c r="P16" s="444">
        <f t="shared" ref="P16:Q16" si="9">SUM(P9:P15)</f>
        <v>6174</v>
      </c>
      <c r="Q16" s="444">
        <f t="shared" si="9"/>
        <v>7397</v>
      </c>
      <c r="R16" s="206">
        <f t="shared" ref="R16" si="10">SUM(R9:R15)</f>
        <v>5186</v>
      </c>
      <c r="S16" s="444">
        <f t="shared" ref="S16:U16" si="11">SUM(S9:S15)</f>
        <v>4457</v>
      </c>
      <c r="T16" s="444">
        <f t="shared" si="11"/>
        <v>5471</v>
      </c>
      <c r="U16" s="561">
        <f t="shared" si="11"/>
        <v>8038</v>
      </c>
    </row>
    <row r="17" spans="1:21" s="129" customFormat="1" ht="12" customHeight="1">
      <c r="A17" s="149" t="s">
        <v>119</v>
      </c>
      <c r="B17" s="150"/>
      <c r="C17" s="194"/>
      <c r="D17" s="194"/>
      <c r="E17" s="194"/>
      <c r="F17" s="150"/>
      <c r="G17" s="194"/>
      <c r="H17" s="194"/>
      <c r="I17" s="194"/>
      <c r="J17" s="150"/>
      <c r="K17" s="450"/>
      <c r="L17" s="450"/>
      <c r="M17" s="490"/>
      <c r="N17" s="450"/>
      <c r="O17" s="450"/>
      <c r="P17" s="450"/>
      <c r="Q17" s="450"/>
      <c r="R17" s="150"/>
      <c r="S17" s="450"/>
      <c r="T17" s="450"/>
      <c r="U17" s="562"/>
    </row>
    <row r="18" spans="1:21" ht="12" customHeight="1">
      <c r="A18" s="151" t="s">
        <v>163</v>
      </c>
      <c r="B18" s="152">
        <v>-363</v>
      </c>
      <c r="C18" s="202">
        <v>-359</v>
      </c>
      <c r="D18" s="202">
        <v>-429</v>
      </c>
      <c r="E18" s="252">
        <v>-591</v>
      </c>
      <c r="F18" s="152">
        <v>-461</v>
      </c>
      <c r="G18" s="202">
        <v>-513</v>
      </c>
      <c r="H18" s="202">
        <v>-494</v>
      </c>
      <c r="I18" s="252">
        <v>-532</v>
      </c>
      <c r="J18" s="152">
        <v>-367</v>
      </c>
      <c r="K18" s="448">
        <v>-362</v>
      </c>
      <c r="L18" s="448">
        <v>-393</v>
      </c>
      <c r="M18" s="400">
        <v>-540</v>
      </c>
      <c r="N18" s="448">
        <v>-416</v>
      </c>
      <c r="O18" s="448">
        <v>-317</v>
      </c>
      <c r="P18" s="448">
        <v>-344</v>
      </c>
      <c r="Q18" s="448">
        <v>-382</v>
      </c>
      <c r="R18" s="152">
        <v>-371</v>
      </c>
      <c r="S18" s="448">
        <v>-405</v>
      </c>
      <c r="T18" s="448">
        <v>-522</v>
      </c>
      <c r="U18" s="559">
        <v>-672</v>
      </c>
    </row>
    <row r="19" spans="1:21" ht="12" customHeight="1">
      <c r="A19" s="151" t="s">
        <v>162</v>
      </c>
      <c r="B19" s="152">
        <v>15</v>
      </c>
      <c r="C19" s="202">
        <v>30</v>
      </c>
      <c r="D19" s="202">
        <v>39</v>
      </c>
      <c r="E19" s="252">
        <v>95</v>
      </c>
      <c r="F19" s="152">
        <v>19</v>
      </c>
      <c r="G19" s="202">
        <v>18</v>
      </c>
      <c r="H19" s="202">
        <v>14</v>
      </c>
      <c r="I19" s="252">
        <v>27</v>
      </c>
      <c r="J19" s="152">
        <v>8</v>
      </c>
      <c r="K19" s="448">
        <v>41</v>
      </c>
      <c r="L19" s="448">
        <v>217</v>
      </c>
      <c r="M19" s="400">
        <v>452</v>
      </c>
      <c r="N19" s="448">
        <v>5</v>
      </c>
      <c r="O19" s="448">
        <v>14</v>
      </c>
      <c r="P19" s="448">
        <v>11</v>
      </c>
      <c r="Q19" s="448">
        <v>9</v>
      </c>
      <c r="R19" s="152">
        <v>31</v>
      </c>
      <c r="S19" s="448">
        <v>9</v>
      </c>
      <c r="T19" s="448">
        <v>9</v>
      </c>
      <c r="U19" s="559">
        <v>44</v>
      </c>
    </row>
    <row r="20" spans="1:21" ht="12" customHeight="1">
      <c r="A20" s="151" t="s">
        <v>161</v>
      </c>
      <c r="B20" s="152">
        <v>-251</v>
      </c>
      <c r="C20" s="202">
        <v>-230</v>
      </c>
      <c r="D20" s="202">
        <v>-303</v>
      </c>
      <c r="E20" s="252">
        <v>-237</v>
      </c>
      <c r="F20" s="152">
        <v>-244</v>
      </c>
      <c r="G20" s="202">
        <v>-239</v>
      </c>
      <c r="H20" s="202">
        <v>-175</v>
      </c>
      <c r="I20" s="252">
        <v>-188</v>
      </c>
      <c r="J20" s="152">
        <v>-239</v>
      </c>
      <c r="K20" s="448">
        <v>-255</v>
      </c>
      <c r="L20" s="448">
        <v>-240</v>
      </c>
      <c r="M20" s="400">
        <v>-282</v>
      </c>
      <c r="N20" s="448">
        <v>-305</v>
      </c>
      <c r="O20" s="448">
        <v>-299</v>
      </c>
      <c r="P20" s="448">
        <v>-360</v>
      </c>
      <c r="Q20" s="448">
        <v>-373</v>
      </c>
      <c r="R20" s="152">
        <v>-328</v>
      </c>
      <c r="S20" s="448">
        <v>-366</v>
      </c>
      <c r="T20" s="448">
        <v>-339</v>
      </c>
      <c r="U20" s="559">
        <v>-356</v>
      </c>
    </row>
    <row r="21" spans="1:21" ht="12" customHeight="1">
      <c r="A21" s="151" t="s">
        <v>160</v>
      </c>
      <c r="B21" s="156">
        <v>2</v>
      </c>
      <c r="C21" s="193">
        <v>0</v>
      </c>
      <c r="D21" s="193">
        <v>0</v>
      </c>
      <c r="E21" s="266">
        <v>0</v>
      </c>
      <c r="F21" s="355">
        <v>0</v>
      </c>
      <c r="G21" s="193">
        <v>0</v>
      </c>
      <c r="H21" s="193">
        <v>0</v>
      </c>
      <c r="I21" s="260" t="s">
        <v>144</v>
      </c>
      <c r="J21" s="355" t="s">
        <v>144</v>
      </c>
      <c r="K21" s="448">
        <v>1</v>
      </c>
      <c r="L21" s="193">
        <v>0</v>
      </c>
      <c r="M21" s="492">
        <v>0</v>
      </c>
      <c r="N21" s="193">
        <v>0</v>
      </c>
      <c r="O21" s="193">
        <v>0</v>
      </c>
      <c r="P21" s="193">
        <v>0</v>
      </c>
      <c r="Q21" s="193">
        <v>0</v>
      </c>
      <c r="R21" s="355">
        <v>0</v>
      </c>
      <c r="S21" s="193">
        <v>0</v>
      </c>
      <c r="T21" s="193">
        <v>0</v>
      </c>
      <c r="U21" s="492">
        <v>0</v>
      </c>
    </row>
    <row r="22" spans="1:21" ht="12" customHeight="1">
      <c r="A22" s="151" t="s">
        <v>159</v>
      </c>
      <c r="B22" s="152">
        <v>-61</v>
      </c>
      <c r="C22" s="202">
        <v>-124</v>
      </c>
      <c r="D22" s="202">
        <v>-325</v>
      </c>
      <c r="E22" s="252">
        <v>-10</v>
      </c>
      <c r="F22" s="152">
        <v>-965</v>
      </c>
      <c r="G22" s="202">
        <v>-220</v>
      </c>
      <c r="H22" s="202">
        <v>-376</v>
      </c>
      <c r="I22" s="252">
        <v>-14</v>
      </c>
      <c r="J22" s="152">
        <v>-185</v>
      </c>
      <c r="K22" s="448">
        <v>-817</v>
      </c>
      <c r="L22" s="448">
        <v>-6525</v>
      </c>
      <c r="M22" s="400">
        <v>-179</v>
      </c>
      <c r="N22" s="448">
        <v>-4084</v>
      </c>
      <c r="O22" s="448">
        <v>-8714</v>
      </c>
      <c r="P22" s="448">
        <v>-123</v>
      </c>
      <c r="Q22" s="448">
        <v>-662</v>
      </c>
      <c r="R22" s="152">
        <v>-124</v>
      </c>
      <c r="S22" s="448">
        <v>-594</v>
      </c>
      <c r="T22" s="448">
        <v>-1591</v>
      </c>
      <c r="U22" s="559">
        <v>-25</v>
      </c>
    </row>
    <row r="23" spans="1:21" ht="12" customHeight="1">
      <c r="A23" s="151" t="s">
        <v>158</v>
      </c>
      <c r="B23" s="193">
        <v>0</v>
      </c>
      <c r="C23" s="193">
        <v>0</v>
      </c>
      <c r="D23" s="193">
        <v>0</v>
      </c>
      <c r="E23" s="252">
        <v>1560</v>
      </c>
      <c r="F23" s="222">
        <v>296</v>
      </c>
      <c r="G23" s="202">
        <v>260</v>
      </c>
      <c r="H23" s="202">
        <v>-396</v>
      </c>
      <c r="I23" s="252">
        <v>6</v>
      </c>
      <c r="J23" s="355">
        <v>0</v>
      </c>
      <c r="K23" s="193">
        <v>0</v>
      </c>
      <c r="L23" s="193">
        <v>0</v>
      </c>
      <c r="M23" s="492">
        <v>0</v>
      </c>
      <c r="N23" s="193">
        <v>0</v>
      </c>
      <c r="O23" s="193">
        <v>0</v>
      </c>
      <c r="P23" s="193">
        <v>0</v>
      </c>
      <c r="Q23" s="193">
        <v>0</v>
      </c>
      <c r="R23" s="355">
        <v>0</v>
      </c>
      <c r="S23" s="193">
        <v>0</v>
      </c>
      <c r="T23" s="193">
        <v>0</v>
      </c>
      <c r="U23" s="559">
        <v>-7</v>
      </c>
    </row>
    <row r="24" spans="1:21" ht="12" customHeight="1">
      <c r="A24" s="151" t="s">
        <v>157</v>
      </c>
      <c r="B24" s="157">
        <v>8</v>
      </c>
      <c r="C24" s="202">
        <v>33</v>
      </c>
      <c r="D24" s="202">
        <v>113</v>
      </c>
      <c r="E24" s="252">
        <v>630</v>
      </c>
      <c r="F24" s="157">
        <v>-134</v>
      </c>
      <c r="G24" s="202">
        <v>-44</v>
      </c>
      <c r="H24" s="202">
        <v>56</v>
      </c>
      <c r="I24" s="252">
        <v>-2</v>
      </c>
      <c r="J24" s="157">
        <v>-19</v>
      </c>
      <c r="K24" s="451">
        <v>-9</v>
      </c>
      <c r="L24" s="451">
        <v>11</v>
      </c>
      <c r="M24" s="400">
        <v>-1</v>
      </c>
      <c r="N24" s="451">
        <v>24</v>
      </c>
      <c r="O24" s="451">
        <v>4</v>
      </c>
      <c r="P24" s="451">
        <v>-2</v>
      </c>
      <c r="Q24" s="451">
        <v>28</v>
      </c>
      <c r="R24" s="157">
        <v>-537</v>
      </c>
      <c r="S24" s="451">
        <v>-6</v>
      </c>
      <c r="T24" s="451">
        <v>27</v>
      </c>
      <c r="U24" s="563">
        <v>2</v>
      </c>
    </row>
    <row r="25" spans="1:21" s="129" customFormat="1" ht="12" customHeight="1">
      <c r="A25" s="155" t="s">
        <v>125</v>
      </c>
      <c r="B25" s="206">
        <f>SUM(B18:B24)</f>
        <v>-650</v>
      </c>
      <c r="C25" s="200">
        <f>SUM(C18:C24)</f>
        <v>-650</v>
      </c>
      <c r="D25" s="200">
        <f>SUM(D18:D24)</f>
        <v>-905</v>
      </c>
      <c r="E25" s="200">
        <f>SUM(E18:E24)</f>
        <v>1447</v>
      </c>
      <c r="F25" s="206">
        <f t="shared" ref="F25:G25" si="12">SUM(F18:F24)</f>
        <v>-1489</v>
      </c>
      <c r="G25" s="200">
        <f t="shared" si="12"/>
        <v>-738</v>
      </c>
      <c r="H25" s="200">
        <f>SUM(H18:H24)</f>
        <v>-1371</v>
      </c>
      <c r="I25" s="200">
        <f>SUM(I18:I24)</f>
        <v>-703</v>
      </c>
      <c r="J25" s="206">
        <f t="shared" ref="J25" si="13">SUM(J18:J24)</f>
        <v>-802</v>
      </c>
      <c r="K25" s="444">
        <f t="shared" ref="K25:Q25" si="14">SUM(K18:K24)</f>
        <v>-1401</v>
      </c>
      <c r="L25" s="444">
        <f t="shared" si="14"/>
        <v>-6930</v>
      </c>
      <c r="M25" s="489">
        <f t="shared" si="14"/>
        <v>-550</v>
      </c>
      <c r="N25" s="444">
        <f t="shared" si="14"/>
        <v>-4776</v>
      </c>
      <c r="O25" s="444">
        <f t="shared" si="14"/>
        <v>-9312</v>
      </c>
      <c r="P25" s="444">
        <f t="shared" ref="P25" si="15">SUM(P18:P24)</f>
        <v>-818</v>
      </c>
      <c r="Q25" s="444">
        <f t="shared" si="14"/>
        <v>-1380</v>
      </c>
      <c r="R25" s="206">
        <f t="shared" ref="R25" si="16">SUM(R18:R24)</f>
        <v>-1329</v>
      </c>
      <c r="S25" s="444">
        <f t="shared" ref="S25:U25" si="17">SUM(S18:S24)</f>
        <v>-1362</v>
      </c>
      <c r="T25" s="444">
        <f t="shared" si="17"/>
        <v>-2416</v>
      </c>
      <c r="U25" s="561">
        <f t="shared" si="17"/>
        <v>-1014</v>
      </c>
    </row>
    <row r="26" spans="1:21" s="129" customFormat="1" ht="12" customHeight="1">
      <c r="A26" s="149" t="s">
        <v>126</v>
      </c>
      <c r="B26" s="150"/>
      <c r="C26" s="194"/>
      <c r="D26" s="194"/>
      <c r="E26" s="194"/>
      <c r="F26" s="150"/>
      <c r="G26" s="194"/>
      <c r="H26" s="194"/>
      <c r="I26" s="265"/>
      <c r="J26" s="150"/>
      <c r="K26" s="450"/>
      <c r="L26" s="450"/>
      <c r="M26" s="491"/>
      <c r="N26" s="450"/>
      <c r="O26" s="450"/>
      <c r="P26" s="450"/>
      <c r="Q26" s="450"/>
      <c r="R26" s="150"/>
      <c r="S26" s="450"/>
      <c r="T26" s="450"/>
      <c r="U26" s="562"/>
    </row>
    <row r="27" spans="1:21" ht="12" customHeight="1">
      <c r="A27" s="151" t="s">
        <v>339</v>
      </c>
      <c r="B27" s="202">
        <v>1</v>
      </c>
      <c r="C27" s="202">
        <v>-4126</v>
      </c>
      <c r="D27" s="193">
        <v>0</v>
      </c>
      <c r="E27" s="252">
        <v>-4127</v>
      </c>
      <c r="F27" s="355">
        <v>0</v>
      </c>
      <c r="G27" s="202">
        <v>-8487</v>
      </c>
      <c r="H27" s="193">
        <v>0</v>
      </c>
      <c r="I27" s="193">
        <v>0</v>
      </c>
      <c r="J27" s="355">
        <v>0</v>
      </c>
      <c r="K27" s="202">
        <v>-3820</v>
      </c>
      <c r="L27" s="193">
        <v>0</v>
      </c>
      <c r="M27" s="252">
        <v>-3833</v>
      </c>
      <c r="N27" s="355">
        <v>0</v>
      </c>
      <c r="O27" s="202">
        <v>-4250</v>
      </c>
      <c r="P27" s="193">
        <v>0</v>
      </c>
      <c r="Q27" s="448">
        <v>-4256</v>
      </c>
      <c r="R27" s="355"/>
      <c r="S27" s="202">
        <v>-4442</v>
      </c>
      <c r="T27" s="202">
        <v>0</v>
      </c>
      <c r="U27" s="559">
        <v>-4447</v>
      </c>
    </row>
    <row r="28" spans="1:21" ht="12" customHeight="1">
      <c r="A28" s="151" t="s">
        <v>381</v>
      </c>
      <c r="B28" s="193">
        <v>0</v>
      </c>
      <c r="C28" s="193">
        <v>0</v>
      </c>
      <c r="D28" s="193">
        <v>0</v>
      </c>
      <c r="E28" s="266">
        <v>0</v>
      </c>
      <c r="F28" s="355">
        <v>0</v>
      </c>
      <c r="G28" s="202">
        <v>-4002</v>
      </c>
      <c r="H28" s="193">
        <v>0</v>
      </c>
      <c r="I28" s="193">
        <v>0</v>
      </c>
      <c r="J28" s="355">
        <v>0</v>
      </c>
      <c r="K28" s="193">
        <v>0</v>
      </c>
      <c r="L28" s="193">
        <v>0</v>
      </c>
      <c r="M28" s="492">
        <v>0</v>
      </c>
      <c r="N28" s="193">
        <v>0</v>
      </c>
      <c r="O28" s="193">
        <v>0</v>
      </c>
      <c r="P28" s="193">
        <v>0</v>
      </c>
      <c r="Q28" s="193">
        <v>0</v>
      </c>
      <c r="R28" s="355">
        <v>0</v>
      </c>
      <c r="S28" s="193">
        <v>0</v>
      </c>
      <c r="T28" s="193">
        <v>0</v>
      </c>
      <c r="U28" s="492">
        <v>0</v>
      </c>
    </row>
    <row r="29" spans="1:21" ht="12" customHeight="1">
      <c r="A29" s="151" t="s">
        <v>128</v>
      </c>
      <c r="B29" s="193">
        <v>0</v>
      </c>
      <c r="C29" s="193">
        <v>0</v>
      </c>
      <c r="D29" s="202">
        <v>-3</v>
      </c>
      <c r="E29" s="193">
        <v>0</v>
      </c>
      <c r="F29" s="355">
        <v>0</v>
      </c>
      <c r="G29" s="193">
        <v>0</v>
      </c>
      <c r="H29" s="202">
        <v>-9</v>
      </c>
      <c r="I29" s="193">
        <v>0</v>
      </c>
      <c r="J29" s="355">
        <v>0</v>
      </c>
      <c r="K29" s="193">
        <v>0</v>
      </c>
      <c r="L29" s="202">
        <v>-10</v>
      </c>
      <c r="M29" s="492">
        <v>0</v>
      </c>
      <c r="N29" s="193">
        <v>0</v>
      </c>
      <c r="O29" s="193">
        <v>0</v>
      </c>
      <c r="P29" s="193">
        <v>0</v>
      </c>
      <c r="Q29" s="193">
        <v>0</v>
      </c>
      <c r="R29" s="355">
        <v>0</v>
      </c>
      <c r="S29" s="193">
        <v>0</v>
      </c>
      <c r="T29" s="193">
        <v>0</v>
      </c>
      <c r="U29" s="492">
        <v>0</v>
      </c>
    </row>
    <row r="30" spans="1:21" ht="12" customHeight="1">
      <c r="A30" s="151" t="s">
        <v>129</v>
      </c>
      <c r="B30" s="202">
        <v>6</v>
      </c>
      <c r="C30" s="251">
        <v>-23</v>
      </c>
      <c r="D30" s="193">
        <v>0</v>
      </c>
      <c r="E30" s="202">
        <v>-2</v>
      </c>
      <c r="F30" s="355">
        <v>0</v>
      </c>
      <c r="G30" s="193">
        <v>0</v>
      </c>
      <c r="H30" s="193">
        <v>0</v>
      </c>
      <c r="I30" s="193">
        <v>0</v>
      </c>
      <c r="J30" s="355">
        <v>0</v>
      </c>
      <c r="K30" s="193">
        <v>0</v>
      </c>
      <c r="L30" s="193">
        <v>0</v>
      </c>
      <c r="M30" s="492">
        <v>0</v>
      </c>
      <c r="N30" s="193">
        <v>0</v>
      </c>
      <c r="O30" s="202">
        <v>-182</v>
      </c>
      <c r="P30" s="202">
        <v>-34</v>
      </c>
      <c r="Q30" s="193">
        <v>0</v>
      </c>
      <c r="R30" s="355">
        <v>0</v>
      </c>
      <c r="S30" s="202">
        <v>-797</v>
      </c>
      <c r="T30" s="202">
        <v>-26</v>
      </c>
      <c r="U30" s="492">
        <v>0</v>
      </c>
    </row>
    <row r="31" spans="1:21" ht="12" customHeight="1">
      <c r="A31" s="151" t="s">
        <v>76</v>
      </c>
      <c r="B31" s="193">
        <v>0</v>
      </c>
      <c r="C31" s="193">
        <v>0</v>
      </c>
      <c r="D31" s="193">
        <v>0</v>
      </c>
      <c r="E31" s="193">
        <v>0</v>
      </c>
      <c r="F31" s="355">
        <v>0</v>
      </c>
      <c r="G31" s="202">
        <v>-9705</v>
      </c>
      <c r="H31" s="193">
        <v>0</v>
      </c>
      <c r="I31" s="193">
        <v>0</v>
      </c>
      <c r="J31" s="355">
        <v>0</v>
      </c>
      <c r="K31" s="193">
        <v>0</v>
      </c>
      <c r="L31" s="193">
        <v>0</v>
      </c>
      <c r="M31" s="492">
        <v>0</v>
      </c>
      <c r="N31" s="193">
        <v>0</v>
      </c>
      <c r="O31" s="193">
        <v>0</v>
      </c>
      <c r="P31" s="193">
        <v>0</v>
      </c>
      <c r="Q31" s="193">
        <v>0</v>
      </c>
      <c r="R31" s="355">
        <v>0</v>
      </c>
      <c r="S31" s="193">
        <v>0</v>
      </c>
      <c r="T31" s="193">
        <v>0</v>
      </c>
      <c r="U31" s="492">
        <v>0</v>
      </c>
    </row>
    <row r="32" spans="1:21" ht="12" customHeight="1">
      <c r="A32" s="151" t="s">
        <v>130</v>
      </c>
      <c r="B32" s="152">
        <v>-520</v>
      </c>
      <c r="C32" s="202">
        <v>399</v>
      </c>
      <c r="D32" s="202">
        <v>66</v>
      </c>
      <c r="E32" s="202">
        <v>-181</v>
      </c>
      <c r="F32" s="152">
        <v>-479</v>
      </c>
      <c r="G32" s="202">
        <v>484</v>
      </c>
      <c r="H32" s="202">
        <v>72</v>
      </c>
      <c r="I32" s="202">
        <v>-275</v>
      </c>
      <c r="J32" s="152">
        <v>-1</v>
      </c>
      <c r="K32" s="448">
        <v>576</v>
      </c>
      <c r="L32" s="448">
        <v>535</v>
      </c>
      <c r="M32" s="486">
        <v>177</v>
      </c>
      <c r="N32" s="448">
        <v>-1024</v>
      </c>
      <c r="O32" s="448">
        <v>347</v>
      </c>
      <c r="P32" s="448">
        <v>289</v>
      </c>
      <c r="Q32" s="448">
        <v>114</v>
      </c>
      <c r="R32" s="152">
        <v>323</v>
      </c>
      <c r="S32" s="448">
        <v>453</v>
      </c>
      <c r="T32" s="448">
        <v>561</v>
      </c>
      <c r="U32" s="559">
        <v>-303</v>
      </c>
    </row>
    <row r="33" spans="1:21" ht="12" customHeight="1">
      <c r="A33" s="151" t="s">
        <v>131</v>
      </c>
      <c r="B33" s="152">
        <v>1193</v>
      </c>
      <c r="C33" s="202">
        <v>-343</v>
      </c>
      <c r="D33" s="202">
        <v>-176</v>
      </c>
      <c r="E33" s="202">
        <v>91</v>
      </c>
      <c r="F33" s="152">
        <v>-2381</v>
      </c>
      <c r="G33" s="202">
        <v>3510</v>
      </c>
      <c r="H33" s="202">
        <v>-287</v>
      </c>
      <c r="I33" s="202">
        <v>-42</v>
      </c>
      <c r="J33" s="152">
        <v>-5479</v>
      </c>
      <c r="K33" s="448">
        <v>246</v>
      </c>
      <c r="L33" s="448">
        <v>3071</v>
      </c>
      <c r="M33" s="486">
        <v>514</v>
      </c>
      <c r="N33" s="448">
        <v>-1641</v>
      </c>
      <c r="O33" s="448">
        <v>2496</v>
      </c>
      <c r="P33" s="448">
        <v>-551</v>
      </c>
      <c r="Q33" s="448">
        <v>140</v>
      </c>
      <c r="R33" s="152">
        <v>-1491</v>
      </c>
      <c r="S33" s="448">
        <v>850</v>
      </c>
      <c r="T33" s="448">
        <v>-365</v>
      </c>
      <c r="U33" s="559">
        <v>-639</v>
      </c>
    </row>
    <row r="34" spans="1:21" s="129" customFormat="1" ht="12" customHeight="1">
      <c r="A34" s="155" t="s">
        <v>132</v>
      </c>
      <c r="B34" s="206">
        <f>SUM(B27:B33)</f>
        <v>680</v>
      </c>
      <c r="C34" s="200">
        <f>SUM(C27:C33)</f>
        <v>-4093</v>
      </c>
      <c r="D34" s="200">
        <f>SUM(D27:D33)</f>
        <v>-113</v>
      </c>
      <c r="E34" s="200">
        <f>SUM(E27:E33)</f>
        <v>-4219</v>
      </c>
      <c r="F34" s="206">
        <f t="shared" ref="F34:H34" si="18">SUM(F27:F33)</f>
        <v>-2860</v>
      </c>
      <c r="G34" s="200">
        <f t="shared" si="18"/>
        <v>-18200</v>
      </c>
      <c r="H34" s="200">
        <f t="shared" si="18"/>
        <v>-224</v>
      </c>
      <c r="I34" s="200">
        <f t="shared" ref="I34:M34" si="19">SUM(I27:I33)</f>
        <v>-317</v>
      </c>
      <c r="J34" s="206">
        <f t="shared" si="19"/>
        <v>-5480</v>
      </c>
      <c r="K34" s="444">
        <f t="shared" si="19"/>
        <v>-2998</v>
      </c>
      <c r="L34" s="444">
        <f t="shared" si="19"/>
        <v>3596</v>
      </c>
      <c r="M34" s="489">
        <f t="shared" si="19"/>
        <v>-3142</v>
      </c>
      <c r="N34" s="444">
        <f t="shared" ref="N34:O34" si="20">SUM(N27:N33)</f>
        <v>-2665</v>
      </c>
      <c r="O34" s="444">
        <f t="shared" si="20"/>
        <v>-1589</v>
      </c>
      <c r="P34" s="444">
        <f t="shared" ref="P34:Q34" si="21">SUM(P27:P33)</f>
        <v>-296</v>
      </c>
      <c r="Q34" s="444">
        <f t="shared" si="21"/>
        <v>-4002</v>
      </c>
      <c r="R34" s="206">
        <f t="shared" ref="R34" si="22">SUM(R27:R33)</f>
        <v>-1168</v>
      </c>
      <c r="S34" s="444">
        <f t="shared" ref="S34:U34" si="23">SUM(S27:S33)</f>
        <v>-3936</v>
      </c>
      <c r="T34" s="444">
        <f t="shared" si="23"/>
        <v>170</v>
      </c>
      <c r="U34" s="561">
        <f t="shared" si="23"/>
        <v>-5389</v>
      </c>
    </row>
    <row r="35" spans="1:21" ht="12" customHeight="1">
      <c r="A35" s="149"/>
      <c r="B35" s="152"/>
      <c r="C35" s="202"/>
      <c r="D35" s="202"/>
      <c r="E35" s="202"/>
      <c r="F35" s="152"/>
      <c r="G35" s="202"/>
      <c r="H35" s="202"/>
      <c r="I35" s="202"/>
      <c r="J35" s="152"/>
      <c r="K35" s="448"/>
      <c r="L35" s="448"/>
      <c r="M35" s="486"/>
      <c r="N35" s="448"/>
      <c r="O35" s="448"/>
      <c r="P35" s="448"/>
      <c r="Q35" s="448"/>
      <c r="R35" s="152"/>
      <c r="S35" s="448"/>
      <c r="T35" s="448"/>
      <c r="U35" s="559"/>
    </row>
    <row r="36" spans="1:21" s="129" customFormat="1" ht="12" customHeight="1">
      <c r="A36" s="149" t="s">
        <v>133</v>
      </c>
      <c r="B36" s="150">
        <f>+B16+B25+B34</f>
        <v>3769</v>
      </c>
      <c r="C36" s="194">
        <f>+C16+C25+C34</f>
        <v>-8</v>
      </c>
      <c r="D36" s="194">
        <f>+D16+D25+D34</f>
        <v>5395</v>
      </c>
      <c r="E36" s="194">
        <f>+E16+E25+E34</f>
        <v>3721</v>
      </c>
      <c r="F36" s="150">
        <f t="shared" ref="F36:J36" si="24">+F16+F25+F34</f>
        <v>30</v>
      </c>
      <c r="G36" s="194">
        <f t="shared" si="24"/>
        <v>-16165</v>
      </c>
      <c r="H36" s="194">
        <f t="shared" si="24"/>
        <v>2673</v>
      </c>
      <c r="I36" s="194">
        <f>+I16+I25+I34</f>
        <v>4374</v>
      </c>
      <c r="J36" s="150">
        <f t="shared" si="24"/>
        <v>-3219</v>
      </c>
      <c r="K36" s="450">
        <f t="shared" ref="K36:O36" si="25">+K16+K25+K34</f>
        <v>-1714</v>
      </c>
      <c r="L36" s="450">
        <f t="shared" si="25"/>
        <v>1692</v>
      </c>
      <c r="M36" s="490">
        <f t="shared" si="25"/>
        <v>1685</v>
      </c>
      <c r="N36" s="450">
        <f t="shared" si="25"/>
        <v>-2711</v>
      </c>
      <c r="O36" s="450">
        <f t="shared" si="25"/>
        <v>-6998</v>
      </c>
      <c r="P36" s="450">
        <f t="shared" ref="P36" si="26">+P16+P25+P34</f>
        <v>5060</v>
      </c>
      <c r="Q36" s="450">
        <v>2015</v>
      </c>
      <c r="R36" s="150">
        <v>2689</v>
      </c>
      <c r="S36" s="450">
        <v>-841</v>
      </c>
      <c r="T36" s="450">
        <v>3225</v>
      </c>
      <c r="U36" s="562">
        <v>1635</v>
      </c>
    </row>
    <row r="37" spans="1:21" ht="12" customHeight="1">
      <c r="A37" s="151" t="s">
        <v>156</v>
      </c>
      <c r="B37" s="152">
        <v>11492</v>
      </c>
      <c r="C37" s="252">
        <f>+B40</f>
        <v>15191</v>
      </c>
      <c r="D37" s="252">
        <f>+C40</f>
        <v>14550</v>
      </c>
      <c r="E37" s="252">
        <f>+D40</f>
        <v>19742</v>
      </c>
      <c r="F37" s="356">
        <f>+E40</f>
        <v>24496</v>
      </c>
      <c r="G37" s="252">
        <f>F40</f>
        <v>23249</v>
      </c>
      <c r="H37" s="252">
        <f>G40</f>
        <v>9521</v>
      </c>
      <c r="I37" s="252">
        <f>H40</f>
        <v>12023</v>
      </c>
      <c r="J37" s="356">
        <f>+I40</f>
        <v>16414</v>
      </c>
      <c r="K37" s="452">
        <f>J40</f>
        <v>13495</v>
      </c>
      <c r="L37" s="452">
        <f>K40</f>
        <v>11720</v>
      </c>
      <c r="M37" s="400">
        <f>L40</f>
        <v>13645</v>
      </c>
      <c r="N37" s="452">
        <f>M40</f>
        <v>15005</v>
      </c>
      <c r="O37" s="452">
        <f>+N40</f>
        <v>12837</v>
      </c>
      <c r="P37" s="452">
        <v>5277</v>
      </c>
      <c r="Q37" s="452">
        <v>10250.815993240001</v>
      </c>
      <c r="R37" s="356">
        <v>11655</v>
      </c>
      <c r="S37" s="452">
        <v>14746</v>
      </c>
      <c r="T37" s="452">
        <v>13720</v>
      </c>
      <c r="U37" s="564">
        <v>17106</v>
      </c>
    </row>
    <row r="38" spans="1:21" ht="12" customHeight="1">
      <c r="A38" s="151" t="s">
        <v>155</v>
      </c>
      <c r="B38" s="152">
        <v>12</v>
      </c>
      <c r="C38" s="202">
        <v>-178</v>
      </c>
      <c r="D38" s="202">
        <v>-234</v>
      </c>
      <c r="E38" s="202">
        <v>527</v>
      </c>
      <c r="F38" s="152">
        <v>978</v>
      </c>
      <c r="G38" s="202">
        <v>182</v>
      </c>
      <c r="H38" s="202">
        <v>-171</v>
      </c>
      <c r="I38" s="252">
        <v>17</v>
      </c>
      <c r="J38" s="152">
        <v>300</v>
      </c>
      <c r="K38" s="448">
        <v>-61</v>
      </c>
      <c r="L38" s="448">
        <v>233</v>
      </c>
      <c r="M38" s="400">
        <v>-325</v>
      </c>
      <c r="N38" s="448">
        <v>543</v>
      </c>
      <c r="O38" s="448">
        <v>-562</v>
      </c>
      <c r="P38" s="448">
        <v>-86</v>
      </c>
      <c r="Q38" s="448">
        <v>-611</v>
      </c>
      <c r="R38" s="152">
        <v>402</v>
      </c>
      <c r="S38" s="448">
        <v>-185</v>
      </c>
      <c r="T38" s="448">
        <v>161</v>
      </c>
      <c r="U38" s="559">
        <v>249</v>
      </c>
    </row>
    <row r="39" spans="1:21" ht="12" customHeight="1">
      <c r="A39" s="151" t="s">
        <v>192</v>
      </c>
      <c r="B39" s="152">
        <v>-82</v>
      </c>
      <c r="C39" s="202">
        <v>-455</v>
      </c>
      <c r="D39" s="202">
        <v>31</v>
      </c>
      <c r="E39" s="202">
        <v>506</v>
      </c>
      <c r="F39" s="152">
        <v>-2255</v>
      </c>
      <c r="G39" s="202">
        <v>2255</v>
      </c>
      <c r="H39" s="193">
        <v>0</v>
      </c>
      <c r="I39" s="193">
        <v>0</v>
      </c>
      <c r="J39" s="440">
        <v>0</v>
      </c>
      <c r="K39" s="441">
        <v>0</v>
      </c>
      <c r="L39" s="441">
        <v>0</v>
      </c>
      <c r="M39" s="492">
        <v>0</v>
      </c>
      <c r="N39" s="441">
        <v>0</v>
      </c>
      <c r="O39" s="441">
        <v>0</v>
      </c>
      <c r="P39" s="441">
        <v>0</v>
      </c>
      <c r="Q39" s="441">
        <v>0</v>
      </c>
      <c r="R39" s="440">
        <v>0</v>
      </c>
      <c r="S39" s="441">
        <v>0</v>
      </c>
      <c r="T39" s="441">
        <v>0</v>
      </c>
      <c r="U39" s="401">
        <v>0</v>
      </c>
    </row>
    <row r="40" spans="1:21" s="129" customFormat="1" ht="12" customHeight="1">
      <c r="A40" s="155" t="s">
        <v>154</v>
      </c>
      <c r="B40" s="206">
        <f>SUM(B36:B39)</f>
        <v>15191</v>
      </c>
      <c r="C40" s="200">
        <f>SUM(C36:C39)</f>
        <v>14550</v>
      </c>
      <c r="D40" s="200">
        <f>SUM(D36:D39)</f>
        <v>19742</v>
      </c>
      <c r="E40" s="200">
        <f>SUM(E36:E39)</f>
        <v>24496</v>
      </c>
      <c r="F40" s="206">
        <f t="shared" ref="F40:H40" si="27">SUM(F36:F39)</f>
        <v>23249</v>
      </c>
      <c r="G40" s="200">
        <f t="shared" si="27"/>
        <v>9521</v>
      </c>
      <c r="H40" s="200">
        <f t="shared" si="27"/>
        <v>12023</v>
      </c>
      <c r="I40" s="200">
        <f t="shared" ref="I40:M40" si="28">SUM(I36:I39)</f>
        <v>16414</v>
      </c>
      <c r="J40" s="206">
        <f t="shared" si="28"/>
        <v>13495</v>
      </c>
      <c r="K40" s="444">
        <f t="shared" si="28"/>
        <v>11720</v>
      </c>
      <c r="L40" s="444">
        <f t="shared" si="28"/>
        <v>13645</v>
      </c>
      <c r="M40" s="489">
        <f t="shared" si="28"/>
        <v>15005</v>
      </c>
      <c r="N40" s="444">
        <f t="shared" ref="N40:O40" si="29">SUM(N36:N39)</f>
        <v>12837</v>
      </c>
      <c r="O40" s="444">
        <f t="shared" si="29"/>
        <v>5277</v>
      </c>
      <c r="P40" s="444">
        <f t="shared" ref="P40:Q40" si="30">SUM(P36:P39)</f>
        <v>10251</v>
      </c>
      <c r="Q40" s="444">
        <f t="shared" si="30"/>
        <v>11654.815993240001</v>
      </c>
      <c r="R40" s="206">
        <f t="shared" ref="R40" si="31">SUM(R36:R39)</f>
        <v>14746</v>
      </c>
      <c r="S40" s="444">
        <f t="shared" ref="S40:U40" si="32">SUM(S36:S39)</f>
        <v>13720</v>
      </c>
      <c r="T40" s="444">
        <f t="shared" si="32"/>
        <v>17106</v>
      </c>
      <c r="U40" s="561">
        <f t="shared" si="32"/>
        <v>18990</v>
      </c>
    </row>
    <row r="41" spans="1:21" ht="12" customHeight="1">
      <c r="A41" s="259" t="s">
        <v>337</v>
      </c>
      <c r="B41" s="152"/>
      <c r="C41" s="202"/>
      <c r="D41" s="202"/>
      <c r="E41" s="202"/>
      <c r="F41" s="152"/>
      <c r="G41" s="202"/>
      <c r="H41" s="202"/>
      <c r="I41" s="202"/>
      <c r="J41" s="152"/>
      <c r="K41" s="448"/>
      <c r="L41" s="448"/>
      <c r="M41" s="486"/>
      <c r="N41" s="448"/>
      <c r="O41" s="448"/>
      <c r="P41" s="448"/>
      <c r="Q41" s="448"/>
      <c r="R41" s="152"/>
      <c r="S41" s="448"/>
      <c r="T41" s="448"/>
      <c r="U41" s="559"/>
    </row>
    <row r="42" spans="1:21" ht="12" customHeight="1">
      <c r="A42" s="158" t="s">
        <v>57</v>
      </c>
      <c r="B42" s="159"/>
      <c r="C42" s="199"/>
      <c r="D42" s="199"/>
      <c r="E42" s="199"/>
      <c r="F42" s="159"/>
      <c r="G42" s="199"/>
      <c r="H42" s="199"/>
      <c r="I42" s="199"/>
      <c r="J42" s="159"/>
      <c r="K42" s="453"/>
      <c r="L42" s="453"/>
      <c r="M42" s="493"/>
      <c r="N42" s="453"/>
      <c r="O42" s="453"/>
      <c r="P42" s="453"/>
      <c r="Q42" s="453"/>
      <c r="R42" s="159"/>
      <c r="S42" s="453"/>
      <c r="T42" s="453"/>
      <c r="U42" s="565"/>
    </row>
    <row r="43" spans="1:21" ht="12" customHeight="1">
      <c r="A43" s="160" t="s">
        <v>44</v>
      </c>
      <c r="B43" s="161">
        <v>262</v>
      </c>
      <c r="C43" s="198">
        <v>246</v>
      </c>
      <c r="D43" s="198">
        <v>238</v>
      </c>
      <c r="E43" s="198">
        <v>245</v>
      </c>
      <c r="F43" s="161">
        <v>244</v>
      </c>
      <c r="G43" s="198">
        <v>253</v>
      </c>
      <c r="H43" s="198">
        <v>156</v>
      </c>
      <c r="I43" s="198">
        <v>154</v>
      </c>
      <c r="J43" s="161">
        <v>164</v>
      </c>
      <c r="K43" s="454">
        <v>178</v>
      </c>
      <c r="L43" s="454">
        <v>191</v>
      </c>
      <c r="M43" s="494">
        <v>203</v>
      </c>
      <c r="N43" s="454">
        <v>198</v>
      </c>
      <c r="O43" s="454">
        <v>188</v>
      </c>
      <c r="P43" s="454">
        <v>180</v>
      </c>
      <c r="Q43" s="454">
        <v>169</v>
      </c>
      <c r="R43" s="161">
        <v>168</v>
      </c>
      <c r="S43" s="454">
        <v>176</v>
      </c>
      <c r="T43" s="454">
        <v>180</v>
      </c>
      <c r="U43" s="530">
        <v>183</v>
      </c>
    </row>
    <row r="44" spans="1:21" ht="12" customHeight="1">
      <c r="A44" s="160" t="s">
        <v>45</v>
      </c>
      <c r="B44" s="161">
        <v>451</v>
      </c>
      <c r="C44" s="198">
        <v>440</v>
      </c>
      <c r="D44" s="198">
        <v>430</v>
      </c>
      <c r="E44" s="198">
        <v>438</v>
      </c>
      <c r="F44" s="161">
        <v>411</v>
      </c>
      <c r="G44" s="198">
        <v>404</v>
      </c>
      <c r="H44" s="198">
        <v>316</v>
      </c>
      <c r="I44" s="198">
        <v>332</v>
      </c>
      <c r="J44" s="161">
        <v>312</v>
      </c>
      <c r="K44" s="454">
        <v>320</v>
      </c>
      <c r="L44" s="454">
        <v>340</v>
      </c>
      <c r="M44" s="494">
        <v>323</v>
      </c>
      <c r="N44" s="454">
        <v>337</v>
      </c>
      <c r="O44" s="454">
        <v>330</v>
      </c>
      <c r="P44" s="454">
        <v>317</v>
      </c>
      <c r="Q44" s="454">
        <v>330</v>
      </c>
      <c r="R44" s="161">
        <v>321</v>
      </c>
      <c r="S44" s="454">
        <v>349</v>
      </c>
      <c r="T44" s="454">
        <v>340</v>
      </c>
      <c r="U44" s="530">
        <v>351</v>
      </c>
    </row>
    <row r="45" spans="1:21" ht="12" customHeight="1">
      <c r="A45" s="160" t="s">
        <v>358</v>
      </c>
      <c r="B45" s="355">
        <v>0</v>
      </c>
      <c r="C45" s="193">
        <v>0</v>
      </c>
      <c r="D45" s="193">
        <v>0</v>
      </c>
      <c r="E45" s="193">
        <v>0</v>
      </c>
      <c r="F45" s="355">
        <v>0</v>
      </c>
      <c r="G45" s="193">
        <v>0</v>
      </c>
      <c r="H45" s="193">
        <v>0</v>
      </c>
      <c r="I45" s="193">
        <v>0</v>
      </c>
      <c r="J45" s="161">
        <v>236</v>
      </c>
      <c r="K45" s="454">
        <v>253</v>
      </c>
      <c r="L45" s="454">
        <v>265</v>
      </c>
      <c r="M45" s="530">
        <v>287</v>
      </c>
      <c r="N45" s="454">
        <v>299</v>
      </c>
      <c r="O45" s="454">
        <v>295</v>
      </c>
      <c r="P45" s="454">
        <v>279</v>
      </c>
      <c r="Q45" s="454">
        <v>291</v>
      </c>
      <c r="R45" s="161">
        <v>277</v>
      </c>
      <c r="S45" s="454">
        <v>281</v>
      </c>
      <c r="T45" s="454">
        <v>288</v>
      </c>
      <c r="U45" s="530">
        <v>301</v>
      </c>
    </row>
    <row r="46" spans="1:21" ht="12" customHeight="1">
      <c r="A46" s="160" t="s">
        <v>18</v>
      </c>
      <c r="B46" s="161">
        <v>445</v>
      </c>
      <c r="C46" s="198">
        <v>452</v>
      </c>
      <c r="D46" s="198">
        <v>863</v>
      </c>
      <c r="E46" s="198">
        <v>600</v>
      </c>
      <c r="F46" s="161">
        <v>439</v>
      </c>
      <c r="G46" s="198">
        <v>480</v>
      </c>
      <c r="H46" s="198">
        <v>351</v>
      </c>
      <c r="I46" s="198">
        <v>382</v>
      </c>
      <c r="J46" s="161">
        <v>367</v>
      </c>
      <c r="K46" s="454">
        <v>382</v>
      </c>
      <c r="L46" s="454">
        <v>444</v>
      </c>
      <c r="M46" s="531">
        <v>435</v>
      </c>
      <c r="N46" s="454">
        <v>457</v>
      </c>
      <c r="O46" s="454">
        <v>473</v>
      </c>
      <c r="P46" s="454">
        <v>524</v>
      </c>
      <c r="Q46" s="454">
        <v>522</v>
      </c>
      <c r="R46" s="161">
        <v>512</v>
      </c>
      <c r="S46" s="454">
        <v>532</v>
      </c>
      <c r="T46" s="454">
        <v>592</v>
      </c>
      <c r="U46" s="530">
        <v>615</v>
      </c>
    </row>
    <row r="47" spans="1:21" ht="12" customHeight="1">
      <c r="A47" s="162" t="s">
        <v>153</v>
      </c>
      <c r="B47" s="208">
        <f t="shared" ref="B47:J47" si="33">SUM(B43:B46)</f>
        <v>1158</v>
      </c>
      <c r="C47" s="197">
        <f t="shared" si="33"/>
        <v>1138</v>
      </c>
      <c r="D47" s="197">
        <f t="shared" si="33"/>
        <v>1531</v>
      </c>
      <c r="E47" s="197">
        <f t="shared" si="33"/>
        <v>1283</v>
      </c>
      <c r="F47" s="208">
        <f t="shared" si="33"/>
        <v>1094</v>
      </c>
      <c r="G47" s="197">
        <f t="shared" si="33"/>
        <v>1137</v>
      </c>
      <c r="H47" s="197">
        <f t="shared" si="33"/>
        <v>823</v>
      </c>
      <c r="I47" s="197">
        <f>SUM(I43:I46)</f>
        <v>868</v>
      </c>
      <c r="J47" s="208">
        <f t="shared" si="33"/>
        <v>1079</v>
      </c>
      <c r="K47" s="455">
        <f t="shared" ref="K47:Q47" si="34">SUM(K43:K46)</f>
        <v>1133</v>
      </c>
      <c r="L47" s="455">
        <f t="shared" si="34"/>
        <v>1240</v>
      </c>
      <c r="M47" s="495">
        <f t="shared" si="34"/>
        <v>1248</v>
      </c>
      <c r="N47" s="455">
        <f t="shared" si="34"/>
        <v>1291</v>
      </c>
      <c r="O47" s="455">
        <f t="shared" si="34"/>
        <v>1286</v>
      </c>
      <c r="P47" s="455">
        <f t="shared" ref="P47" si="35">SUM(P43:P46)</f>
        <v>1300</v>
      </c>
      <c r="Q47" s="455">
        <f t="shared" si="34"/>
        <v>1312</v>
      </c>
      <c r="R47" s="208">
        <f t="shared" ref="R47" si="36">SUM(R43:R46)</f>
        <v>1278</v>
      </c>
      <c r="S47" s="455">
        <f t="shared" ref="S47:U47" si="37">SUM(S43:S46)</f>
        <v>1338</v>
      </c>
      <c r="T47" s="455">
        <f t="shared" si="37"/>
        <v>1400</v>
      </c>
      <c r="U47" s="566">
        <f t="shared" si="37"/>
        <v>1450</v>
      </c>
    </row>
    <row r="48" spans="1:21" ht="12" customHeight="1">
      <c r="A48" s="149"/>
      <c r="B48" s="146"/>
      <c r="C48" s="196"/>
      <c r="D48" s="196"/>
      <c r="E48" s="196"/>
      <c r="F48" s="146"/>
      <c r="G48" s="196"/>
      <c r="H48" s="196"/>
      <c r="I48" s="196"/>
      <c r="J48" s="146"/>
      <c r="K48" s="196"/>
      <c r="L48" s="196"/>
      <c r="M48" s="496"/>
      <c r="N48" s="196"/>
      <c r="O48" s="196"/>
      <c r="P48" s="196"/>
      <c r="Q48" s="196"/>
      <c r="R48" s="146"/>
      <c r="S48" s="196"/>
      <c r="T48" s="196"/>
      <c r="U48" s="496"/>
    </row>
    <row r="49" spans="1:21" s="129" customFormat="1" ht="12" customHeight="1">
      <c r="A49" s="163" t="s">
        <v>152</v>
      </c>
      <c r="B49" s="147"/>
      <c r="C49" s="195"/>
      <c r="D49" s="195"/>
      <c r="E49" s="195"/>
      <c r="F49" s="147"/>
      <c r="G49" s="195"/>
      <c r="H49" s="195"/>
      <c r="I49" s="195"/>
      <c r="J49" s="147"/>
      <c r="K49" s="195"/>
      <c r="L49" s="195"/>
      <c r="M49" s="497"/>
      <c r="N49" s="195"/>
      <c r="O49" s="195"/>
      <c r="P49" s="195"/>
      <c r="Q49" s="195"/>
      <c r="R49" s="147"/>
      <c r="S49" s="195"/>
      <c r="T49" s="195"/>
      <c r="U49" s="497"/>
    </row>
    <row r="50" spans="1:21" s="129" customFormat="1" ht="12" customHeight="1">
      <c r="A50" s="149" t="s">
        <v>133</v>
      </c>
      <c r="B50" s="150">
        <f t="shared" ref="B50:J50" si="38">+B36</f>
        <v>3769</v>
      </c>
      <c r="C50" s="194">
        <f t="shared" si="38"/>
        <v>-8</v>
      </c>
      <c r="D50" s="194">
        <f t="shared" si="38"/>
        <v>5395</v>
      </c>
      <c r="E50" s="194">
        <f t="shared" si="38"/>
        <v>3721</v>
      </c>
      <c r="F50" s="150">
        <f t="shared" si="38"/>
        <v>30</v>
      </c>
      <c r="G50" s="194">
        <f t="shared" si="38"/>
        <v>-16165</v>
      </c>
      <c r="H50" s="194">
        <f t="shared" si="38"/>
        <v>2673</v>
      </c>
      <c r="I50" s="194">
        <f>+I36</f>
        <v>4374</v>
      </c>
      <c r="J50" s="150">
        <f t="shared" si="38"/>
        <v>-3219</v>
      </c>
      <c r="K50" s="450">
        <f t="shared" ref="K50:O50" si="39">+K36</f>
        <v>-1714</v>
      </c>
      <c r="L50" s="450">
        <f t="shared" si="39"/>
        <v>1692</v>
      </c>
      <c r="M50" s="490">
        <f t="shared" si="39"/>
        <v>1685</v>
      </c>
      <c r="N50" s="450">
        <f t="shared" si="39"/>
        <v>-2711</v>
      </c>
      <c r="O50" s="450">
        <f t="shared" si="39"/>
        <v>-6998</v>
      </c>
      <c r="P50" s="450">
        <f t="shared" ref="P50:Q50" si="40">+P36</f>
        <v>5060</v>
      </c>
      <c r="Q50" s="450">
        <f t="shared" si="40"/>
        <v>2015</v>
      </c>
      <c r="R50" s="150">
        <f t="shared" ref="R50" si="41">+R36</f>
        <v>2689</v>
      </c>
      <c r="S50" s="450">
        <f>+S36</f>
        <v>-841</v>
      </c>
      <c r="T50" s="450">
        <f t="shared" ref="T50" si="42">+T36</f>
        <v>3225</v>
      </c>
      <c r="U50" s="665">
        <v>1635</v>
      </c>
    </row>
    <row r="51" spans="1:21" ht="12" customHeight="1">
      <c r="A51" s="151" t="s">
        <v>151</v>
      </c>
      <c r="B51" s="152"/>
      <c r="C51" s="202"/>
      <c r="D51" s="202"/>
      <c r="E51" s="202"/>
      <c r="F51" s="152"/>
      <c r="G51" s="202"/>
      <c r="H51" s="202"/>
      <c r="I51" s="202"/>
      <c r="J51" s="152"/>
      <c r="K51" s="448"/>
      <c r="L51" s="448"/>
      <c r="M51" s="486"/>
      <c r="N51" s="448"/>
      <c r="O51" s="448"/>
      <c r="P51" s="448"/>
      <c r="Q51" s="448"/>
      <c r="R51" s="152"/>
      <c r="S51" s="448"/>
      <c r="T51" s="448"/>
      <c r="U51" s="559"/>
    </row>
    <row r="52" spans="1:21" ht="12" customHeight="1">
      <c r="A52" s="151" t="s">
        <v>170</v>
      </c>
      <c r="B52" s="193">
        <v>0</v>
      </c>
      <c r="C52" s="214">
        <v>772</v>
      </c>
      <c r="D52" s="193">
        <v>0</v>
      </c>
      <c r="E52" s="193">
        <v>0</v>
      </c>
      <c r="F52" s="355">
        <v>0</v>
      </c>
      <c r="G52" s="193">
        <v>0</v>
      </c>
      <c r="H52" s="397">
        <v>0</v>
      </c>
      <c r="I52" s="193">
        <v>0</v>
      </c>
      <c r="J52" s="355">
        <v>0</v>
      </c>
      <c r="K52" s="193">
        <v>0</v>
      </c>
      <c r="L52" s="193">
        <v>0</v>
      </c>
      <c r="M52" s="492">
        <v>0</v>
      </c>
      <c r="N52" s="193">
        <v>0</v>
      </c>
      <c r="O52" s="193">
        <v>0</v>
      </c>
      <c r="P52" s="193">
        <v>0</v>
      </c>
      <c r="Q52" s="193">
        <v>0</v>
      </c>
      <c r="R52" s="355">
        <v>0</v>
      </c>
      <c r="S52" s="193">
        <v>0</v>
      </c>
      <c r="T52" s="193">
        <v>0</v>
      </c>
      <c r="U52" s="492">
        <v>0</v>
      </c>
    </row>
    <row r="53" spans="1:21" ht="12" customHeight="1">
      <c r="A53" s="151" t="str">
        <f>A33</f>
        <v>Change in interest-bearing liabilities</v>
      </c>
      <c r="B53" s="215">
        <f t="shared" ref="B53:H53" si="43">-B33</f>
        <v>-1193</v>
      </c>
      <c r="C53" s="214">
        <f t="shared" si="43"/>
        <v>343</v>
      </c>
      <c r="D53" s="214">
        <f t="shared" si="43"/>
        <v>176</v>
      </c>
      <c r="E53" s="214">
        <f t="shared" si="43"/>
        <v>-91</v>
      </c>
      <c r="F53" s="215">
        <f t="shared" si="43"/>
        <v>2381</v>
      </c>
      <c r="G53" s="214">
        <f t="shared" si="43"/>
        <v>-3510</v>
      </c>
      <c r="H53" s="214">
        <f t="shared" si="43"/>
        <v>287</v>
      </c>
      <c r="I53" s="252">
        <f t="shared" ref="I53:M53" si="44">-I33</f>
        <v>42</v>
      </c>
      <c r="J53" s="357">
        <f t="shared" si="44"/>
        <v>5479</v>
      </c>
      <c r="K53" s="252">
        <f t="shared" si="44"/>
        <v>-246</v>
      </c>
      <c r="L53" s="252">
        <f t="shared" si="44"/>
        <v>-3071</v>
      </c>
      <c r="M53" s="400">
        <f t="shared" si="44"/>
        <v>-514</v>
      </c>
      <c r="N53" s="252">
        <f t="shared" ref="N53:O53" si="45">-N33</f>
        <v>1641</v>
      </c>
      <c r="O53" s="252">
        <f t="shared" si="45"/>
        <v>-2496</v>
      </c>
      <c r="P53" s="252">
        <f t="shared" ref="P53" si="46">-P33</f>
        <v>551</v>
      </c>
      <c r="Q53" s="252">
        <f>-Q33</f>
        <v>-140</v>
      </c>
      <c r="R53" s="357">
        <f>-R33</f>
        <v>1491</v>
      </c>
      <c r="S53" s="252">
        <f>-S33</f>
        <v>-850</v>
      </c>
      <c r="T53" s="252">
        <f>-T33</f>
        <v>365</v>
      </c>
      <c r="U53" s="400">
        <v>639</v>
      </c>
    </row>
    <row r="54" spans="1:21" ht="12" customHeight="1">
      <c r="A54" s="151" t="str">
        <f>A32</f>
        <v>Repurchase and sales of own shares</v>
      </c>
      <c r="B54" s="215">
        <f t="shared" ref="B54:H54" si="47">-B32</f>
        <v>520</v>
      </c>
      <c r="C54" s="214">
        <f t="shared" si="47"/>
        <v>-399</v>
      </c>
      <c r="D54" s="214">
        <f t="shared" si="47"/>
        <v>-66</v>
      </c>
      <c r="E54" s="214">
        <f t="shared" si="47"/>
        <v>181</v>
      </c>
      <c r="F54" s="215">
        <f t="shared" si="47"/>
        <v>479</v>
      </c>
      <c r="G54" s="214">
        <f t="shared" si="47"/>
        <v>-484</v>
      </c>
      <c r="H54" s="214">
        <f t="shared" si="47"/>
        <v>-72</v>
      </c>
      <c r="I54" s="252">
        <f t="shared" ref="I54:M54" si="48">-I32</f>
        <v>275</v>
      </c>
      <c r="J54" s="357">
        <f t="shared" si="48"/>
        <v>1</v>
      </c>
      <c r="K54" s="252">
        <f t="shared" si="48"/>
        <v>-576</v>
      </c>
      <c r="L54" s="252">
        <f t="shared" si="48"/>
        <v>-535</v>
      </c>
      <c r="M54" s="400">
        <f t="shared" si="48"/>
        <v>-177</v>
      </c>
      <c r="N54" s="252">
        <f t="shared" ref="N54:O54" si="49">-N32</f>
        <v>1024</v>
      </c>
      <c r="O54" s="252">
        <f t="shared" si="49"/>
        <v>-347</v>
      </c>
      <c r="P54" s="252">
        <f t="shared" ref="P54:Q54" si="50">-P32</f>
        <v>-289</v>
      </c>
      <c r="Q54" s="252">
        <f t="shared" si="50"/>
        <v>-114</v>
      </c>
      <c r="R54" s="357">
        <f t="shared" ref="R54" si="51">-R32</f>
        <v>-323</v>
      </c>
      <c r="S54" s="252">
        <f t="shared" ref="S54:T54" si="52">-S32</f>
        <v>-453</v>
      </c>
      <c r="T54" s="252">
        <f t="shared" si="52"/>
        <v>-561</v>
      </c>
      <c r="U54" s="400">
        <v>303</v>
      </c>
    </row>
    <row r="55" spans="1:21" ht="12" customHeight="1">
      <c r="A55" s="151" t="str">
        <f>A27</f>
        <v>Annual dividends paid</v>
      </c>
      <c r="B55" s="215">
        <f t="shared" ref="B55:G55" si="53">-B27</f>
        <v>-1</v>
      </c>
      <c r="C55" s="214">
        <f t="shared" si="53"/>
        <v>4126</v>
      </c>
      <c r="D55" s="266">
        <f t="shared" si="53"/>
        <v>0</v>
      </c>
      <c r="E55" s="252">
        <f t="shared" si="53"/>
        <v>4127</v>
      </c>
      <c r="F55" s="335">
        <f t="shared" si="53"/>
        <v>0</v>
      </c>
      <c r="G55" s="214">
        <f t="shared" si="53"/>
        <v>8487</v>
      </c>
      <c r="H55" s="266">
        <f>-H27</f>
        <v>0</v>
      </c>
      <c r="I55" s="266">
        <f>-I27</f>
        <v>0</v>
      </c>
      <c r="J55" s="335">
        <f t="shared" ref="J55" si="54">-J27</f>
        <v>0</v>
      </c>
      <c r="K55" s="252">
        <f t="shared" ref="K55:O55" si="55">-K27</f>
        <v>3820</v>
      </c>
      <c r="L55" s="266">
        <f t="shared" si="55"/>
        <v>0</v>
      </c>
      <c r="M55" s="400">
        <f>-M27</f>
        <v>3833</v>
      </c>
      <c r="N55" s="266">
        <f>-N27</f>
        <v>0</v>
      </c>
      <c r="O55" s="252">
        <f t="shared" si="55"/>
        <v>4250</v>
      </c>
      <c r="P55" s="252">
        <f t="shared" ref="P55:Q55" si="56">-P27</f>
        <v>0</v>
      </c>
      <c r="Q55" s="252">
        <f t="shared" si="56"/>
        <v>4256</v>
      </c>
      <c r="R55" s="335">
        <f t="shared" ref="R55" si="57">-R27</f>
        <v>0</v>
      </c>
      <c r="S55" s="252">
        <f t="shared" ref="S55:T55" si="58">-S27</f>
        <v>4442</v>
      </c>
      <c r="T55" s="252">
        <f t="shared" si="58"/>
        <v>0</v>
      </c>
      <c r="U55" s="400">
        <v>4447</v>
      </c>
    </row>
    <row r="56" spans="1:21" ht="12" customHeight="1">
      <c r="A56" s="151" t="str">
        <f>A29</f>
        <v>Dividends paid to non-controlling interest</v>
      </c>
      <c r="B56" s="335">
        <f t="shared" ref="B56:J56" si="59">-B29</f>
        <v>0</v>
      </c>
      <c r="C56" s="266">
        <f t="shared" si="59"/>
        <v>0</v>
      </c>
      <c r="D56" s="252">
        <f t="shared" si="59"/>
        <v>3</v>
      </c>
      <c r="E56" s="266">
        <f t="shared" si="59"/>
        <v>0</v>
      </c>
      <c r="F56" s="335">
        <f t="shared" si="59"/>
        <v>0</v>
      </c>
      <c r="G56" s="266">
        <f t="shared" si="59"/>
        <v>0</v>
      </c>
      <c r="H56" s="202">
        <f t="shared" si="59"/>
        <v>9</v>
      </c>
      <c r="I56" s="266">
        <f t="shared" si="59"/>
        <v>0</v>
      </c>
      <c r="J56" s="335">
        <f t="shared" si="59"/>
        <v>0</v>
      </c>
      <c r="K56" s="266">
        <f t="shared" ref="K56:L56" si="60">-K29</f>
        <v>0</v>
      </c>
      <c r="L56" s="252">
        <f t="shared" si="60"/>
        <v>10</v>
      </c>
      <c r="M56" s="498">
        <f t="shared" ref="M56" si="61">-M29</f>
        <v>0</v>
      </c>
      <c r="N56" s="266">
        <f t="shared" ref="N56:O56" si="62">-N29</f>
        <v>0</v>
      </c>
      <c r="O56" s="266">
        <f t="shared" si="62"/>
        <v>0</v>
      </c>
      <c r="P56" s="266">
        <f t="shared" ref="P56:Q56" si="63">-P29</f>
        <v>0</v>
      </c>
      <c r="Q56" s="266">
        <f t="shared" si="63"/>
        <v>0</v>
      </c>
      <c r="R56" s="335">
        <f t="shared" ref="R56" si="64">-R29</f>
        <v>0</v>
      </c>
      <c r="S56" s="266">
        <f t="shared" ref="S56:U56" si="65">-S29</f>
        <v>0</v>
      </c>
      <c r="T56" s="266">
        <f t="shared" si="65"/>
        <v>0</v>
      </c>
      <c r="U56" s="498">
        <f t="shared" si="65"/>
        <v>0</v>
      </c>
    </row>
    <row r="57" spans="1:21" ht="12" customHeight="1">
      <c r="A57" s="151" t="str">
        <f>A30</f>
        <v>Acquisition of non-controlling interest</v>
      </c>
      <c r="B57" s="215">
        <f t="shared" ref="B57:J57" si="66">-B30</f>
        <v>-6</v>
      </c>
      <c r="C57" s="252">
        <f t="shared" si="66"/>
        <v>23</v>
      </c>
      <c r="D57" s="266">
        <f t="shared" si="66"/>
        <v>0</v>
      </c>
      <c r="E57" s="252">
        <f t="shared" si="66"/>
        <v>2</v>
      </c>
      <c r="F57" s="335">
        <f t="shared" si="66"/>
        <v>0</v>
      </c>
      <c r="G57" s="266">
        <f t="shared" si="66"/>
        <v>0</v>
      </c>
      <c r="H57" s="266">
        <f t="shared" si="66"/>
        <v>0</v>
      </c>
      <c r="I57" s="266">
        <f t="shared" si="66"/>
        <v>0</v>
      </c>
      <c r="J57" s="335">
        <f t="shared" si="66"/>
        <v>0</v>
      </c>
      <c r="K57" s="266">
        <f t="shared" ref="K57:L57" si="67">-K30</f>
        <v>0</v>
      </c>
      <c r="L57" s="266">
        <f t="shared" si="67"/>
        <v>0</v>
      </c>
      <c r="M57" s="498">
        <f t="shared" ref="M57" si="68">-M30</f>
        <v>0</v>
      </c>
      <c r="N57" s="266">
        <f t="shared" ref="N57" si="69">-N30</f>
        <v>0</v>
      </c>
      <c r="O57" s="252">
        <f t="shared" ref="O57:T57" si="70">-O30</f>
        <v>182</v>
      </c>
      <c r="P57" s="252">
        <f t="shared" si="70"/>
        <v>34</v>
      </c>
      <c r="Q57" s="193">
        <f t="shared" si="70"/>
        <v>0</v>
      </c>
      <c r="R57" s="335">
        <f t="shared" si="70"/>
        <v>0</v>
      </c>
      <c r="S57" s="252">
        <f t="shared" si="70"/>
        <v>797</v>
      </c>
      <c r="T57" s="252">
        <f t="shared" si="70"/>
        <v>26</v>
      </c>
      <c r="U57" s="492">
        <v>0</v>
      </c>
    </row>
    <row r="58" spans="1:21" ht="12" customHeight="1">
      <c r="A58" s="164" t="str">
        <f>A31</f>
        <v>Redemption of shares</v>
      </c>
      <c r="B58" s="335">
        <f t="shared" ref="B58:J58" si="71">-B31</f>
        <v>0</v>
      </c>
      <c r="C58" s="266">
        <f t="shared" si="71"/>
        <v>0</v>
      </c>
      <c r="D58" s="266">
        <f t="shared" si="71"/>
        <v>0</v>
      </c>
      <c r="E58" s="266">
        <f t="shared" si="71"/>
        <v>0</v>
      </c>
      <c r="F58" s="335">
        <f t="shared" si="71"/>
        <v>0</v>
      </c>
      <c r="G58" s="252">
        <f t="shared" si="71"/>
        <v>9705</v>
      </c>
      <c r="H58" s="266">
        <f t="shared" si="71"/>
        <v>0</v>
      </c>
      <c r="I58" s="266">
        <f t="shared" si="71"/>
        <v>0</v>
      </c>
      <c r="J58" s="335">
        <f t="shared" si="71"/>
        <v>0</v>
      </c>
      <c r="K58" s="266">
        <f t="shared" ref="K58:L58" si="72">-K31</f>
        <v>0</v>
      </c>
      <c r="L58" s="266">
        <f t="shared" si="72"/>
        <v>0</v>
      </c>
      <c r="M58" s="498">
        <f t="shared" ref="M58" si="73">-M31</f>
        <v>0</v>
      </c>
      <c r="N58" s="266">
        <f t="shared" ref="N58:O58" si="74">-N31</f>
        <v>0</v>
      </c>
      <c r="O58" s="266">
        <f t="shared" si="74"/>
        <v>0</v>
      </c>
      <c r="P58" s="266">
        <f t="shared" ref="P58:Q58" si="75">-P31</f>
        <v>0</v>
      </c>
      <c r="Q58" s="266">
        <f t="shared" si="75"/>
        <v>0</v>
      </c>
      <c r="R58" s="335">
        <f t="shared" ref="R58" si="76">-R31</f>
        <v>0</v>
      </c>
      <c r="S58" s="266">
        <f t="shared" ref="S58:U58" si="77">-S31</f>
        <v>0</v>
      </c>
      <c r="T58" s="266">
        <f t="shared" si="77"/>
        <v>0</v>
      </c>
      <c r="U58" s="498">
        <f t="shared" si="77"/>
        <v>0</v>
      </c>
    </row>
    <row r="59" spans="1:21" ht="12" customHeight="1">
      <c r="A59" s="164" t="s">
        <v>338</v>
      </c>
      <c r="B59" s="335">
        <f t="shared" ref="B59:J59" si="78">-B28</f>
        <v>0</v>
      </c>
      <c r="C59" s="266">
        <f t="shared" si="78"/>
        <v>0</v>
      </c>
      <c r="D59" s="266">
        <f t="shared" si="78"/>
        <v>0</v>
      </c>
      <c r="E59" s="266">
        <f t="shared" si="78"/>
        <v>0</v>
      </c>
      <c r="F59" s="335">
        <f t="shared" si="78"/>
        <v>0</v>
      </c>
      <c r="G59" s="252">
        <f t="shared" si="78"/>
        <v>4002</v>
      </c>
      <c r="H59" s="266">
        <f t="shared" si="78"/>
        <v>0</v>
      </c>
      <c r="I59" s="266">
        <f>-I28</f>
        <v>0</v>
      </c>
      <c r="J59" s="335">
        <f t="shared" si="78"/>
        <v>0</v>
      </c>
      <c r="K59" s="266">
        <f t="shared" ref="K59:L59" si="79">-K28</f>
        <v>0</v>
      </c>
      <c r="L59" s="266">
        <f t="shared" si="79"/>
        <v>0</v>
      </c>
      <c r="M59" s="498">
        <f t="shared" ref="M59" si="80">-M28</f>
        <v>0</v>
      </c>
      <c r="N59" s="266">
        <f t="shared" ref="N59:O59" si="81">-N28</f>
        <v>0</v>
      </c>
      <c r="O59" s="266">
        <f t="shared" si="81"/>
        <v>0</v>
      </c>
      <c r="P59" s="266">
        <f t="shared" ref="P59:Q59" si="82">-P28</f>
        <v>0</v>
      </c>
      <c r="Q59" s="266">
        <f t="shared" si="82"/>
        <v>0</v>
      </c>
      <c r="R59" s="335">
        <f t="shared" ref="R59" si="83">-R28</f>
        <v>0</v>
      </c>
      <c r="S59" s="266">
        <f t="shared" ref="S59:U59" si="84">-S28</f>
        <v>0</v>
      </c>
      <c r="T59" s="266">
        <f t="shared" si="84"/>
        <v>0</v>
      </c>
      <c r="U59" s="498">
        <f t="shared" si="84"/>
        <v>0</v>
      </c>
    </row>
    <row r="60" spans="1:21" ht="12" customHeight="1">
      <c r="A60" s="151" t="s">
        <v>150</v>
      </c>
      <c r="B60" s="215">
        <f t="shared" ref="B60:H60" si="85">-B22-B23</f>
        <v>61</v>
      </c>
      <c r="C60" s="214">
        <f t="shared" si="85"/>
        <v>124</v>
      </c>
      <c r="D60" s="214">
        <f t="shared" si="85"/>
        <v>325</v>
      </c>
      <c r="E60" s="214">
        <f t="shared" si="85"/>
        <v>-1550</v>
      </c>
      <c r="F60" s="215">
        <f t="shared" si="85"/>
        <v>669</v>
      </c>
      <c r="G60" s="214">
        <f t="shared" si="85"/>
        <v>-40</v>
      </c>
      <c r="H60" s="214">
        <f t="shared" si="85"/>
        <v>772</v>
      </c>
      <c r="I60" s="252">
        <f t="shared" ref="I60:M60" si="86">-I22-I23</f>
        <v>8</v>
      </c>
      <c r="J60" s="357">
        <f t="shared" si="86"/>
        <v>185</v>
      </c>
      <c r="K60" s="252">
        <f t="shared" si="86"/>
        <v>817</v>
      </c>
      <c r="L60" s="252">
        <f t="shared" si="86"/>
        <v>6525</v>
      </c>
      <c r="M60" s="400">
        <f t="shared" si="86"/>
        <v>179</v>
      </c>
      <c r="N60" s="252">
        <f t="shared" ref="N60:O60" si="87">-N22-N23</f>
        <v>4084</v>
      </c>
      <c r="O60" s="252">
        <f t="shared" si="87"/>
        <v>8714</v>
      </c>
      <c r="P60" s="252">
        <f t="shared" ref="P60:Q60" si="88">-P22-P23</f>
        <v>123</v>
      </c>
      <c r="Q60" s="252">
        <f t="shared" si="88"/>
        <v>662</v>
      </c>
      <c r="R60" s="357">
        <f t="shared" ref="R60" si="89">-R22-R23</f>
        <v>124</v>
      </c>
      <c r="S60" s="252">
        <f t="shared" ref="S60:T60" si="90">-S22-S23</f>
        <v>594</v>
      </c>
      <c r="T60" s="252">
        <f t="shared" si="90"/>
        <v>1591</v>
      </c>
      <c r="U60" s="400">
        <v>32</v>
      </c>
    </row>
    <row r="61" spans="1:21" ht="12" customHeight="1">
      <c r="A61" s="546" t="s">
        <v>441</v>
      </c>
      <c r="B61" s="266">
        <v>0</v>
      </c>
      <c r="C61" s="266">
        <v>0</v>
      </c>
      <c r="D61" s="266">
        <v>0</v>
      </c>
      <c r="E61" s="498">
        <v>0</v>
      </c>
      <c r="F61" s="266">
        <v>0</v>
      </c>
      <c r="G61" s="266">
        <v>0</v>
      </c>
      <c r="H61" s="266">
        <v>0</v>
      </c>
      <c r="I61" s="498">
        <v>0</v>
      </c>
      <c r="J61" s="266">
        <v>0</v>
      </c>
      <c r="K61" s="266">
        <v>0</v>
      </c>
      <c r="L61" s="266">
        <v>0</v>
      </c>
      <c r="M61" s="498">
        <v>0</v>
      </c>
      <c r="N61" s="266">
        <v>0</v>
      </c>
      <c r="O61" s="266">
        <v>0</v>
      </c>
      <c r="P61" s="266">
        <v>0</v>
      </c>
      <c r="Q61" s="266">
        <v>0</v>
      </c>
      <c r="R61" s="357">
        <v>547</v>
      </c>
      <c r="S61" s="266">
        <v>0</v>
      </c>
      <c r="T61" s="266">
        <v>0</v>
      </c>
      <c r="U61" s="498">
        <v>0</v>
      </c>
    </row>
    <row r="62" spans="1:21" ht="12" customHeight="1">
      <c r="A62" s="151" t="s">
        <v>377</v>
      </c>
      <c r="B62" s="252">
        <v>360</v>
      </c>
      <c r="C62" s="252">
        <v>-798</v>
      </c>
      <c r="D62" s="252">
        <v>-825</v>
      </c>
      <c r="E62" s="252">
        <v>-153</v>
      </c>
      <c r="F62" s="357">
        <v>-835</v>
      </c>
      <c r="G62" s="252">
        <v>1071</v>
      </c>
      <c r="H62" s="398">
        <v>-296</v>
      </c>
      <c r="I62" s="252">
        <v>271</v>
      </c>
      <c r="J62" s="357">
        <v>83</v>
      </c>
      <c r="K62" s="252">
        <v>268</v>
      </c>
      <c r="L62" s="252">
        <v>22</v>
      </c>
      <c r="M62" s="400">
        <v>78</v>
      </c>
      <c r="N62" s="252">
        <v>-213</v>
      </c>
      <c r="O62" s="252">
        <v>178</v>
      </c>
      <c r="P62" s="252">
        <v>-336</v>
      </c>
      <c r="Q62" s="252">
        <v>-220</v>
      </c>
      <c r="R62" s="357">
        <v>-207</v>
      </c>
      <c r="S62" s="252">
        <v>54</v>
      </c>
      <c r="T62" s="252">
        <v>18</v>
      </c>
      <c r="U62" s="400">
        <v>-406</v>
      </c>
    </row>
    <row r="63" spans="1:21" ht="12" customHeight="1">
      <c r="A63" s="151" t="s">
        <v>195</v>
      </c>
      <c r="B63" s="193">
        <v>0</v>
      </c>
      <c r="C63" s="193">
        <v>0</v>
      </c>
      <c r="D63" s="193">
        <v>0</v>
      </c>
      <c r="E63" s="400">
        <v>-737</v>
      </c>
      <c r="F63" s="193">
        <v>0</v>
      </c>
      <c r="G63" s="193">
        <v>0</v>
      </c>
      <c r="H63" s="193">
        <v>0</v>
      </c>
      <c r="I63" s="193">
        <v>0</v>
      </c>
      <c r="J63" s="355">
        <v>0</v>
      </c>
      <c r="K63" s="193">
        <v>0</v>
      </c>
      <c r="L63" s="193">
        <v>0</v>
      </c>
      <c r="M63" s="492">
        <v>0</v>
      </c>
      <c r="N63" s="193">
        <v>0</v>
      </c>
      <c r="O63" s="193">
        <v>0</v>
      </c>
      <c r="P63" s="193">
        <v>0</v>
      </c>
      <c r="Q63" s="193">
        <v>0</v>
      </c>
      <c r="R63" s="355">
        <v>0</v>
      </c>
      <c r="S63" s="193">
        <v>0</v>
      </c>
      <c r="T63" s="193">
        <v>0</v>
      </c>
      <c r="U63" s="492">
        <v>0</v>
      </c>
    </row>
    <row r="64" spans="1:21" ht="12" customHeight="1">
      <c r="A64" s="151" t="s">
        <v>182</v>
      </c>
      <c r="B64" s="193">
        <v>0</v>
      </c>
      <c r="C64" s="252">
        <v>655</v>
      </c>
      <c r="D64" s="193">
        <v>0</v>
      </c>
      <c r="E64" s="401">
        <v>0</v>
      </c>
      <c r="F64" s="193">
        <v>0</v>
      </c>
      <c r="G64" s="193">
        <v>0</v>
      </c>
      <c r="H64" s="399">
        <v>0</v>
      </c>
      <c r="I64" s="401">
        <v>0</v>
      </c>
      <c r="J64" s="441">
        <v>0</v>
      </c>
      <c r="K64" s="441">
        <v>0</v>
      </c>
      <c r="L64" s="441">
        <v>0</v>
      </c>
      <c r="M64" s="401">
        <v>0</v>
      </c>
      <c r="N64" s="441">
        <v>0</v>
      </c>
      <c r="O64" s="441">
        <v>0</v>
      </c>
      <c r="P64" s="441">
        <v>0</v>
      </c>
      <c r="Q64" s="441">
        <v>0</v>
      </c>
      <c r="R64" s="440">
        <v>0</v>
      </c>
      <c r="S64" s="441">
        <v>0</v>
      </c>
      <c r="T64" s="441">
        <v>0</v>
      </c>
      <c r="U64" s="401">
        <v>0</v>
      </c>
    </row>
    <row r="65" spans="1:21" s="129" customFormat="1" ht="12" customHeight="1">
      <c r="A65" s="155" t="s">
        <v>68</v>
      </c>
      <c r="B65" s="336">
        <f t="shared" ref="B65:H65" si="91">SUM(B50:B64)</f>
        <v>3510</v>
      </c>
      <c r="C65" s="336">
        <f t="shared" si="91"/>
        <v>4838</v>
      </c>
      <c r="D65" s="336">
        <f t="shared" si="91"/>
        <v>5008</v>
      </c>
      <c r="E65" s="336">
        <f t="shared" si="91"/>
        <v>5500</v>
      </c>
      <c r="F65" s="358">
        <f t="shared" si="91"/>
        <v>2724</v>
      </c>
      <c r="G65" s="336">
        <f t="shared" si="91"/>
        <v>3066</v>
      </c>
      <c r="H65" s="336">
        <f t="shared" si="91"/>
        <v>3373</v>
      </c>
      <c r="I65" s="336">
        <f t="shared" ref="I65:M65" si="92">SUM(I50:I64)</f>
        <v>4970</v>
      </c>
      <c r="J65" s="358">
        <f t="shared" si="92"/>
        <v>2529</v>
      </c>
      <c r="K65" s="336">
        <f t="shared" si="92"/>
        <v>2369</v>
      </c>
      <c r="L65" s="336">
        <f t="shared" si="92"/>
        <v>4643</v>
      </c>
      <c r="M65" s="499">
        <f t="shared" si="92"/>
        <v>5084</v>
      </c>
      <c r="N65" s="336">
        <f t="shared" ref="N65:R65" si="93">SUM(N50:N64)</f>
        <v>3825</v>
      </c>
      <c r="O65" s="336">
        <f t="shared" si="93"/>
        <v>3483</v>
      </c>
      <c r="P65" s="336">
        <f t="shared" si="93"/>
        <v>5143</v>
      </c>
      <c r="Q65" s="336">
        <f t="shared" si="93"/>
        <v>6459</v>
      </c>
      <c r="R65" s="358">
        <f t="shared" si="93"/>
        <v>4321</v>
      </c>
      <c r="S65" s="336">
        <f>SUM(S50:S64)</f>
        <v>3743</v>
      </c>
      <c r="T65" s="336">
        <f t="shared" ref="T65:U65" si="94">SUM(T50:T64)</f>
        <v>4664</v>
      </c>
      <c r="U65" s="499">
        <f t="shared" si="94"/>
        <v>6650</v>
      </c>
    </row>
    <row r="66" spans="1:21" ht="12" customHeight="1">
      <c r="A66" s="247"/>
      <c r="B66" s="213"/>
      <c r="C66" s="130"/>
      <c r="D66" s="130"/>
      <c r="E66" s="130"/>
      <c r="F66" s="213"/>
      <c r="G66" s="130"/>
      <c r="K66" s="130"/>
      <c r="L66" s="130"/>
      <c r="N66" s="130"/>
      <c r="O66" s="130"/>
      <c r="P66" s="130"/>
      <c r="Q66" s="130"/>
      <c r="S66" s="130"/>
      <c r="T66" s="130"/>
      <c r="U66" s="130"/>
    </row>
    <row r="67" spans="1:21" ht="12" customHeight="1">
      <c r="A67" s="391" t="s">
        <v>245</v>
      </c>
      <c r="B67" s="215"/>
      <c r="C67" s="214"/>
      <c r="D67" s="214"/>
      <c r="E67" s="214"/>
      <c r="F67" s="215"/>
      <c r="G67" s="214"/>
      <c r="H67" s="207"/>
      <c r="I67" s="214"/>
      <c r="J67" s="214"/>
      <c r="M67" s="214"/>
    </row>
    <row r="68" spans="1:21" ht="12" customHeight="1">
      <c r="A68" s="391" t="s">
        <v>375</v>
      </c>
      <c r="B68" s="213"/>
      <c r="C68" s="130"/>
      <c r="D68" s="130"/>
      <c r="E68" s="130"/>
      <c r="F68" s="213"/>
      <c r="G68" s="130"/>
      <c r="I68" s="237"/>
      <c r="M68" s="237"/>
      <c r="Q68" s="237"/>
      <c r="U68" s="237"/>
    </row>
  </sheetData>
  <pageMargins left="0.70866141732283472" right="0.70866141732283472" top="0.74803149606299213" bottom="0.74803149606299213" header="0.31496062992125984" footer="0.31496062992125984"/>
  <pageSetup paperSize="9" scale="44" orientation="portrait" r:id="rId1"/>
  <customProperties>
    <customPr name="EpmWorksheetKeyString_GUID" r:id="rId2"/>
  </customProperties>
  <ignoredErrors>
    <ignoredError sqref="B65 B60 A53:B58 H65"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58"/>
  <sheetViews>
    <sheetView showGridLines="0" workbookViewId="0"/>
  </sheetViews>
  <sheetFormatPr defaultColWidth="9.140625" defaultRowHeight="12.75"/>
  <cols>
    <col min="1" max="1" width="38.140625" style="119" customWidth="1"/>
    <col min="2" max="3" width="9.28515625" style="125" customWidth="1"/>
    <col min="4" max="4" width="9.140625" style="77"/>
    <col min="5" max="16384" width="9.140625" style="119"/>
  </cols>
  <sheetData>
    <row r="1" spans="1:17">
      <c r="A1" s="136" t="s">
        <v>11</v>
      </c>
      <c r="B1" s="96"/>
      <c r="C1" s="96"/>
      <c r="D1" s="96"/>
      <c r="E1" s="136"/>
      <c r="F1" s="96"/>
      <c r="G1" s="96"/>
      <c r="H1" s="96"/>
      <c r="I1" s="96"/>
      <c r="J1" s="515"/>
      <c r="K1" s="96"/>
      <c r="L1" s="96"/>
      <c r="M1" s="96"/>
      <c r="N1" s="515"/>
      <c r="O1" s="96"/>
      <c r="P1" s="96"/>
      <c r="Q1" s="428"/>
    </row>
    <row r="2" spans="1:17">
      <c r="A2" s="136" t="s">
        <v>173</v>
      </c>
      <c r="B2" s="96"/>
      <c r="C2" s="96"/>
      <c r="D2" s="96"/>
      <c r="E2" s="136"/>
      <c r="F2" s="96"/>
      <c r="G2" s="96"/>
      <c r="H2" s="96"/>
      <c r="I2" s="96"/>
      <c r="J2" s="515"/>
      <c r="K2" s="96"/>
      <c r="L2" s="96"/>
      <c r="M2" s="96"/>
      <c r="N2" s="515"/>
      <c r="O2" s="96"/>
      <c r="P2" s="96"/>
      <c r="Q2" s="428"/>
    </row>
    <row r="3" spans="1:17">
      <c r="A3" s="136" t="s">
        <v>39</v>
      </c>
      <c r="B3" s="140">
        <v>2018</v>
      </c>
      <c r="C3" s="140"/>
      <c r="D3" s="140"/>
      <c r="E3" s="136"/>
      <c r="F3" s="140">
        <v>2019</v>
      </c>
      <c r="G3" s="140"/>
      <c r="H3" s="140"/>
      <c r="I3" s="140"/>
      <c r="J3" s="516">
        <v>2020</v>
      </c>
      <c r="K3" s="140"/>
      <c r="L3" s="140"/>
      <c r="M3" s="140"/>
      <c r="N3" s="516">
        <v>2021</v>
      </c>
      <c r="O3" s="140"/>
      <c r="P3" s="140"/>
      <c r="Q3" s="429"/>
    </row>
    <row r="4" spans="1:17">
      <c r="A4" s="137" t="s">
        <v>0</v>
      </c>
      <c r="B4" s="139" t="s">
        <v>9</v>
      </c>
      <c r="C4" s="139" t="s">
        <v>8</v>
      </c>
      <c r="D4" s="139" t="s">
        <v>7</v>
      </c>
      <c r="E4" s="275" t="s">
        <v>10</v>
      </c>
      <c r="F4" s="139" t="s">
        <v>9</v>
      </c>
      <c r="G4" s="139" t="s">
        <v>8</v>
      </c>
      <c r="H4" s="139" t="s">
        <v>7</v>
      </c>
      <c r="I4" s="139" t="s">
        <v>10</v>
      </c>
      <c r="J4" s="517" t="s">
        <v>9</v>
      </c>
      <c r="K4" s="139" t="s">
        <v>8</v>
      </c>
      <c r="L4" s="139" t="s">
        <v>7</v>
      </c>
      <c r="M4" s="139" t="s">
        <v>10</v>
      </c>
      <c r="N4" s="517" t="s">
        <v>9</v>
      </c>
      <c r="O4" s="139" t="s">
        <v>8</v>
      </c>
      <c r="P4" s="139" t="s">
        <v>7</v>
      </c>
      <c r="Q4" s="275" t="s">
        <v>10</v>
      </c>
    </row>
    <row r="5" spans="1:17" s="1" customFormat="1">
      <c r="A5" s="138" t="s">
        <v>142</v>
      </c>
      <c r="B5" s="331">
        <v>1</v>
      </c>
      <c r="C5" s="331">
        <v>1</v>
      </c>
      <c r="D5" s="331">
        <v>0</v>
      </c>
      <c r="E5" s="424">
        <v>0</v>
      </c>
      <c r="F5" s="331">
        <v>0</v>
      </c>
      <c r="G5" s="331">
        <v>0</v>
      </c>
      <c r="H5" s="331">
        <v>3</v>
      </c>
      <c r="I5" s="331">
        <v>3</v>
      </c>
      <c r="J5" s="518">
        <v>4</v>
      </c>
      <c r="K5" s="331">
        <v>2</v>
      </c>
      <c r="L5" s="331">
        <v>3</v>
      </c>
      <c r="M5" s="331">
        <v>2</v>
      </c>
      <c r="N5" s="518">
        <v>3</v>
      </c>
      <c r="O5" s="331">
        <v>3</v>
      </c>
      <c r="P5" s="331">
        <v>2</v>
      </c>
      <c r="Q5" s="424">
        <v>2</v>
      </c>
    </row>
    <row r="6" spans="1:17">
      <c r="A6" s="138" t="s">
        <v>141</v>
      </c>
      <c r="B6" s="331">
        <v>-4</v>
      </c>
      <c r="C6" s="331">
        <v>2</v>
      </c>
      <c r="D6" s="331">
        <v>7</v>
      </c>
      <c r="E6" s="424">
        <v>5</v>
      </c>
      <c r="F6" s="331">
        <v>7</v>
      </c>
      <c r="G6" s="331">
        <v>4</v>
      </c>
      <c r="H6" s="331">
        <v>7</v>
      </c>
      <c r="I6" s="331">
        <v>4</v>
      </c>
      <c r="J6" s="518">
        <v>3</v>
      </c>
      <c r="K6" s="331">
        <v>-1</v>
      </c>
      <c r="L6" s="331">
        <v>-8</v>
      </c>
      <c r="M6" s="331">
        <v>-8</v>
      </c>
      <c r="N6" s="518">
        <v>-12</v>
      </c>
      <c r="O6" s="331">
        <v>-12</v>
      </c>
      <c r="P6" s="331">
        <v>-2</v>
      </c>
      <c r="Q6" s="424">
        <v>2</v>
      </c>
    </row>
    <row r="7" spans="1:17">
      <c r="A7" s="138" t="s">
        <v>349</v>
      </c>
      <c r="B7" s="331">
        <v>9</v>
      </c>
      <c r="C7" s="331">
        <v>10</v>
      </c>
      <c r="D7" s="331">
        <v>-1</v>
      </c>
      <c r="E7" s="424">
        <v>1</v>
      </c>
      <c r="F7" s="331">
        <v>1</v>
      </c>
      <c r="G7" s="331">
        <v>2</v>
      </c>
      <c r="H7" s="331">
        <v>6</v>
      </c>
      <c r="I7" s="331">
        <v>1</v>
      </c>
      <c r="J7" s="518">
        <v>-2</v>
      </c>
      <c r="K7" s="331">
        <v>-17</v>
      </c>
      <c r="L7" s="331">
        <v>-6</v>
      </c>
      <c r="M7" s="331">
        <v>7</v>
      </c>
      <c r="N7" s="518">
        <v>18</v>
      </c>
      <c r="O7" s="331">
        <v>54</v>
      </c>
      <c r="P7" s="331">
        <v>36</v>
      </c>
      <c r="Q7" s="424">
        <v>26</v>
      </c>
    </row>
    <row r="8" spans="1:17">
      <c r="A8" s="138" t="s">
        <v>143</v>
      </c>
      <c r="B8" s="332">
        <f t="shared" ref="B8:H8" si="0">SUM(B5:B7)</f>
        <v>6</v>
      </c>
      <c r="C8" s="331">
        <f t="shared" si="0"/>
        <v>13</v>
      </c>
      <c r="D8" s="331">
        <f t="shared" si="0"/>
        <v>6</v>
      </c>
      <c r="E8" s="424">
        <f t="shared" si="0"/>
        <v>6</v>
      </c>
      <c r="F8" s="332">
        <f t="shared" si="0"/>
        <v>8</v>
      </c>
      <c r="G8" s="227">
        <f t="shared" ref="G8" si="1">SUM(G5:G7)</f>
        <v>6</v>
      </c>
      <c r="H8" s="227">
        <f t="shared" si="0"/>
        <v>16</v>
      </c>
      <c r="I8" s="227">
        <f t="shared" ref="I8:K8" si="2">SUM(I5:I7)</f>
        <v>8</v>
      </c>
      <c r="J8" s="518">
        <v>5</v>
      </c>
      <c r="K8" s="227">
        <f t="shared" si="2"/>
        <v>-16</v>
      </c>
      <c r="L8" s="227">
        <f t="shared" ref="L8:M8" si="3">SUM(L5:L7)</f>
        <v>-11</v>
      </c>
      <c r="M8" s="227">
        <f t="shared" si="3"/>
        <v>1</v>
      </c>
      <c r="N8" s="518">
        <f t="shared" ref="N8" si="4">SUM(N5:N7)</f>
        <v>9</v>
      </c>
      <c r="O8" s="227">
        <f t="shared" ref="O8:Q8" si="5">SUM(O5:O7)</f>
        <v>45</v>
      </c>
      <c r="P8" s="227">
        <f t="shared" si="5"/>
        <v>36</v>
      </c>
      <c r="Q8" s="425">
        <f t="shared" si="5"/>
        <v>30</v>
      </c>
    </row>
    <row r="9" spans="1:17">
      <c r="A9" s="137" t="s">
        <v>2</v>
      </c>
      <c r="B9" s="139" t="str">
        <f>+B$4</f>
        <v>Q1</v>
      </c>
      <c r="C9" s="139" t="str">
        <f>+C$4</f>
        <v>Q2</v>
      </c>
      <c r="D9" s="139" t="str">
        <f>+D$4</f>
        <v>Q3</v>
      </c>
      <c r="E9" s="275" t="str">
        <f>+E$4</f>
        <v>Q4</v>
      </c>
      <c r="F9" s="139" t="str">
        <f t="shared" ref="F9:K9" si="6">+F4</f>
        <v>Q1</v>
      </c>
      <c r="G9" s="139" t="str">
        <f t="shared" si="6"/>
        <v>Q2</v>
      </c>
      <c r="H9" s="139" t="str">
        <f t="shared" si="6"/>
        <v>Q3</v>
      </c>
      <c r="I9" s="139" t="str">
        <f t="shared" si="6"/>
        <v>Q4</v>
      </c>
      <c r="J9" s="517" t="str">
        <f t="shared" si="6"/>
        <v>Q1</v>
      </c>
      <c r="K9" s="139" t="str">
        <f t="shared" si="6"/>
        <v>Q2</v>
      </c>
      <c r="L9" s="139" t="str">
        <f t="shared" ref="L9:M9" si="7">+L4</f>
        <v>Q3</v>
      </c>
      <c r="M9" s="139" t="str">
        <f t="shared" si="7"/>
        <v>Q4</v>
      </c>
      <c r="N9" s="517" t="str">
        <f t="shared" ref="N9" si="8">+N4</f>
        <v>Q1</v>
      </c>
      <c r="O9" s="139" t="str">
        <f t="shared" ref="O9:Q9" si="9">+O4</f>
        <v>Q2</v>
      </c>
      <c r="P9" s="139" t="str">
        <f t="shared" si="9"/>
        <v>Q3</v>
      </c>
      <c r="Q9" s="275" t="str">
        <f t="shared" si="9"/>
        <v>Q4</v>
      </c>
    </row>
    <row r="10" spans="1:17">
      <c r="A10" s="138" t="s">
        <v>142</v>
      </c>
      <c r="B10" s="227">
        <v>1</v>
      </c>
      <c r="C10" s="227">
        <v>1</v>
      </c>
      <c r="D10" s="227">
        <v>0</v>
      </c>
      <c r="E10" s="425">
        <v>0</v>
      </c>
      <c r="F10" s="227">
        <v>1</v>
      </c>
      <c r="G10" s="227">
        <v>1</v>
      </c>
      <c r="H10" s="227">
        <v>1</v>
      </c>
      <c r="I10" s="227">
        <v>2</v>
      </c>
      <c r="J10" s="519">
        <v>2</v>
      </c>
      <c r="K10" s="227">
        <v>1</v>
      </c>
      <c r="L10" s="227">
        <v>0</v>
      </c>
      <c r="M10" s="227">
        <v>0</v>
      </c>
      <c r="N10" s="519">
        <v>0</v>
      </c>
      <c r="O10" s="227">
        <v>1</v>
      </c>
      <c r="P10" s="227">
        <v>3</v>
      </c>
      <c r="Q10" s="425">
        <v>2</v>
      </c>
    </row>
    <row r="11" spans="1:17">
      <c r="A11" s="138" t="s">
        <v>141</v>
      </c>
      <c r="B11" s="227">
        <v>-4</v>
      </c>
      <c r="C11" s="227">
        <v>3</v>
      </c>
      <c r="D11" s="227">
        <v>6</v>
      </c>
      <c r="E11" s="425">
        <v>4</v>
      </c>
      <c r="F11" s="227">
        <v>6</v>
      </c>
      <c r="G11" s="227">
        <v>4</v>
      </c>
      <c r="H11" s="227">
        <v>7</v>
      </c>
      <c r="I11" s="227">
        <v>4</v>
      </c>
      <c r="J11" s="519">
        <v>3</v>
      </c>
      <c r="K11" s="227">
        <v>-2</v>
      </c>
      <c r="L11" s="227">
        <v>-8</v>
      </c>
      <c r="M11" s="227">
        <v>-8</v>
      </c>
      <c r="N11" s="519">
        <v>-11</v>
      </c>
      <c r="O11" s="227">
        <v>-10</v>
      </c>
      <c r="P11" s="227">
        <v>-1</v>
      </c>
      <c r="Q11" s="425">
        <v>1</v>
      </c>
    </row>
    <row r="12" spans="1:17">
      <c r="A12" s="138" t="s">
        <v>349</v>
      </c>
      <c r="B12" s="227">
        <v>13</v>
      </c>
      <c r="C12" s="227">
        <v>12</v>
      </c>
      <c r="D12" s="227">
        <v>4</v>
      </c>
      <c r="E12" s="425">
        <v>7</v>
      </c>
      <c r="F12" s="227">
        <v>5</v>
      </c>
      <c r="G12" s="227">
        <v>3</v>
      </c>
      <c r="H12" s="227">
        <v>7</v>
      </c>
      <c r="I12" s="227">
        <v>3</v>
      </c>
      <c r="J12" s="519">
        <v>-3</v>
      </c>
      <c r="K12" s="227">
        <v>-13</v>
      </c>
      <c r="L12" s="227">
        <v>-2</v>
      </c>
      <c r="M12" s="227">
        <v>5</v>
      </c>
      <c r="N12" s="519">
        <v>13</v>
      </c>
      <c r="O12" s="227">
        <v>37</v>
      </c>
      <c r="P12" s="227">
        <v>18</v>
      </c>
      <c r="Q12" s="425">
        <v>14</v>
      </c>
    </row>
    <row r="13" spans="1:17">
      <c r="A13" s="138" t="s">
        <v>143</v>
      </c>
      <c r="B13" s="227">
        <f t="shared" ref="B13:H13" si="10">SUM(B10:B12)</f>
        <v>10</v>
      </c>
      <c r="C13" s="227">
        <f t="shared" si="10"/>
        <v>16</v>
      </c>
      <c r="D13" s="227">
        <f t="shared" si="10"/>
        <v>10</v>
      </c>
      <c r="E13" s="425">
        <f t="shared" si="10"/>
        <v>11</v>
      </c>
      <c r="F13" s="227">
        <f t="shared" si="10"/>
        <v>12</v>
      </c>
      <c r="G13" s="227">
        <f t="shared" ref="G13" si="11">SUM(G10:G12)</f>
        <v>8</v>
      </c>
      <c r="H13" s="227">
        <f t="shared" si="10"/>
        <v>15</v>
      </c>
      <c r="I13" s="227">
        <f t="shared" ref="I13" si="12">SUM(I10:I12)</f>
        <v>9</v>
      </c>
      <c r="J13" s="519">
        <v>2</v>
      </c>
      <c r="K13" s="227">
        <f t="shared" ref="K13:M13" si="13">SUM(K10:K12)</f>
        <v>-14</v>
      </c>
      <c r="L13" s="227">
        <f t="shared" ref="L13" si="14">SUM(L10:L12)</f>
        <v>-10</v>
      </c>
      <c r="M13" s="227">
        <f t="shared" si="13"/>
        <v>-3</v>
      </c>
      <c r="N13" s="519">
        <f t="shared" ref="N13" si="15">SUM(N10:N12)</f>
        <v>2</v>
      </c>
      <c r="O13" s="227">
        <f t="shared" ref="O13:Q13" si="16">SUM(O10:O12)</f>
        <v>28</v>
      </c>
      <c r="P13" s="227">
        <f t="shared" si="16"/>
        <v>20</v>
      </c>
      <c r="Q13" s="425">
        <f t="shared" si="16"/>
        <v>17</v>
      </c>
    </row>
    <row r="14" spans="1:17">
      <c r="A14" s="137" t="s">
        <v>191</v>
      </c>
      <c r="B14" s="139" t="str">
        <f>+B$4</f>
        <v>Q1</v>
      </c>
      <c r="C14" s="139" t="str">
        <f>+C$4</f>
        <v>Q2</v>
      </c>
      <c r="D14" s="139" t="str">
        <f>+D$4</f>
        <v>Q3</v>
      </c>
      <c r="E14" s="275" t="str">
        <f>+E$4</f>
        <v>Q4</v>
      </c>
      <c r="F14" s="139" t="str">
        <f t="shared" ref="F14:K14" si="17">+F9</f>
        <v>Q1</v>
      </c>
      <c r="G14" s="139" t="str">
        <f t="shared" si="17"/>
        <v>Q2</v>
      </c>
      <c r="H14" s="139" t="str">
        <f t="shared" si="17"/>
        <v>Q3</v>
      </c>
      <c r="I14" s="139" t="str">
        <f t="shared" si="17"/>
        <v>Q4</v>
      </c>
      <c r="J14" s="517" t="str">
        <f t="shared" si="17"/>
        <v>Q1</v>
      </c>
      <c r="K14" s="139" t="str">
        <f t="shared" si="17"/>
        <v>Q2</v>
      </c>
      <c r="L14" s="139" t="str">
        <f t="shared" ref="L14:M14" si="18">+L9</f>
        <v>Q3</v>
      </c>
      <c r="M14" s="139" t="str">
        <f t="shared" si="18"/>
        <v>Q4</v>
      </c>
      <c r="N14" s="517" t="str">
        <f t="shared" ref="N14" si="19">+N9</f>
        <v>Q1</v>
      </c>
      <c r="O14" s="139" t="str">
        <f t="shared" ref="O14:Q14" si="20">+O9</f>
        <v>Q2</v>
      </c>
      <c r="P14" s="139" t="str">
        <f t="shared" si="20"/>
        <v>Q3</v>
      </c>
      <c r="Q14" s="275" t="str">
        <f t="shared" si="20"/>
        <v>Q4</v>
      </c>
    </row>
    <row r="15" spans="1:17">
      <c r="A15" s="138" t="s">
        <v>142</v>
      </c>
      <c r="B15" s="227">
        <v>2</v>
      </c>
      <c r="C15" s="227">
        <v>2</v>
      </c>
      <c r="D15" s="227">
        <v>2</v>
      </c>
      <c r="E15" s="425">
        <v>2</v>
      </c>
      <c r="F15" s="227">
        <v>0</v>
      </c>
      <c r="G15" s="227">
        <v>0</v>
      </c>
      <c r="H15" s="227">
        <v>7</v>
      </c>
      <c r="I15" s="227">
        <v>7</v>
      </c>
      <c r="J15" s="519">
        <v>7</v>
      </c>
      <c r="K15" s="227">
        <v>7</v>
      </c>
      <c r="L15" s="227">
        <v>0</v>
      </c>
      <c r="M15" s="227">
        <v>0</v>
      </c>
      <c r="N15" s="519">
        <v>1</v>
      </c>
      <c r="O15" s="227">
        <v>1</v>
      </c>
      <c r="P15" s="227">
        <v>1</v>
      </c>
      <c r="Q15" s="425">
        <v>0</v>
      </c>
    </row>
    <row r="16" spans="1:17">
      <c r="A16" s="138" t="s">
        <v>141</v>
      </c>
      <c r="B16" s="227">
        <v>-5</v>
      </c>
      <c r="C16" s="227">
        <v>2</v>
      </c>
      <c r="D16" s="227">
        <v>9</v>
      </c>
      <c r="E16" s="425">
        <v>6</v>
      </c>
      <c r="F16" s="227">
        <v>8</v>
      </c>
      <c r="G16" s="227">
        <v>4</v>
      </c>
      <c r="H16" s="227">
        <v>9</v>
      </c>
      <c r="I16" s="227">
        <v>5</v>
      </c>
      <c r="J16" s="519">
        <v>5</v>
      </c>
      <c r="K16" s="227">
        <v>0</v>
      </c>
      <c r="L16" s="227">
        <v>-6</v>
      </c>
      <c r="M16" s="227">
        <v>-7</v>
      </c>
      <c r="N16" s="519">
        <v>-15</v>
      </c>
      <c r="O16" s="227">
        <v>-17</v>
      </c>
      <c r="P16" s="227">
        <v>-6</v>
      </c>
      <c r="Q16" s="425">
        <v>3</v>
      </c>
    </row>
    <row r="17" spans="1:17">
      <c r="A17" s="138" t="s">
        <v>349</v>
      </c>
      <c r="B17" s="227">
        <v>2</v>
      </c>
      <c r="C17" s="227">
        <v>8</v>
      </c>
      <c r="D17" s="227">
        <v>-19</v>
      </c>
      <c r="E17" s="425">
        <v>-17</v>
      </c>
      <c r="F17" s="227">
        <v>-13</v>
      </c>
      <c r="G17" s="227">
        <v>-7</v>
      </c>
      <c r="H17" s="227">
        <v>21</v>
      </c>
      <c r="I17" s="227">
        <v>9</v>
      </c>
      <c r="J17" s="519">
        <v>13</v>
      </c>
      <c r="K17" s="227">
        <v>-2</v>
      </c>
      <c r="L17" s="227">
        <v>-6</v>
      </c>
      <c r="M17" s="227">
        <v>19</v>
      </c>
      <c r="N17" s="519">
        <v>38</v>
      </c>
      <c r="O17" s="227">
        <v>76</v>
      </c>
      <c r="P17" s="227">
        <v>93</v>
      </c>
      <c r="Q17" s="425">
        <v>51</v>
      </c>
    </row>
    <row r="18" spans="1:17">
      <c r="A18" s="138" t="s">
        <v>143</v>
      </c>
      <c r="B18" s="227">
        <f t="shared" ref="B18:H18" si="21">SUM(B15:B17)</f>
        <v>-1</v>
      </c>
      <c r="C18" s="227">
        <f t="shared" si="21"/>
        <v>12</v>
      </c>
      <c r="D18" s="227">
        <f t="shared" si="21"/>
        <v>-8</v>
      </c>
      <c r="E18" s="425">
        <f t="shared" si="21"/>
        <v>-9</v>
      </c>
      <c r="F18" s="227">
        <f t="shared" si="21"/>
        <v>-5</v>
      </c>
      <c r="G18" s="227">
        <f t="shared" ref="G18" si="22">SUM(G15:G17)</f>
        <v>-3</v>
      </c>
      <c r="H18" s="227">
        <f t="shared" si="21"/>
        <v>37</v>
      </c>
      <c r="I18" s="227">
        <f t="shared" ref="I18" si="23">SUM(I15:I17)</f>
        <v>21</v>
      </c>
      <c r="J18" s="519">
        <v>25</v>
      </c>
      <c r="K18" s="227">
        <f t="shared" ref="K18:M18" si="24">SUM(K15:K17)</f>
        <v>5</v>
      </c>
      <c r="L18" s="227">
        <f t="shared" ref="L18" si="25">SUM(L15:L17)</f>
        <v>-12</v>
      </c>
      <c r="M18" s="227">
        <f t="shared" si="24"/>
        <v>12</v>
      </c>
      <c r="N18" s="519">
        <f t="shared" ref="N18" si="26">SUM(N15:N17)</f>
        <v>24</v>
      </c>
      <c r="O18" s="227">
        <f t="shared" ref="O18:Q18" si="27">SUM(O15:O17)</f>
        <v>60</v>
      </c>
      <c r="P18" s="227">
        <f t="shared" si="27"/>
        <v>88</v>
      </c>
      <c r="Q18" s="425">
        <f t="shared" si="27"/>
        <v>54</v>
      </c>
    </row>
    <row r="19" spans="1:17">
      <c r="A19" s="137" t="s">
        <v>3</v>
      </c>
      <c r="B19" s="139" t="str">
        <f>+B$4</f>
        <v>Q1</v>
      </c>
      <c r="C19" s="139" t="str">
        <f>+C$4</f>
        <v>Q2</v>
      </c>
      <c r="D19" s="139" t="str">
        <f>+D$4</f>
        <v>Q3</v>
      </c>
      <c r="E19" s="275" t="str">
        <f>+E$4</f>
        <v>Q4</v>
      </c>
      <c r="F19" s="139" t="str">
        <f t="shared" ref="F19:K19" si="28">+F14</f>
        <v>Q1</v>
      </c>
      <c r="G19" s="139" t="str">
        <f t="shared" si="28"/>
        <v>Q2</v>
      </c>
      <c r="H19" s="139" t="str">
        <f t="shared" si="28"/>
        <v>Q3</v>
      </c>
      <c r="I19" s="139" t="str">
        <f t="shared" si="28"/>
        <v>Q4</v>
      </c>
      <c r="J19" s="517" t="str">
        <f t="shared" si="28"/>
        <v>Q1</v>
      </c>
      <c r="K19" s="139" t="str">
        <f t="shared" si="28"/>
        <v>Q2</v>
      </c>
      <c r="L19" s="139" t="str">
        <f t="shared" ref="L19:Q19" si="29">+L14</f>
        <v>Q3</v>
      </c>
      <c r="M19" s="139" t="str">
        <f t="shared" si="29"/>
        <v>Q4</v>
      </c>
      <c r="N19" s="517" t="str">
        <f t="shared" si="29"/>
        <v>Q1</v>
      </c>
      <c r="O19" s="139" t="str">
        <f t="shared" si="29"/>
        <v>Q2</v>
      </c>
      <c r="P19" s="139" t="str">
        <f t="shared" si="29"/>
        <v>Q3</v>
      </c>
      <c r="Q19" s="275" t="str">
        <f t="shared" si="29"/>
        <v>Q4</v>
      </c>
    </row>
    <row r="20" spans="1:17">
      <c r="A20" s="138" t="s">
        <v>142</v>
      </c>
      <c r="B20" s="121">
        <v>0</v>
      </c>
      <c r="C20" s="121">
        <v>0</v>
      </c>
      <c r="D20" s="121">
        <v>0</v>
      </c>
      <c r="E20" s="426">
        <v>0</v>
      </c>
      <c r="F20" s="121">
        <v>0</v>
      </c>
      <c r="G20" s="121">
        <v>0</v>
      </c>
      <c r="H20" s="121">
        <v>0</v>
      </c>
      <c r="I20" s="121">
        <v>0</v>
      </c>
      <c r="J20" s="520">
        <v>3</v>
      </c>
      <c r="K20" s="121">
        <v>3</v>
      </c>
      <c r="L20" s="121">
        <v>14</v>
      </c>
      <c r="M20" s="121">
        <v>12</v>
      </c>
      <c r="N20" s="520">
        <v>13</v>
      </c>
      <c r="O20" s="121">
        <v>17</v>
      </c>
      <c r="P20" s="121">
        <v>3</v>
      </c>
      <c r="Q20" s="426">
        <v>4</v>
      </c>
    </row>
    <row r="21" spans="1:17">
      <c r="A21" s="138" t="s">
        <v>141</v>
      </c>
      <c r="B21" s="121">
        <v>-3</v>
      </c>
      <c r="C21" s="121">
        <v>3</v>
      </c>
      <c r="D21" s="121">
        <v>7</v>
      </c>
      <c r="E21" s="426">
        <v>6</v>
      </c>
      <c r="F21" s="121">
        <v>6</v>
      </c>
      <c r="G21" s="121">
        <v>4</v>
      </c>
      <c r="H21" s="121">
        <v>6</v>
      </c>
      <c r="I21" s="121">
        <v>3</v>
      </c>
      <c r="J21" s="520">
        <v>3</v>
      </c>
      <c r="K21" s="121">
        <v>-1</v>
      </c>
      <c r="L21" s="121">
        <v>-6</v>
      </c>
      <c r="M21" s="121">
        <v>-7</v>
      </c>
      <c r="N21" s="520">
        <v>-11</v>
      </c>
      <c r="O21" s="121">
        <v>-12</v>
      </c>
      <c r="P21" s="121">
        <v>-1</v>
      </c>
      <c r="Q21" s="426">
        <v>2</v>
      </c>
    </row>
    <row r="22" spans="1:17">
      <c r="A22" s="138" t="s">
        <v>349</v>
      </c>
      <c r="B22" s="121">
        <v>9</v>
      </c>
      <c r="C22" s="121">
        <v>8</v>
      </c>
      <c r="D22" s="121">
        <v>4</v>
      </c>
      <c r="E22" s="426">
        <v>4</v>
      </c>
      <c r="F22" s="121">
        <v>-4</v>
      </c>
      <c r="G22" s="121">
        <v>-1</v>
      </c>
      <c r="H22" s="121">
        <v>-4</v>
      </c>
      <c r="I22" s="121">
        <v>-11</v>
      </c>
      <c r="J22" s="520">
        <v>-11</v>
      </c>
      <c r="K22" s="121">
        <v>-35</v>
      </c>
      <c r="L22" s="121">
        <v>-15</v>
      </c>
      <c r="M22" s="121">
        <v>-1</v>
      </c>
      <c r="N22" s="520">
        <v>13</v>
      </c>
      <c r="O22" s="121">
        <v>61</v>
      </c>
      <c r="P22" s="121">
        <v>17</v>
      </c>
      <c r="Q22" s="426">
        <v>9</v>
      </c>
    </row>
    <row r="23" spans="1:17">
      <c r="A23" s="138" t="s">
        <v>143</v>
      </c>
      <c r="B23" s="121">
        <f t="shared" ref="B23:H23" si="30">SUM(B20:B22)</f>
        <v>6</v>
      </c>
      <c r="C23" s="121">
        <f t="shared" si="30"/>
        <v>11</v>
      </c>
      <c r="D23" s="121">
        <f t="shared" si="30"/>
        <v>11</v>
      </c>
      <c r="E23" s="426">
        <f t="shared" si="30"/>
        <v>10</v>
      </c>
      <c r="F23" s="121">
        <f t="shared" si="30"/>
        <v>2</v>
      </c>
      <c r="G23" s="121">
        <f t="shared" ref="G23" si="31">SUM(G20:G22)</f>
        <v>3</v>
      </c>
      <c r="H23" s="121">
        <f t="shared" si="30"/>
        <v>2</v>
      </c>
      <c r="I23" s="121">
        <f t="shared" ref="I23" si="32">SUM(I20:I22)</f>
        <v>-8</v>
      </c>
      <c r="J23" s="520">
        <v>-5</v>
      </c>
      <c r="K23" s="121">
        <f t="shared" ref="K23:M23" si="33">SUM(K20:K22)</f>
        <v>-33</v>
      </c>
      <c r="L23" s="121">
        <f t="shared" ref="L23" si="34">SUM(L20:L22)</f>
        <v>-7</v>
      </c>
      <c r="M23" s="121">
        <f t="shared" si="33"/>
        <v>4</v>
      </c>
      <c r="N23" s="520">
        <f t="shared" ref="N23" si="35">SUM(N20:N22)</f>
        <v>15</v>
      </c>
      <c r="O23" s="121">
        <f t="shared" ref="O23:Q23" si="36">SUM(O20:O22)</f>
        <v>66</v>
      </c>
      <c r="P23" s="121">
        <f t="shared" si="36"/>
        <v>19</v>
      </c>
      <c r="Q23" s="426">
        <f t="shared" si="36"/>
        <v>15</v>
      </c>
    </row>
    <row r="24" spans="1:17">
      <c r="A24" s="137" t="s">
        <v>193</v>
      </c>
      <c r="B24" s="139" t="str">
        <f>+B$4</f>
        <v>Q1</v>
      </c>
      <c r="C24" s="139" t="str">
        <f>+C$4</f>
        <v>Q2</v>
      </c>
      <c r="D24" s="139" t="str">
        <f>+D$4</f>
        <v>Q3</v>
      </c>
      <c r="E24" s="275" t="str">
        <f>+E$4</f>
        <v>Q4</v>
      </c>
      <c r="F24" s="139" t="str">
        <f t="shared" ref="F24:K24" si="37">+F19</f>
        <v>Q1</v>
      </c>
      <c r="G24" s="139" t="str">
        <f t="shared" si="37"/>
        <v>Q2</v>
      </c>
      <c r="H24" s="139" t="str">
        <f t="shared" si="37"/>
        <v>Q3</v>
      </c>
      <c r="I24" s="139" t="str">
        <f t="shared" si="37"/>
        <v>Q4</v>
      </c>
      <c r="J24" s="517" t="str">
        <f t="shared" si="37"/>
        <v>Q1</v>
      </c>
      <c r="K24" s="139" t="str">
        <f t="shared" si="37"/>
        <v>Q2</v>
      </c>
      <c r="L24" s="139" t="str">
        <f t="shared" ref="L24:M24" si="38">+L19</f>
        <v>Q3</v>
      </c>
      <c r="M24" s="139" t="str">
        <f t="shared" si="38"/>
        <v>Q4</v>
      </c>
      <c r="N24" s="517" t="str">
        <f t="shared" ref="N24" si="39">+N19</f>
        <v>Q1</v>
      </c>
      <c r="O24" s="139" t="str">
        <f t="shared" ref="O24:Q24" si="40">+O19</f>
        <v>Q2</v>
      </c>
      <c r="P24" s="139" t="str">
        <f t="shared" si="40"/>
        <v>Q3</v>
      </c>
      <c r="Q24" s="275" t="str">
        <f t="shared" si="40"/>
        <v>Q4</v>
      </c>
    </row>
    <row r="25" spans="1:17">
      <c r="A25" s="138" t="s">
        <v>142</v>
      </c>
      <c r="B25" s="331">
        <v>2</v>
      </c>
      <c r="C25" s="331">
        <v>-2</v>
      </c>
      <c r="D25" s="331">
        <v>-4</v>
      </c>
      <c r="E25" s="424">
        <v>-4</v>
      </c>
      <c r="F25" s="331">
        <v>-3</v>
      </c>
      <c r="G25" s="331">
        <v>-1</v>
      </c>
      <c r="H25" s="331">
        <v>3</v>
      </c>
      <c r="I25" s="331">
        <v>3</v>
      </c>
      <c r="J25" s="518">
        <v>2</v>
      </c>
      <c r="K25" s="331">
        <v>2</v>
      </c>
      <c r="L25" s="331">
        <v>0</v>
      </c>
      <c r="M25" s="331">
        <v>0</v>
      </c>
      <c r="N25" s="518">
        <v>0</v>
      </c>
      <c r="O25" s="331">
        <v>1</v>
      </c>
      <c r="P25" s="331">
        <v>2</v>
      </c>
      <c r="Q25" s="424">
        <v>2</v>
      </c>
    </row>
    <row r="26" spans="1:17">
      <c r="A26" s="138" t="s">
        <v>141</v>
      </c>
      <c r="B26" s="331">
        <v>-4</v>
      </c>
      <c r="C26" s="331">
        <v>2</v>
      </c>
      <c r="D26" s="331">
        <v>6</v>
      </c>
      <c r="E26" s="424">
        <v>4</v>
      </c>
      <c r="F26" s="331">
        <v>7</v>
      </c>
      <c r="G26" s="331">
        <v>4</v>
      </c>
      <c r="H26" s="331">
        <v>5</v>
      </c>
      <c r="I26" s="331">
        <v>3</v>
      </c>
      <c r="J26" s="518">
        <v>2</v>
      </c>
      <c r="K26" s="331">
        <v>-3</v>
      </c>
      <c r="L26" s="331">
        <v>-8</v>
      </c>
      <c r="M26" s="331">
        <v>-9</v>
      </c>
      <c r="N26" s="518">
        <v>-11</v>
      </c>
      <c r="O26" s="331">
        <v>-13</v>
      </c>
      <c r="P26" s="331">
        <v>0</v>
      </c>
      <c r="Q26" s="424">
        <v>1</v>
      </c>
    </row>
    <row r="27" spans="1:17">
      <c r="A27" s="138" t="s">
        <v>349</v>
      </c>
      <c r="B27" s="331">
        <v>16</v>
      </c>
      <c r="C27" s="331">
        <v>5</v>
      </c>
      <c r="D27" s="331">
        <v>13</v>
      </c>
      <c r="E27" s="424">
        <v>11</v>
      </c>
      <c r="F27" s="331">
        <v>19</v>
      </c>
      <c r="G27" s="331">
        <v>10</v>
      </c>
      <c r="H27" s="331">
        <v>-2</v>
      </c>
      <c r="I27" s="331">
        <v>-2</v>
      </c>
      <c r="J27" s="518">
        <v>-11</v>
      </c>
      <c r="K27" s="331">
        <v>-30</v>
      </c>
      <c r="L27" s="331">
        <v>-9</v>
      </c>
      <c r="M27" s="331">
        <v>2</v>
      </c>
      <c r="N27" s="518">
        <v>7</v>
      </c>
      <c r="O27" s="331">
        <v>75</v>
      </c>
      <c r="P27" s="331">
        <v>23</v>
      </c>
      <c r="Q27" s="424">
        <v>43</v>
      </c>
    </row>
    <row r="28" spans="1:17">
      <c r="A28" s="568" t="s">
        <v>143</v>
      </c>
      <c r="B28" s="333">
        <f t="shared" ref="B28:H28" si="41">SUM(B25:B27)</f>
        <v>14</v>
      </c>
      <c r="C28" s="333">
        <f t="shared" si="41"/>
        <v>5</v>
      </c>
      <c r="D28" s="333">
        <f t="shared" si="41"/>
        <v>15</v>
      </c>
      <c r="E28" s="430">
        <f t="shared" si="41"/>
        <v>11</v>
      </c>
      <c r="F28" s="333">
        <f t="shared" si="41"/>
        <v>23</v>
      </c>
      <c r="G28" s="333">
        <f t="shared" ref="G28" si="42">SUM(G25:G27)</f>
        <v>13</v>
      </c>
      <c r="H28" s="333">
        <f t="shared" si="41"/>
        <v>6</v>
      </c>
      <c r="I28" s="333">
        <f t="shared" ref="I28" si="43">SUM(I25:I27)</f>
        <v>4</v>
      </c>
      <c r="J28" s="522">
        <v>-7</v>
      </c>
      <c r="K28" s="333">
        <f t="shared" ref="K28:M28" si="44">SUM(K25:K27)</f>
        <v>-31</v>
      </c>
      <c r="L28" s="333">
        <f t="shared" ref="L28" si="45">SUM(L25:L27)</f>
        <v>-17</v>
      </c>
      <c r="M28" s="333">
        <f t="shared" si="44"/>
        <v>-7</v>
      </c>
      <c r="N28" s="522">
        <f t="shared" ref="N28" si="46">SUM(N25:N27)</f>
        <v>-4</v>
      </c>
      <c r="O28" s="333">
        <f t="shared" ref="O28:Q28" si="47">SUM(O25:O27)</f>
        <v>63</v>
      </c>
      <c r="P28" s="333">
        <f t="shared" si="47"/>
        <v>25</v>
      </c>
      <c r="Q28" s="430">
        <f t="shared" si="47"/>
        <v>46</v>
      </c>
    </row>
    <row r="29" spans="1:17">
      <c r="A29" s="138"/>
      <c r="B29" s="27"/>
      <c r="C29" s="27"/>
      <c r="D29" s="27"/>
      <c r="E29" s="427"/>
      <c r="J29" s="521"/>
      <c r="N29" s="521"/>
      <c r="Q29" s="427"/>
    </row>
    <row r="30" spans="1:17">
      <c r="A30" s="136" t="s">
        <v>173</v>
      </c>
      <c r="B30" s="96"/>
      <c r="C30" s="96"/>
      <c r="D30" s="96"/>
      <c r="E30" s="428"/>
      <c r="F30" s="96"/>
      <c r="G30" s="96"/>
      <c r="H30" s="96"/>
      <c r="I30" s="96"/>
      <c r="J30" s="515"/>
      <c r="K30" s="96"/>
      <c r="L30" s="96"/>
      <c r="M30" s="96"/>
      <c r="N30" s="515"/>
      <c r="O30" s="96"/>
      <c r="P30" s="96"/>
      <c r="Q30" s="428"/>
    </row>
    <row r="31" spans="1:17">
      <c r="A31" s="136" t="s">
        <v>140</v>
      </c>
      <c r="B31" s="140">
        <v>2018</v>
      </c>
      <c r="C31" s="140"/>
      <c r="D31" s="140"/>
      <c r="E31" s="429"/>
      <c r="F31" s="140">
        <v>2019</v>
      </c>
      <c r="G31" s="140"/>
      <c r="H31" s="140"/>
      <c r="I31" s="140"/>
      <c r="J31" s="516">
        <v>2020</v>
      </c>
      <c r="K31" s="140"/>
      <c r="L31" s="140"/>
      <c r="M31" s="140"/>
      <c r="N31" s="516">
        <v>2021</v>
      </c>
      <c r="O31" s="140"/>
      <c r="P31" s="140"/>
      <c r="Q31" s="429"/>
    </row>
    <row r="32" spans="1:17">
      <c r="A32" s="137" t="s">
        <v>0</v>
      </c>
      <c r="B32" s="139" t="s">
        <v>9</v>
      </c>
      <c r="C32" s="139" t="str">
        <f>$C$4</f>
        <v>Q2</v>
      </c>
      <c r="D32" s="139" t="str">
        <f>D4</f>
        <v>Q3</v>
      </c>
      <c r="E32" s="275" t="s">
        <v>10</v>
      </c>
      <c r="F32" s="139" t="s">
        <v>9</v>
      </c>
      <c r="G32" s="139" t="str">
        <f>+G24</f>
        <v>Q2</v>
      </c>
      <c r="H32" s="139" t="str">
        <f>+H24</f>
        <v>Q3</v>
      </c>
      <c r="I32" s="139" t="str">
        <f>+I24</f>
        <v>Q4</v>
      </c>
      <c r="J32" s="517" t="s">
        <v>9</v>
      </c>
      <c r="K32" s="139" t="str">
        <f t="shared" ref="K32:Q32" si="48">+K24</f>
        <v>Q2</v>
      </c>
      <c r="L32" s="139" t="str">
        <f t="shared" si="48"/>
        <v>Q3</v>
      </c>
      <c r="M32" s="139" t="str">
        <f t="shared" si="48"/>
        <v>Q4</v>
      </c>
      <c r="N32" s="517" t="str">
        <f t="shared" si="48"/>
        <v>Q1</v>
      </c>
      <c r="O32" s="139" t="str">
        <f t="shared" si="48"/>
        <v>Q2</v>
      </c>
      <c r="P32" s="139" t="str">
        <f>+P24</f>
        <v>Q3</v>
      </c>
      <c r="Q32" s="275" t="str">
        <f t="shared" si="48"/>
        <v>Q4</v>
      </c>
    </row>
    <row r="33" spans="1:17">
      <c r="A33" s="138" t="s">
        <v>142</v>
      </c>
      <c r="B33" s="331">
        <v>1</v>
      </c>
      <c r="C33" s="331">
        <v>1</v>
      </c>
      <c r="D33" s="331">
        <v>0</v>
      </c>
      <c r="E33" s="424">
        <v>0</v>
      </c>
      <c r="F33" s="331">
        <v>0</v>
      </c>
      <c r="G33" s="331">
        <v>0</v>
      </c>
      <c r="H33" s="331">
        <v>2</v>
      </c>
      <c r="I33" s="331">
        <v>3</v>
      </c>
      <c r="J33" s="518">
        <v>4</v>
      </c>
      <c r="K33" s="331">
        <v>3</v>
      </c>
      <c r="L33" s="331">
        <v>2</v>
      </c>
      <c r="M33" s="331">
        <v>2</v>
      </c>
      <c r="N33" s="518">
        <v>2</v>
      </c>
      <c r="O33" s="331">
        <v>3</v>
      </c>
      <c r="P33" s="331">
        <v>2</v>
      </c>
      <c r="Q33" s="424">
        <v>2</v>
      </c>
    </row>
    <row r="34" spans="1:17">
      <c r="A34" s="138" t="s">
        <v>141</v>
      </c>
      <c r="B34" s="331">
        <v>-4</v>
      </c>
      <c r="C34" s="331">
        <v>2</v>
      </c>
      <c r="D34" s="331">
        <v>7</v>
      </c>
      <c r="E34" s="424">
        <v>5</v>
      </c>
      <c r="F34" s="331">
        <v>6</v>
      </c>
      <c r="G34" s="331">
        <v>4</v>
      </c>
      <c r="H34" s="331">
        <v>7</v>
      </c>
      <c r="I34" s="331">
        <v>4</v>
      </c>
      <c r="J34" s="518">
        <v>3</v>
      </c>
      <c r="K34" s="331">
        <v>-1</v>
      </c>
      <c r="L34" s="331">
        <v>-7</v>
      </c>
      <c r="M34" s="331">
        <v>-8</v>
      </c>
      <c r="N34" s="518">
        <v>-11</v>
      </c>
      <c r="O34" s="331">
        <v>-10</v>
      </c>
      <c r="P34" s="331">
        <v>-2</v>
      </c>
      <c r="Q34" s="424">
        <v>1</v>
      </c>
    </row>
    <row r="35" spans="1:17">
      <c r="A35" s="138" t="s">
        <v>349</v>
      </c>
      <c r="B35" s="331">
        <v>9</v>
      </c>
      <c r="C35" s="331">
        <v>11</v>
      </c>
      <c r="D35" s="331">
        <v>6</v>
      </c>
      <c r="E35" s="424">
        <v>7</v>
      </c>
      <c r="F35" s="331">
        <v>4</v>
      </c>
      <c r="G35" s="331">
        <v>1</v>
      </c>
      <c r="H35" s="331">
        <v>4</v>
      </c>
      <c r="I35" s="331">
        <v>1</v>
      </c>
      <c r="J35" s="518">
        <v>-3</v>
      </c>
      <c r="K35" s="331">
        <v>-8</v>
      </c>
      <c r="L35" s="331">
        <v>-2</v>
      </c>
      <c r="M35" s="331">
        <v>0</v>
      </c>
      <c r="N35" s="518">
        <v>13</v>
      </c>
      <c r="O35" s="331">
        <v>21</v>
      </c>
      <c r="P35" s="331">
        <v>12</v>
      </c>
      <c r="Q35" s="424">
        <v>12</v>
      </c>
    </row>
    <row r="36" spans="1:17">
      <c r="A36" s="138" t="s">
        <v>143</v>
      </c>
      <c r="B36" s="331">
        <f t="shared" ref="B36:F36" si="49">SUM(B33:B35)</f>
        <v>6</v>
      </c>
      <c r="C36" s="331">
        <f t="shared" si="49"/>
        <v>14</v>
      </c>
      <c r="D36" s="331">
        <f t="shared" si="49"/>
        <v>13</v>
      </c>
      <c r="E36" s="424">
        <f t="shared" si="49"/>
        <v>12</v>
      </c>
      <c r="F36" s="331">
        <f t="shared" si="49"/>
        <v>10</v>
      </c>
      <c r="G36" s="331">
        <f t="shared" ref="G36:H36" si="50">SUM(G33:G35)</f>
        <v>5</v>
      </c>
      <c r="H36" s="331">
        <f t="shared" si="50"/>
        <v>13</v>
      </c>
      <c r="I36" s="331">
        <f t="shared" ref="I36" si="51">SUM(I33:I35)</f>
        <v>8</v>
      </c>
      <c r="J36" s="518">
        <v>4</v>
      </c>
      <c r="K36" s="331">
        <f t="shared" ref="K36:M36" si="52">SUM(K33:K35)</f>
        <v>-6</v>
      </c>
      <c r="L36" s="331">
        <f t="shared" ref="L36" si="53">SUM(L33:L35)</f>
        <v>-7</v>
      </c>
      <c r="M36" s="331">
        <f t="shared" si="52"/>
        <v>-6</v>
      </c>
      <c r="N36" s="518">
        <f t="shared" ref="N36" si="54">SUM(N33:N35)</f>
        <v>4</v>
      </c>
      <c r="O36" s="331">
        <f t="shared" ref="O36:Q36" si="55">SUM(O33:O35)</f>
        <v>14</v>
      </c>
      <c r="P36" s="331">
        <f t="shared" si="55"/>
        <v>12</v>
      </c>
      <c r="Q36" s="424">
        <f t="shared" si="55"/>
        <v>15</v>
      </c>
    </row>
    <row r="37" spans="1:17">
      <c r="A37" s="137" t="s">
        <v>243</v>
      </c>
      <c r="B37" s="139" t="s">
        <v>9</v>
      </c>
      <c r="C37" s="139" t="str">
        <f>$C$4</f>
        <v>Q2</v>
      </c>
      <c r="D37" s="139" t="str">
        <f>$D$4</f>
        <v>Q3</v>
      </c>
      <c r="E37" s="275" t="str">
        <f>E4</f>
        <v>Q4</v>
      </c>
      <c r="F37" s="139" t="s">
        <v>9</v>
      </c>
      <c r="G37" s="139" t="str">
        <f>+G32</f>
        <v>Q2</v>
      </c>
      <c r="H37" s="139" t="str">
        <f>+H32</f>
        <v>Q3</v>
      </c>
      <c r="I37" s="139" t="str">
        <f>+I32</f>
        <v>Q4</v>
      </c>
      <c r="J37" s="517" t="s">
        <v>9</v>
      </c>
      <c r="K37" s="139" t="str">
        <f t="shared" ref="K37:Q37" si="56">+K32</f>
        <v>Q2</v>
      </c>
      <c r="L37" s="139" t="str">
        <f t="shared" si="56"/>
        <v>Q3</v>
      </c>
      <c r="M37" s="139" t="str">
        <f t="shared" si="56"/>
        <v>Q4</v>
      </c>
      <c r="N37" s="517" t="str">
        <f t="shared" si="56"/>
        <v>Q1</v>
      </c>
      <c r="O37" s="139" t="str">
        <f t="shared" si="56"/>
        <v>Q2</v>
      </c>
      <c r="P37" s="139" t="str">
        <f t="shared" si="56"/>
        <v>Q3</v>
      </c>
      <c r="Q37" s="275" t="str">
        <f t="shared" si="56"/>
        <v>Q4</v>
      </c>
    </row>
    <row r="38" spans="1:17">
      <c r="A38" s="138" t="s">
        <v>142</v>
      </c>
      <c r="B38" s="121">
        <v>1</v>
      </c>
      <c r="C38" s="121">
        <v>1</v>
      </c>
      <c r="D38" s="121">
        <v>1</v>
      </c>
      <c r="E38" s="426">
        <v>0</v>
      </c>
      <c r="F38" s="121">
        <v>1</v>
      </c>
      <c r="G38" s="121">
        <v>1</v>
      </c>
      <c r="H38" s="121">
        <v>1</v>
      </c>
      <c r="I38" s="121">
        <v>2</v>
      </c>
      <c r="J38" s="520">
        <v>3</v>
      </c>
      <c r="K38" s="121">
        <v>1</v>
      </c>
      <c r="L38" s="121">
        <v>1</v>
      </c>
      <c r="M38" s="121">
        <v>0</v>
      </c>
      <c r="N38" s="520">
        <v>0</v>
      </c>
      <c r="O38" s="121">
        <v>1</v>
      </c>
      <c r="P38" s="121">
        <v>2</v>
      </c>
      <c r="Q38" s="426">
        <v>2</v>
      </c>
    </row>
    <row r="39" spans="1:17">
      <c r="A39" s="138" t="s">
        <v>141</v>
      </c>
      <c r="B39" s="121">
        <v>-3</v>
      </c>
      <c r="C39" s="121">
        <v>3</v>
      </c>
      <c r="D39" s="121">
        <v>6</v>
      </c>
      <c r="E39" s="426">
        <v>4</v>
      </c>
      <c r="F39" s="121">
        <v>6</v>
      </c>
      <c r="G39" s="121">
        <v>3</v>
      </c>
      <c r="H39" s="121">
        <v>6</v>
      </c>
      <c r="I39" s="121">
        <v>4</v>
      </c>
      <c r="J39" s="520">
        <v>3</v>
      </c>
      <c r="K39" s="121">
        <v>-2</v>
      </c>
      <c r="L39" s="121">
        <v>-8</v>
      </c>
      <c r="M39" s="121">
        <v>-8</v>
      </c>
      <c r="N39" s="520">
        <v>-12</v>
      </c>
      <c r="O39" s="121">
        <v>-8</v>
      </c>
      <c r="P39" s="121">
        <v>-1</v>
      </c>
      <c r="Q39" s="426">
        <v>1</v>
      </c>
    </row>
    <row r="40" spans="1:17">
      <c r="A40" s="138" t="s">
        <v>349</v>
      </c>
      <c r="B40" s="121">
        <v>7</v>
      </c>
      <c r="C40" s="121">
        <v>13</v>
      </c>
      <c r="D40" s="121">
        <v>11</v>
      </c>
      <c r="E40" s="426">
        <v>8</v>
      </c>
      <c r="F40" s="121">
        <v>10</v>
      </c>
      <c r="G40" s="121">
        <v>2</v>
      </c>
      <c r="H40" s="121">
        <v>2</v>
      </c>
      <c r="I40" s="121">
        <v>2</v>
      </c>
      <c r="J40" s="520">
        <v>-4</v>
      </c>
      <c r="K40" s="121">
        <v>-4</v>
      </c>
      <c r="L40" s="121">
        <v>4</v>
      </c>
      <c r="M40" s="121">
        <v>7</v>
      </c>
      <c r="N40" s="520">
        <v>11</v>
      </c>
      <c r="O40" s="121">
        <v>14</v>
      </c>
      <c r="P40" s="121">
        <v>7</v>
      </c>
      <c r="Q40" s="426">
        <v>3</v>
      </c>
    </row>
    <row r="41" spans="1:17">
      <c r="A41" s="138" t="s">
        <v>143</v>
      </c>
      <c r="B41" s="227">
        <f t="shared" ref="B41:H41" si="57">SUM(B38:B40)</f>
        <v>5</v>
      </c>
      <c r="C41" s="227">
        <f t="shared" si="57"/>
        <v>17</v>
      </c>
      <c r="D41" s="227">
        <f t="shared" si="57"/>
        <v>18</v>
      </c>
      <c r="E41" s="425">
        <f t="shared" si="57"/>
        <v>12</v>
      </c>
      <c r="F41" s="227">
        <f t="shared" si="57"/>
        <v>17</v>
      </c>
      <c r="G41" s="227">
        <f t="shared" ref="G41" si="58">SUM(G38:G40)</f>
        <v>6</v>
      </c>
      <c r="H41" s="227">
        <f t="shared" si="57"/>
        <v>9</v>
      </c>
      <c r="I41" s="227">
        <f t="shared" ref="I41" si="59">SUM(I38:I40)</f>
        <v>8</v>
      </c>
      <c r="J41" s="519">
        <v>2</v>
      </c>
      <c r="K41" s="227">
        <f t="shared" ref="K41:M41" si="60">SUM(K38:K40)</f>
        <v>-5</v>
      </c>
      <c r="L41" s="227">
        <f t="shared" ref="L41" si="61">SUM(L38:L40)</f>
        <v>-3</v>
      </c>
      <c r="M41" s="227">
        <f t="shared" si="60"/>
        <v>-1</v>
      </c>
      <c r="N41" s="519">
        <f t="shared" ref="N41" si="62">SUM(N38:N40)</f>
        <v>-1</v>
      </c>
      <c r="O41" s="227">
        <f t="shared" ref="O41:Q41" si="63">SUM(O38:O40)</f>
        <v>7</v>
      </c>
      <c r="P41" s="227">
        <f t="shared" si="63"/>
        <v>8</v>
      </c>
      <c r="Q41" s="425">
        <f t="shared" si="63"/>
        <v>6</v>
      </c>
    </row>
    <row r="42" spans="1:17">
      <c r="A42" s="137" t="s">
        <v>191</v>
      </c>
      <c r="B42" s="139" t="s">
        <v>9</v>
      </c>
      <c r="C42" s="139" t="str">
        <f>$C$4</f>
        <v>Q2</v>
      </c>
      <c r="D42" s="139" t="str">
        <f>$D$4</f>
        <v>Q3</v>
      </c>
      <c r="E42" s="275" t="str">
        <f>E4</f>
        <v>Q4</v>
      </c>
      <c r="F42" s="139" t="s">
        <v>9</v>
      </c>
      <c r="G42" s="139" t="str">
        <f>+G37</f>
        <v>Q2</v>
      </c>
      <c r="H42" s="139" t="str">
        <f>+H37</f>
        <v>Q3</v>
      </c>
      <c r="I42" s="139" t="str">
        <f>+I37</f>
        <v>Q4</v>
      </c>
      <c r="J42" s="517" t="s">
        <v>9</v>
      </c>
      <c r="K42" s="139" t="str">
        <f t="shared" ref="K42:Q42" si="64">+K37</f>
        <v>Q2</v>
      </c>
      <c r="L42" s="139" t="str">
        <f t="shared" si="64"/>
        <v>Q3</v>
      </c>
      <c r="M42" s="139" t="str">
        <f t="shared" si="64"/>
        <v>Q4</v>
      </c>
      <c r="N42" s="517" t="str">
        <f t="shared" si="64"/>
        <v>Q1</v>
      </c>
      <c r="O42" s="139" t="str">
        <f t="shared" si="64"/>
        <v>Q2</v>
      </c>
      <c r="P42" s="139" t="str">
        <f t="shared" si="64"/>
        <v>Q3</v>
      </c>
      <c r="Q42" s="275" t="str">
        <f t="shared" si="64"/>
        <v>Q4</v>
      </c>
    </row>
    <row r="43" spans="1:17">
      <c r="A43" s="138" t="s">
        <v>142</v>
      </c>
      <c r="B43" s="121">
        <v>2</v>
      </c>
      <c r="C43" s="121">
        <v>2</v>
      </c>
      <c r="D43" s="121">
        <v>2</v>
      </c>
      <c r="E43" s="426">
        <v>2</v>
      </c>
      <c r="F43" s="121">
        <v>0</v>
      </c>
      <c r="G43" s="121">
        <v>0</v>
      </c>
      <c r="H43" s="121">
        <v>6</v>
      </c>
      <c r="I43" s="121">
        <v>6</v>
      </c>
      <c r="J43" s="520">
        <v>7</v>
      </c>
      <c r="K43" s="121">
        <v>8</v>
      </c>
      <c r="L43" s="121">
        <v>1</v>
      </c>
      <c r="M43" s="121">
        <v>1</v>
      </c>
      <c r="N43" s="520">
        <v>1</v>
      </c>
      <c r="O43" s="121">
        <v>0</v>
      </c>
      <c r="P43" s="121">
        <v>0</v>
      </c>
      <c r="Q43" s="426">
        <v>0</v>
      </c>
    </row>
    <row r="44" spans="1:17">
      <c r="A44" s="138" t="s">
        <v>141</v>
      </c>
      <c r="B44" s="121">
        <v>-6</v>
      </c>
      <c r="C44" s="121">
        <v>2</v>
      </c>
      <c r="D44" s="121">
        <v>9</v>
      </c>
      <c r="E44" s="426">
        <v>7</v>
      </c>
      <c r="F44" s="121">
        <v>8</v>
      </c>
      <c r="G44" s="121">
        <v>5</v>
      </c>
      <c r="H44" s="121">
        <v>8</v>
      </c>
      <c r="I44" s="121">
        <v>5</v>
      </c>
      <c r="J44" s="520">
        <v>5</v>
      </c>
      <c r="K44" s="121">
        <v>1</v>
      </c>
      <c r="L44" s="121">
        <v>-7</v>
      </c>
      <c r="M44" s="121">
        <v>-7</v>
      </c>
      <c r="N44" s="520">
        <v>-13</v>
      </c>
      <c r="O44" s="121">
        <v>-11</v>
      </c>
      <c r="P44" s="121">
        <v>-2</v>
      </c>
      <c r="Q44" s="426">
        <v>2</v>
      </c>
    </row>
    <row r="45" spans="1:17">
      <c r="A45" s="138" t="s">
        <v>349</v>
      </c>
      <c r="B45" s="121">
        <v>15</v>
      </c>
      <c r="C45" s="121">
        <v>16</v>
      </c>
      <c r="D45" s="121">
        <v>0</v>
      </c>
      <c r="E45" s="426">
        <v>1</v>
      </c>
      <c r="F45" s="121">
        <v>-8</v>
      </c>
      <c r="G45" s="121">
        <v>-7</v>
      </c>
      <c r="H45" s="121">
        <v>2</v>
      </c>
      <c r="I45" s="121">
        <v>3</v>
      </c>
      <c r="J45" s="520">
        <v>5</v>
      </c>
      <c r="K45" s="121">
        <v>7</v>
      </c>
      <c r="L45" s="121">
        <v>3</v>
      </c>
      <c r="M45" s="121">
        <v>-2</v>
      </c>
      <c r="N45" s="520">
        <v>23</v>
      </c>
      <c r="O45" s="121">
        <v>21</v>
      </c>
      <c r="P45" s="121">
        <v>24</v>
      </c>
      <c r="Q45" s="426">
        <v>29</v>
      </c>
    </row>
    <row r="46" spans="1:17">
      <c r="A46" s="138" t="s">
        <v>143</v>
      </c>
      <c r="B46" s="227">
        <f t="shared" ref="B46:H46" si="65">SUM(B43:B45)</f>
        <v>11</v>
      </c>
      <c r="C46" s="227">
        <f t="shared" si="65"/>
        <v>20</v>
      </c>
      <c r="D46" s="227">
        <f t="shared" si="65"/>
        <v>11</v>
      </c>
      <c r="E46" s="425">
        <f t="shared" si="65"/>
        <v>10</v>
      </c>
      <c r="F46" s="227">
        <f t="shared" si="65"/>
        <v>0</v>
      </c>
      <c r="G46" s="227">
        <f t="shared" ref="G46" si="66">SUM(G43:G45)</f>
        <v>-2</v>
      </c>
      <c r="H46" s="227">
        <f t="shared" si="65"/>
        <v>16</v>
      </c>
      <c r="I46" s="227">
        <f t="shared" ref="I46" si="67">SUM(I43:I45)</f>
        <v>14</v>
      </c>
      <c r="J46" s="519">
        <v>17</v>
      </c>
      <c r="K46" s="227">
        <f t="shared" ref="K46:M46" si="68">SUM(K43:K45)</f>
        <v>16</v>
      </c>
      <c r="L46" s="227">
        <f t="shared" ref="L46" si="69">SUM(L43:L45)</f>
        <v>-3</v>
      </c>
      <c r="M46" s="227">
        <f t="shared" si="68"/>
        <v>-8</v>
      </c>
      <c r="N46" s="519">
        <f t="shared" ref="N46" si="70">SUM(N43:N45)</f>
        <v>11</v>
      </c>
      <c r="O46" s="227">
        <f t="shared" ref="O46:Q46" si="71">SUM(O43:O45)</f>
        <v>10</v>
      </c>
      <c r="P46" s="227">
        <f t="shared" si="71"/>
        <v>22</v>
      </c>
      <c r="Q46" s="425">
        <f t="shared" si="71"/>
        <v>31</v>
      </c>
    </row>
    <row r="47" spans="1:17">
      <c r="A47" s="137" t="s">
        <v>3</v>
      </c>
      <c r="B47" s="139" t="s">
        <v>9</v>
      </c>
      <c r="C47" s="139" t="str">
        <f>$C$4</f>
        <v>Q2</v>
      </c>
      <c r="D47" s="139" t="str">
        <f>D4</f>
        <v>Q3</v>
      </c>
      <c r="E47" s="275" t="str">
        <f>E4</f>
        <v>Q4</v>
      </c>
      <c r="F47" s="139" t="s">
        <v>9</v>
      </c>
      <c r="G47" s="139" t="str">
        <f>+G42</f>
        <v>Q2</v>
      </c>
      <c r="H47" s="139" t="str">
        <f>+H42</f>
        <v>Q3</v>
      </c>
      <c r="I47" s="139" t="str">
        <f>+I42</f>
        <v>Q4</v>
      </c>
      <c r="J47" s="517" t="s">
        <v>9</v>
      </c>
      <c r="K47" s="139" t="str">
        <f t="shared" ref="K47:Q47" si="72">+K42</f>
        <v>Q2</v>
      </c>
      <c r="L47" s="139" t="str">
        <f t="shared" si="72"/>
        <v>Q3</v>
      </c>
      <c r="M47" s="139" t="str">
        <f t="shared" si="72"/>
        <v>Q4</v>
      </c>
      <c r="N47" s="517" t="str">
        <f t="shared" si="72"/>
        <v>Q1</v>
      </c>
      <c r="O47" s="139" t="str">
        <f t="shared" si="72"/>
        <v>Q2</v>
      </c>
      <c r="P47" s="139" t="str">
        <f t="shared" si="72"/>
        <v>Q3</v>
      </c>
      <c r="Q47" s="275" t="str">
        <f t="shared" si="72"/>
        <v>Q4</v>
      </c>
    </row>
    <row r="48" spans="1:17">
      <c r="A48" s="138" t="s">
        <v>142</v>
      </c>
      <c r="B48" s="121">
        <v>0</v>
      </c>
      <c r="C48" s="121">
        <v>0</v>
      </c>
      <c r="D48" s="121">
        <v>0</v>
      </c>
      <c r="E48" s="426">
        <v>1</v>
      </c>
      <c r="F48" s="121">
        <v>0</v>
      </c>
      <c r="G48" s="121">
        <v>0</v>
      </c>
      <c r="H48" s="121">
        <v>0</v>
      </c>
      <c r="I48" s="121">
        <v>0</v>
      </c>
      <c r="J48" s="520">
        <v>3</v>
      </c>
      <c r="K48" s="121">
        <v>3</v>
      </c>
      <c r="L48" s="121">
        <v>11</v>
      </c>
      <c r="M48" s="121">
        <v>10</v>
      </c>
      <c r="N48" s="520">
        <v>11</v>
      </c>
      <c r="O48" s="121">
        <v>16</v>
      </c>
      <c r="P48" s="121">
        <v>4</v>
      </c>
      <c r="Q48" s="426">
        <v>4</v>
      </c>
    </row>
    <row r="49" spans="1:17">
      <c r="A49" s="138" t="s">
        <v>141</v>
      </c>
      <c r="B49" s="121">
        <v>-2</v>
      </c>
      <c r="C49" s="121">
        <v>3</v>
      </c>
      <c r="D49" s="121">
        <v>7</v>
      </c>
      <c r="E49" s="426">
        <v>5</v>
      </c>
      <c r="F49" s="121">
        <v>6</v>
      </c>
      <c r="G49" s="121">
        <v>4</v>
      </c>
      <c r="H49" s="121">
        <v>6</v>
      </c>
      <c r="I49" s="121">
        <v>4</v>
      </c>
      <c r="J49" s="520">
        <v>3</v>
      </c>
      <c r="K49" s="121">
        <v>-1</v>
      </c>
      <c r="L49" s="121">
        <v>-6</v>
      </c>
      <c r="M49" s="121">
        <v>-6</v>
      </c>
      <c r="N49" s="520">
        <v>-11</v>
      </c>
      <c r="O49" s="121">
        <v>-10</v>
      </c>
      <c r="P49" s="121">
        <v>-1</v>
      </c>
      <c r="Q49" s="426">
        <v>0</v>
      </c>
    </row>
    <row r="50" spans="1:17">
      <c r="A50" s="138" t="s">
        <v>349</v>
      </c>
      <c r="B50" s="121">
        <v>7</v>
      </c>
      <c r="C50" s="121">
        <v>6</v>
      </c>
      <c r="D50" s="121">
        <v>0</v>
      </c>
      <c r="E50" s="426">
        <v>10</v>
      </c>
      <c r="F50" s="121">
        <v>3</v>
      </c>
      <c r="G50" s="121">
        <v>-3</v>
      </c>
      <c r="H50" s="121">
        <v>4</v>
      </c>
      <c r="I50" s="121">
        <v>-5</v>
      </c>
      <c r="J50" s="520">
        <v>-14</v>
      </c>
      <c r="K50" s="121">
        <v>-29</v>
      </c>
      <c r="L50" s="121">
        <v>-17</v>
      </c>
      <c r="M50" s="121">
        <v>-12</v>
      </c>
      <c r="N50" s="520">
        <v>12</v>
      </c>
      <c r="O50" s="121">
        <v>39</v>
      </c>
      <c r="P50" s="121">
        <v>7</v>
      </c>
      <c r="Q50" s="426">
        <v>14</v>
      </c>
    </row>
    <row r="51" spans="1:17">
      <c r="A51" s="138" t="s">
        <v>143</v>
      </c>
      <c r="B51" s="121">
        <f t="shared" ref="B51:H51" si="73">SUM(B48:B50)</f>
        <v>5</v>
      </c>
      <c r="C51" s="121">
        <f t="shared" si="73"/>
        <v>9</v>
      </c>
      <c r="D51" s="121">
        <f t="shared" si="73"/>
        <v>7</v>
      </c>
      <c r="E51" s="426">
        <f t="shared" si="73"/>
        <v>16</v>
      </c>
      <c r="F51" s="121">
        <f t="shared" si="73"/>
        <v>9</v>
      </c>
      <c r="G51" s="121">
        <f t="shared" ref="G51" si="74">SUM(G48:G50)</f>
        <v>1</v>
      </c>
      <c r="H51" s="121">
        <f t="shared" si="73"/>
        <v>10</v>
      </c>
      <c r="I51" s="121">
        <f t="shared" ref="I51" si="75">SUM(I48:I50)</f>
        <v>-1</v>
      </c>
      <c r="J51" s="520">
        <v>-8</v>
      </c>
      <c r="K51" s="121">
        <f t="shared" ref="K51:M51" si="76">SUM(K48:K50)</f>
        <v>-27</v>
      </c>
      <c r="L51" s="121">
        <f t="shared" ref="L51" si="77">SUM(L48:L50)</f>
        <v>-12</v>
      </c>
      <c r="M51" s="121">
        <f t="shared" si="76"/>
        <v>-8</v>
      </c>
      <c r="N51" s="520">
        <f t="shared" ref="N51" si="78">SUM(N48:N50)</f>
        <v>12</v>
      </c>
      <c r="O51" s="121">
        <f t="shared" ref="O51:Q51" si="79">SUM(O48:O50)</f>
        <v>45</v>
      </c>
      <c r="P51" s="121">
        <f t="shared" si="79"/>
        <v>10</v>
      </c>
      <c r="Q51" s="426">
        <f t="shared" si="79"/>
        <v>18</v>
      </c>
    </row>
    <row r="52" spans="1:17">
      <c r="A52" s="137" t="s">
        <v>193</v>
      </c>
      <c r="B52" s="139" t="s">
        <v>9</v>
      </c>
      <c r="C52" s="139" t="str">
        <f>$C$4</f>
        <v>Q2</v>
      </c>
      <c r="D52" s="139" t="str">
        <f>D4</f>
        <v>Q3</v>
      </c>
      <c r="E52" s="275" t="str">
        <f>E4</f>
        <v>Q4</v>
      </c>
      <c r="F52" s="139" t="s">
        <v>9</v>
      </c>
      <c r="G52" s="139" t="str">
        <f>+G47</f>
        <v>Q2</v>
      </c>
      <c r="H52" s="139" t="str">
        <f>+H47</f>
        <v>Q3</v>
      </c>
      <c r="I52" s="139" t="str">
        <f>+I47</f>
        <v>Q4</v>
      </c>
      <c r="J52" s="517" t="s">
        <v>9</v>
      </c>
      <c r="K52" s="139" t="str">
        <f t="shared" ref="K52:Q52" si="80">+K47</f>
        <v>Q2</v>
      </c>
      <c r="L52" s="139" t="str">
        <f t="shared" si="80"/>
        <v>Q3</v>
      </c>
      <c r="M52" s="139" t="str">
        <f t="shared" si="80"/>
        <v>Q4</v>
      </c>
      <c r="N52" s="517" t="str">
        <f t="shared" si="80"/>
        <v>Q1</v>
      </c>
      <c r="O52" s="139" t="str">
        <f t="shared" si="80"/>
        <v>Q2</v>
      </c>
      <c r="P52" s="139" t="str">
        <f t="shared" si="80"/>
        <v>Q3</v>
      </c>
      <c r="Q52" s="275" t="str">
        <f t="shared" si="80"/>
        <v>Q4</v>
      </c>
    </row>
    <row r="53" spans="1:17">
      <c r="A53" s="138" t="s">
        <v>142</v>
      </c>
      <c r="B53" s="331">
        <v>2</v>
      </c>
      <c r="C53" s="331">
        <v>-2</v>
      </c>
      <c r="D53" s="331">
        <v>-4</v>
      </c>
      <c r="E53" s="424">
        <v>-4</v>
      </c>
      <c r="F53" s="331">
        <v>-4</v>
      </c>
      <c r="G53" s="331">
        <v>-2</v>
      </c>
      <c r="H53" s="331">
        <v>4</v>
      </c>
      <c r="I53" s="331">
        <v>3</v>
      </c>
      <c r="J53" s="518">
        <v>3</v>
      </c>
      <c r="K53" s="331">
        <v>1</v>
      </c>
      <c r="L53" s="331">
        <v>0</v>
      </c>
      <c r="M53" s="331">
        <v>0</v>
      </c>
      <c r="N53" s="518">
        <v>0</v>
      </c>
      <c r="O53" s="331">
        <v>1</v>
      </c>
      <c r="P53" s="331">
        <v>1</v>
      </c>
      <c r="Q53" s="424">
        <v>2</v>
      </c>
    </row>
    <row r="54" spans="1:17">
      <c r="A54" s="138" t="s">
        <v>141</v>
      </c>
      <c r="B54" s="331">
        <v>-4</v>
      </c>
      <c r="C54" s="331">
        <v>2</v>
      </c>
      <c r="D54" s="331">
        <v>6</v>
      </c>
      <c r="E54" s="424">
        <v>4</v>
      </c>
      <c r="F54" s="331">
        <v>6</v>
      </c>
      <c r="G54" s="331">
        <v>4</v>
      </c>
      <c r="H54" s="331">
        <v>7</v>
      </c>
      <c r="I54" s="331">
        <v>4</v>
      </c>
      <c r="J54" s="518">
        <v>3</v>
      </c>
      <c r="K54" s="331">
        <v>-2</v>
      </c>
      <c r="L54" s="331">
        <v>-8</v>
      </c>
      <c r="M54" s="331">
        <v>-9</v>
      </c>
      <c r="N54" s="518">
        <v>-11</v>
      </c>
      <c r="O54" s="331">
        <v>-9</v>
      </c>
      <c r="P54" s="331">
        <v>-1</v>
      </c>
      <c r="Q54" s="424">
        <v>1</v>
      </c>
    </row>
    <row r="55" spans="1:17">
      <c r="A55" s="138" t="s">
        <v>349</v>
      </c>
      <c r="B55" s="331">
        <v>10</v>
      </c>
      <c r="C55" s="331">
        <v>6</v>
      </c>
      <c r="D55" s="331">
        <v>5</v>
      </c>
      <c r="E55" s="424">
        <v>9</v>
      </c>
      <c r="F55" s="331">
        <v>8</v>
      </c>
      <c r="G55" s="331">
        <v>13</v>
      </c>
      <c r="H55" s="331">
        <v>17</v>
      </c>
      <c r="I55" s="331">
        <v>4</v>
      </c>
      <c r="J55" s="518">
        <v>-1</v>
      </c>
      <c r="K55" s="331">
        <v>-17</v>
      </c>
      <c r="L55" s="331">
        <v>-13</v>
      </c>
      <c r="M55" s="331">
        <v>-7</v>
      </c>
      <c r="N55" s="518">
        <v>5</v>
      </c>
      <c r="O55" s="331">
        <v>23</v>
      </c>
      <c r="P55" s="331">
        <v>13</v>
      </c>
      <c r="Q55" s="424">
        <v>14</v>
      </c>
    </row>
    <row r="56" spans="1:17">
      <c r="A56" s="568" t="s">
        <v>143</v>
      </c>
      <c r="B56" s="333">
        <f t="shared" ref="B56:H56" si="81">SUM(B53:B55)</f>
        <v>8</v>
      </c>
      <c r="C56" s="333">
        <f t="shared" si="81"/>
        <v>6</v>
      </c>
      <c r="D56" s="333">
        <f t="shared" si="81"/>
        <v>7</v>
      </c>
      <c r="E56" s="430">
        <f t="shared" si="81"/>
        <v>9</v>
      </c>
      <c r="F56" s="333">
        <f t="shared" si="81"/>
        <v>10</v>
      </c>
      <c r="G56" s="333">
        <f t="shared" ref="G56" si="82">SUM(G53:G55)</f>
        <v>15</v>
      </c>
      <c r="H56" s="333">
        <f t="shared" si="81"/>
        <v>28</v>
      </c>
      <c r="I56" s="333">
        <f t="shared" ref="I56" si="83">SUM(I53:I55)</f>
        <v>11</v>
      </c>
      <c r="J56" s="522">
        <v>5</v>
      </c>
      <c r="K56" s="333">
        <f t="shared" ref="K56:M56" si="84">SUM(K53:K55)</f>
        <v>-18</v>
      </c>
      <c r="L56" s="333">
        <f t="shared" ref="L56" si="85">SUM(L53:L55)</f>
        <v>-21</v>
      </c>
      <c r="M56" s="333">
        <f t="shared" si="84"/>
        <v>-16</v>
      </c>
      <c r="N56" s="522">
        <f t="shared" ref="N56" si="86">SUM(N53:N55)</f>
        <v>-6</v>
      </c>
      <c r="O56" s="333">
        <f t="shared" ref="O56:Q56" si="87">SUM(O53:O55)</f>
        <v>15</v>
      </c>
      <c r="P56" s="333">
        <f t="shared" si="87"/>
        <v>13</v>
      </c>
      <c r="Q56" s="430">
        <f t="shared" si="87"/>
        <v>17</v>
      </c>
    </row>
    <row r="58" spans="1:17" ht="12.75" customHeight="1">
      <c r="A58" s="412" t="s">
        <v>350</v>
      </c>
    </row>
  </sheetData>
  <phoneticPr fontId="9" type="noConversion"/>
  <pageMargins left="0.70866141732283472" right="0.70866141732283472" top="0.74803149606299213" bottom="0.74803149606299213" header="0.31496062992125984" footer="0.31496062992125984"/>
  <pageSetup paperSize="9" scale="48" orientation="portrait" r:id="rId1"/>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F77"/>
  <sheetViews>
    <sheetView showGridLines="0" zoomScaleNormal="100" zoomScaleSheetLayoutView="75" workbookViewId="0">
      <pane xSplit="1" ySplit="4" topLeftCell="B5" activePane="bottomRight" state="frozen"/>
      <selection activeCell="D64" sqref="D64"/>
      <selection pane="topRight" activeCell="D64" sqref="D64"/>
      <selection pane="bottomLeft" activeCell="D64" sqref="D64"/>
      <selection pane="bottomRight"/>
    </sheetView>
  </sheetViews>
  <sheetFormatPr defaultColWidth="9.140625" defaultRowHeight="12.75" outlineLevelRow="1"/>
  <cols>
    <col min="1" max="1" width="54.140625" style="1" customWidth="1"/>
    <col min="2" max="2" width="10.140625" style="4" customWidth="1"/>
    <col min="3" max="16384" width="9.140625" style="4"/>
  </cols>
  <sheetData>
    <row r="1" spans="1:6" s="124" customFormat="1">
      <c r="A1" s="84" t="s">
        <v>0</v>
      </c>
      <c r="B1" s="84"/>
      <c r="C1" s="84"/>
      <c r="D1" s="84"/>
      <c r="E1" s="84"/>
      <c r="F1" s="547"/>
    </row>
    <row r="2" spans="1:6" s="126" customFormat="1">
      <c r="A2" s="98" t="s">
        <v>246</v>
      </c>
      <c r="B2" s="84"/>
      <c r="C2" s="84"/>
      <c r="D2" s="84"/>
      <c r="E2" s="84"/>
      <c r="F2" s="547"/>
    </row>
    <row r="3" spans="1:6" s="49" customFormat="1">
      <c r="A3" s="112"/>
      <c r="B3" s="113"/>
      <c r="C3" s="113"/>
      <c r="D3" s="113"/>
      <c r="E3" s="113"/>
      <c r="F3" s="604"/>
    </row>
    <row r="4" spans="1:6" s="55" customFormat="1" ht="14.25">
      <c r="A4" s="86" t="s">
        <v>1</v>
      </c>
      <c r="B4" s="87" t="s">
        <v>344</v>
      </c>
      <c r="C4" s="87">
        <v>2018</v>
      </c>
      <c r="D4" s="87">
        <v>2019</v>
      </c>
      <c r="E4" s="87">
        <v>2020</v>
      </c>
      <c r="F4" s="605">
        <v>2021</v>
      </c>
    </row>
    <row r="5" spans="1:6">
      <c r="A5" s="14" t="s">
        <v>39</v>
      </c>
      <c r="B5" s="242"/>
      <c r="C5" s="242"/>
      <c r="D5" s="242"/>
      <c r="E5" s="242"/>
      <c r="F5" s="606"/>
    </row>
    <row r="6" spans="1:6" outlineLevel="1">
      <c r="A6" s="8" t="s">
        <v>2</v>
      </c>
      <c r="B6" s="29">
        <v>40772</v>
      </c>
      <c r="C6" s="29">
        <v>45580</v>
      </c>
      <c r="D6" s="29">
        <v>50654</v>
      </c>
      <c r="E6" s="29">
        <v>47401</v>
      </c>
      <c r="F6" s="607">
        <v>55012</v>
      </c>
    </row>
    <row r="7" spans="1:6" outlineLevel="1">
      <c r="A7" s="8" t="s">
        <v>191</v>
      </c>
      <c r="B7" s="29">
        <v>21890</v>
      </c>
      <c r="C7" s="29">
        <v>21471</v>
      </c>
      <c r="D7" s="29">
        <v>23876</v>
      </c>
      <c r="E7" s="29">
        <v>25583</v>
      </c>
      <c r="F7" s="607">
        <v>39529</v>
      </c>
    </row>
    <row r="8" spans="1:6" outlineLevel="1">
      <c r="A8" s="8" t="s">
        <v>3</v>
      </c>
      <c r="B8" s="29">
        <v>16651</v>
      </c>
      <c r="C8" s="29">
        <v>18264</v>
      </c>
      <c r="D8" s="29">
        <v>18267</v>
      </c>
      <c r="E8" s="29">
        <v>16254</v>
      </c>
      <c r="F8" s="607">
        <v>20545</v>
      </c>
    </row>
    <row r="9" spans="1:6" outlineLevel="1">
      <c r="A9" s="8" t="s">
        <v>193</v>
      </c>
      <c r="B9" s="29">
        <v>11259</v>
      </c>
      <c r="C9" s="29">
        <v>12498</v>
      </c>
      <c r="D9" s="29">
        <v>13954</v>
      </c>
      <c r="E9" s="29">
        <v>11810</v>
      </c>
      <c r="F9" s="607">
        <v>15155</v>
      </c>
    </row>
    <row r="10" spans="1:6" outlineLevel="1">
      <c r="A10" s="7" t="s">
        <v>40</v>
      </c>
      <c r="B10" s="29">
        <v>-440</v>
      </c>
      <c r="C10" s="29">
        <v>-681</v>
      </c>
      <c r="D10" s="29">
        <v>-647</v>
      </c>
      <c r="E10" s="29">
        <v>-494</v>
      </c>
      <c r="F10" s="607">
        <v>-696</v>
      </c>
    </row>
    <row r="11" spans="1:6" s="11" customFormat="1">
      <c r="A11" s="50" t="s">
        <v>39</v>
      </c>
      <c r="B11" s="68">
        <f>SUM(B6:B10)</f>
        <v>90132</v>
      </c>
      <c r="C11" s="68">
        <f>SUM(C6:C10)</f>
        <v>97132</v>
      </c>
      <c r="D11" s="68">
        <f>SUM(D6:D10)</f>
        <v>106104</v>
      </c>
      <c r="E11" s="68">
        <f>SUM(E6:E10)</f>
        <v>100554</v>
      </c>
      <c r="F11" s="608">
        <f>SUM(F6:F10)</f>
        <v>129545</v>
      </c>
    </row>
    <row r="12" spans="1:6" s="11" customFormat="1">
      <c r="A12" s="26"/>
      <c r="B12" s="340"/>
      <c r="F12" s="609"/>
    </row>
    <row r="13" spans="1:6">
      <c r="A13" s="26" t="s">
        <v>28</v>
      </c>
      <c r="B13" s="27"/>
      <c r="F13" s="456"/>
    </row>
    <row r="14" spans="1:6">
      <c r="A14" s="8" t="s">
        <v>2</v>
      </c>
      <c r="B14" s="29">
        <v>38924</v>
      </c>
      <c r="C14" s="29">
        <v>43972</v>
      </c>
      <c r="D14" s="29">
        <v>48286</v>
      </c>
      <c r="E14" s="29">
        <v>47329</v>
      </c>
      <c r="F14" s="607">
        <v>49657</v>
      </c>
    </row>
    <row r="15" spans="1:6">
      <c r="A15" s="8" t="s">
        <v>191</v>
      </c>
      <c r="B15" s="29">
        <v>19503</v>
      </c>
      <c r="C15" s="29">
        <v>22007</v>
      </c>
      <c r="D15" s="29">
        <v>23570</v>
      </c>
      <c r="E15" s="29">
        <v>24685</v>
      </c>
      <c r="F15" s="607">
        <v>29219</v>
      </c>
    </row>
    <row r="16" spans="1:6">
      <c r="A16" s="8" t="s">
        <v>3</v>
      </c>
      <c r="B16" s="29">
        <v>16431</v>
      </c>
      <c r="C16" s="29">
        <v>17933</v>
      </c>
      <c r="D16" s="29">
        <v>18712</v>
      </c>
      <c r="E16" s="29">
        <v>16176</v>
      </c>
      <c r="F16" s="607">
        <v>19421</v>
      </c>
    </row>
    <row r="17" spans="1:6">
      <c r="A17" s="8" t="s">
        <v>193</v>
      </c>
      <c r="B17" s="29">
        <v>11217</v>
      </c>
      <c r="C17" s="29">
        <v>12042</v>
      </c>
      <c r="D17" s="29">
        <v>13915</v>
      </c>
      <c r="E17" s="29">
        <v>12106</v>
      </c>
      <c r="F17" s="607">
        <v>13234</v>
      </c>
    </row>
    <row r="18" spans="1:6">
      <c r="A18" s="8" t="s">
        <v>87</v>
      </c>
      <c r="B18" s="29">
        <v>-422</v>
      </c>
      <c r="C18" s="29">
        <v>-591</v>
      </c>
      <c r="D18" s="29">
        <v>-727</v>
      </c>
      <c r="E18" s="29">
        <v>-509</v>
      </c>
      <c r="F18" s="607">
        <v>-619</v>
      </c>
    </row>
    <row r="19" spans="1:6" s="11" customFormat="1">
      <c r="A19" s="50" t="s">
        <v>28</v>
      </c>
      <c r="B19" s="68">
        <f>SUM(B14:B18)</f>
        <v>85653</v>
      </c>
      <c r="C19" s="68">
        <f>SUM(C14:C18)</f>
        <v>95363</v>
      </c>
      <c r="D19" s="68">
        <f>SUM(D14:D18)</f>
        <v>103756</v>
      </c>
      <c r="E19" s="68">
        <f>SUM(E14:E18)</f>
        <v>99787</v>
      </c>
      <c r="F19" s="608">
        <f>SUM(F14:F18)</f>
        <v>110912</v>
      </c>
    </row>
    <row r="20" spans="1:6">
      <c r="A20" s="8" t="s">
        <v>29</v>
      </c>
      <c r="B20" s="29">
        <v>-48631</v>
      </c>
      <c r="C20" s="29">
        <v>-54142</v>
      </c>
      <c r="D20" s="29">
        <v>-59024</v>
      </c>
      <c r="E20" s="29">
        <v>-58607</v>
      </c>
      <c r="F20" s="607">
        <v>-64383</v>
      </c>
    </row>
    <row r="21" spans="1:6" s="11" customFormat="1">
      <c r="A21" s="26" t="s">
        <v>15</v>
      </c>
      <c r="B21" s="182">
        <f>SUM(B19:B20)</f>
        <v>37022</v>
      </c>
      <c r="C21" s="182">
        <f>SUM(C19:C20)</f>
        <v>41221</v>
      </c>
      <c r="D21" s="182">
        <f>SUM(D19:D20)</f>
        <v>44732</v>
      </c>
      <c r="E21" s="182">
        <f>SUM(E19:E20)</f>
        <v>41180</v>
      </c>
      <c r="F21" s="610">
        <f>SUM(F19:F20)</f>
        <v>46529</v>
      </c>
    </row>
    <row r="22" spans="1:6" outlineLevel="1">
      <c r="A22" s="8" t="s">
        <v>16</v>
      </c>
      <c r="B22" s="29">
        <v>-10143</v>
      </c>
      <c r="C22" s="29">
        <v>-11155</v>
      </c>
      <c r="D22" s="29">
        <v>-12118</v>
      </c>
      <c r="E22" s="29">
        <v>-11334</v>
      </c>
      <c r="F22" s="607">
        <v>-12178</v>
      </c>
    </row>
    <row r="23" spans="1:6" outlineLevel="1">
      <c r="A23" s="8" t="s">
        <v>27</v>
      </c>
      <c r="B23" s="29">
        <v>-5599</v>
      </c>
      <c r="C23" s="29">
        <v>-6056</v>
      </c>
      <c r="D23" s="29">
        <v>-7226</v>
      </c>
      <c r="E23" s="29">
        <v>-6493</v>
      </c>
      <c r="F23" s="607">
        <v>-7283</v>
      </c>
    </row>
    <row r="24" spans="1:6" outlineLevel="1">
      <c r="A24" s="8" t="s">
        <v>17</v>
      </c>
      <c r="B24" s="29">
        <v>-2928</v>
      </c>
      <c r="C24" s="29">
        <v>-3166</v>
      </c>
      <c r="D24" s="29">
        <v>-3631</v>
      </c>
      <c r="E24" s="29">
        <v>-3762</v>
      </c>
      <c r="F24" s="607">
        <v>-4125</v>
      </c>
    </row>
    <row r="25" spans="1:6" outlineLevel="1">
      <c r="A25" s="8" t="s">
        <v>92</v>
      </c>
      <c r="B25" s="29">
        <v>396</v>
      </c>
      <c r="C25" s="29">
        <v>343</v>
      </c>
      <c r="D25" s="29">
        <v>140</v>
      </c>
      <c r="E25" s="29">
        <v>-445</v>
      </c>
      <c r="F25" s="607">
        <v>616</v>
      </c>
    </row>
    <row r="26" spans="1:6" s="12" customFormat="1" outlineLevel="1">
      <c r="A26" s="51" t="s">
        <v>4</v>
      </c>
      <c r="B26" s="30">
        <f>B20+B22+B23+B24+B25</f>
        <v>-66905</v>
      </c>
      <c r="C26" s="30">
        <f>C20+C22+C23+C24+C25</f>
        <v>-74176</v>
      </c>
      <c r="D26" s="30">
        <f>D20+D22+D23+D24+D25</f>
        <v>-81859</v>
      </c>
      <c r="E26" s="30">
        <v>-80641</v>
      </c>
      <c r="F26" s="611">
        <v>-87353</v>
      </c>
    </row>
    <row r="27" spans="1:6">
      <c r="A27" s="13" t="s">
        <v>54</v>
      </c>
      <c r="B27" s="210"/>
      <c r="C27" s="210"/>
      <c r="D27" s="210"/>
      <c r="E27" s="210"/>
      <c r="F27" s="612"/>
    </row>
    <row r="28" spans="1:6">
      <c r="A28" s="8" t="s">
        <v>2</v>
      </c>
      <c r="B28" s="184">
        <v>8962</v>
      </c>
      <c r="C28" s="184">
        <v>10263</v>
      </c>
      <c r="D28" s="184">
        <v>11198</v>
      </c>
      <c r="E28" s="184">
        <v>10658</v>
      </c>
      <c r="F28" s="613">
        <v>11874</v>
      </c>
    </row>
    <row r="29" spans="1:6">
      <c r="A29" s="8" t="s">
        <v>191</v>
      </c>
      <c r="B29" s="184">
        <v>4924</v>
      </c>
      <c r="C29" s="184">
        <v>5522</v>
      </c>
      <c r="D29" s="184">
        <v>5792</v>
      </c>
      <c r="E29" s="184">
        <v>5519</v>
      </c>
      <c r="F29" s="613">
        <v>7066</v>
      </c>
    </row>
    <row r="30" spans="1:6">
      <c r="A30" s="8" t="s">
        <v>3</v>
      </c>
      <c r="B30" s="184">
        <v>4194</v>
      </c>
      <c r="C30" s="184">
        <v>4188</v>
      </c>
      <c r="D30" s="184">
        <v>4069</v>
      </c>
      <c r="E30" s="184">
        <v>2422</v>
      </c>
      <c r="F30" s="613">
        <v>3976</v>
      </c>
    </row>
    <row r="31" spans="1:6">
      <c r="A31" s="8" t="s">
        <v>193</v>
      </c>
      <c r="B31" s="184">
        <v>1705</v>
      </c>
      <c r="C31" s="184">
        <v>2006</v>
      </c>
      <c r="D31" s="184">
        <v>2308</v>
      </c>
      <c r="E31" s="184">
        <v>1594</v>
      </c>
      <c r="F31" s="613">
        <v>2121</v>
      </c>
    </row>
    <row r="32" spans="1:6">
      <c r="A32" s="8" t="s">
        <v>348</v>
      </c>
      <c r="B32" s="185">
        <v>-1037</v>
      </c>
      <c r="C32" s="185">
        <v>-792</v>
      </c>
      <c r="D32" s="185">
        <v>-1470</v>
      </c>
      <c r="E32" s="185">
        <v>-1047</v>
      </c>
      <c r="F32" s="614">
        <v>-1478</v>
      </c>
    </row>
    <row r="33" spans="1:6">
      <c r="A33" s="8"/>
      <c r="B33" s="29"/>
      <c r="F33" s="456"/>
    </row>
    <row r="34" spans="1:6" s="11" customFormat="1">
      <c r="A34" s="50" t="s">
        <v>54</v>
      </c>
      <c r="B34" s="68">
        <f>SUM(B28:B32)</f>
        <v>18748</v>
      </c>
      <c r="C34" s="68">
        <f>SUM(C28:C32)</f>
        <v>21187</v>
      </c>
      <c r="D34" s="68">
        <f>SUM(D28:D32)</f>
        <v>21897</v>
      </c>
      <c r="E34" s="68">
        <f>SUM(E28:E32)</f>
        <v>19146</v>
      </c>
      <c r="F34" s="608">
        <f>SUM(F28:F32)</f>
        <v>23559</v>
      </c>
    </row>
    <row r="35" spans="1:6">
      <c r="A35" s="8"/>
      <c r="B35" s="166"/>
      <c r="F35" s="456"/>
    </row>
    <row r="36" spans="1:6">
      <c r="A36" s="10" t="s">
        <v>30</v>
      </c>
      <c r="B36" s="29"/>
      <c r="F36" s="456"/>
    </row>
    <row r="37" spans="1:6">
      <c r="A37" s="8" t="s">
        <v>2</v>
      </c>
      <c r="B37" s="188">
        <f t="shared" ref="B37:B40" si="0">+B28/B14</f>
        <v>0.2302435515363272</v>
      </c>
      <c r="C37" s="188">
        <f t="shared" ref="C37:F40" si="1">+C28/C14</f>
        <v>0.2333985263349404</v>
      </c>
      <c r="D37" s="188">
        <f t="shared" ref="D37" si="2">+D28/D14</f>
        <v>0.23190987035579672</v>
      </c>
      <c r="E37" s="188">
        <f t="shared" si="1"/>
        <v>0.22518963003655265</v>
      </c>
      <c r="F37" s="663">
        <f t="shared" si="1"/>
        <v>0.23912036570876211</v>
      </c>
    </row>
    <row r="38" spans="1:6">
      <c r="A38" s="8" t="s">
        <v>191</v>
      </c>
      <c r="B38" s="188">
        <f t="shared" si="0"/>
        <v>0.25247397836230323</v>
      </c>
      <c r="C38" s="188">
        <f t="shared" si="1"/>
        <v>0.25092016176671061</v>
      </c>
      <c r="D38" s="188">
        <f t="shared" ref="D38" si="3">+D29/D15</f>
        <v>0.24573610521849809</v>
      </c>
      <c r="E38" s="188">
        <f t="shared" si="1"/>
        <v>0.22357707109580718</v>
      </c>
      <c r="F38" s="663">
        <f t="shared" si="1"/>
        <v>0.24182894691810122</v>
      </c>
    </row>
    <row r="39" spans="1:6">
      <c r="A39" s="8" t="s">
        <v>3</v>
      </c>
      <c r="B39" s="188">
        <f t="shared" si="0"/>
        <v>0.25524922402775241</v>
      </c>
      <c r="C39" s="188">
        <f t="shared" si="1"/>
        <v>0.23353593932972733</v>
      </c>
      <c r="D39" s="188">
        <f t="shared" ref="D39" si="4">+D30/D16</f>
        <v>0.21745404018811457</v>
      </c>
      <c r="E39" s="188">
        <f t="shared" si="1"/>
        <v>0.14972799208704254</v>
      </c>
      <c r="F39" s="663">
        <f t="shared" si="1"/>
        <v>0.2047268420781628</v>
      </c>
    </row>
    <row r="40" spans="1:6">
      <c r="A40" s="8" t="s">
        <v>193</v>
      </c>
      <c r="B40" s="188">
        <f t="shared" si="0"/>
        <v>0.15200142640634751</v>
      </c>
      <c r="C40" s="188">
        <f t="shared" si="1"/>
        <v>0.16658362398272711</v>
      </c>
      <c r="D40" s="188">
        <f t="shared" ref="D40" si="5">+D31/D17</f>
        <v>0.16586417535034137</v>
      </c>
      <c r="E40" s="188">
        <f t="shared" si="1"/>
        <v>0.13167024615892944</v>
      </c>
      <c r="F40" s="663">
        <f t="shared" si="1"/>
        <v>0.16026900408039899</v>
      </c>
    </row>
    <row r="41" spans="1:6">
      <c r="A41" s="8"/>
      <c r="B41" s="190"/>
      <c r="C41" s="190"/>
      <c r="D41" s="190"/>
      <c r="E41" s="190"/>
      <c r="F41" s="615"/>
    </row>
    <row r="42" spans="1:6">
      <c r="A42" s="67" t="s">
        <v>30</v>
      </c>
      <c r="B42" s="243">
        <f>+B34/B19</f>
        <v>0.21888316813188097</v>
      </c>
      <c r="C42" s="243">
        <f>+C34/C19</f>
        <v>0.22217212126296362</v>
      </c>
      <c r="D42" s="243">
        <f>+D34/D19</f>
        <v>0.21104321677782489</v>
      </c>
      <c r="E42" s="243">
        <f>+E34/E19</f>
        <v>0.1918686802890156</v>
      </c>
      <c r="F42" s="664">
        <f>+F34/F19</f>
        <v>0.21241164166185805</v>
      </c>
    </row>
    <row r="43" spans="1:6">
      <c r="A43" s="8"/>
      <c r="B43" s="28"/>
      <c r="F43" s="456"/>
    </row>
    <row r="44" spans="1:6">
      <c r="A44" s="8" t="s">
        <v>31</v>
      </c>
      <c r="B44" s="29">
        <v>-1157</v>
      </c>
      <c r="C44" s="4">
        <v>-343</v>
      </c>
      <c r="D44" s="4">
        <v>-325</v>
      </c>
      <c r="E44" s="4">
        <v>-321</v>
      </c>
      <c r="F44" s="456">
        <v>-149</v>
      </c>
    </row>
    <row r="45" spans="1:6" outlineLevel="1">
      <c r="A45" s="8" t="s">
        <v>6</v>
      </c>
      <c r="B45" s="30">
        <v>-1071</v>
      </c>
      <c r="C45" s="30">
        <v>-644</v>
      </c>
      <c r="D45" s="40">
        <v>-359</v>
      </c>
      <c r="E45" s="40">
        <v>-245</v>
      </c>
      <c r="F45" s="616">
        <v>-234</v>
      </c>
    </row>
    <row r="46" spans="1:6" s="11" customFormat="1">
      <c r="A46" s="50" t="s">
        <v>32</v>
      </c>
      <c r="B46" s="68">
        <f>+B34+B44</f>
        <v>17591</v>
      </c>
      <c r="C46" s="68">
        <f>+C34+C44</f>
        <v>20844</v>
      </c>
      <c r="D46" s="68">
        <f>+D34+D44</f>
        <v>21572</v>
      </c>
      <c r="E46" s="68">
        <f>+E34+E44</f>
        <v>18825</v>
      </c>
      <c r="F46" s="608">
        <f>+F34+F44</f>
        <v>23410</v>
      </c>
    </row>
    <row r="47" spans="1:6" s="11" customFormat="1">
      <c r="A47" s="7" t="s">
        <v>186</v>
      </c>
      <c r="B47" s="28">
        <f>B46/B19</f>
        <v>0.20537517658459131</v>
      </c>
      <c r="C47" s="28">
        <f>C46/C19</f>
        <v>0.21857533844363117</v>
      </c>
      <c r="D47" s="28">
        <f>D46/D19</f>
        <v>0.20791086780523535</v>
      </c>
      <c r="E47" s="28">
        <f>E46/E19</f>
        <v>0.18865182839448025</v>
      </c>
      <c r="F47" s="617">
        <f>F46/F19</f>
        <v>0.21106823427582228</v>
      </c>
    </row>
    <row r="48" spans="1:6">
      <c r="A48" s="7"/>
      <c r="B48" s="27"/>
      <c r="F48" s="456"/>
    </row>
    <row r="49" spans="1:6">
      <c r="A49" s="8" t="s">
        <v>33</v>
      </c>
      <c r="B49" s="29">
        <v>-4930</v>
      </c>
      <c r="C49" s="29">
        <v>-4508</v>
      </c>
      <c r="D49" s="29">
        <v>-5029</v>
      </c>
      <c r="E49" s="29">
        <v>-4042</v>
      </c>
      <c r="F49" s="607">
        <v>-5276</v>
      </c>
    </row>
    <row r="50" spans="1:6">
      <c r="A50" s="8" t="s">
        <v>88</v>
      </c>
      <c r="B50" s="27"/>
      <c r="C50" s="27"/>
      <c r="D50" s="27"/>
      <c r="E50" s="27"/>
      <c r="F50" s="618"/>
    </row>
    <row r="51" spans="1:6">
      <c r="A51" s="50" t="s">
        <v>55</v>
      </c>
      <c r="B51" s="68">
        <f>+B46+B49</f>
        <v>12661</v>
      </c>
      <c r="C51" s="68">
        <f>+C46+C49</f>
        <v>16336</v>
      </c>
      <c r="D51" s="68">
        <f>+D46+D49</f>
        <v>16543</v>
      </c>
      <c r="E51" s="68">
        <f>+E46+E49</f>
        <v>14783</v>
      </c>
      <c r="F51" s="608">
        <f>+F46+F49</f>
        <v>18134</v>
      </c>
    </row>
    <row r="52" spans="1:6">
      <c r="A52" s="8" t="s">
        <v>56</v>
      </c>
      <c r="B52" s="29">
        <v>4013</v>
      </c>
      <c r="C52" s="29">
        <v>90099</v>
      </c>
      <c r="D52" s="457">
        <v>0</v>
      </c>
      <c r="E52" s="457">
        <v>0</v>
      </c>
      <c r="F52" s="619"/>
    </row>
    <row r="53" spans="1:6" s="11" customFormat="1">
      <c r="A53" s="50" t="s">
        <v>34</v>
      </c>
      <c r="B53" s="69">
        <f>B51+B52</f>
        <v>16674</v>
      </c>
      <c r="C53" s="69">
        <f>C51+C52</f>
        <v>106435</v>
      </c>
      <c r="D53" s="69">
        <f>D51+D52</f>
        <v>16543</v>
      </c>
      <c r="E53" s="69">
        <f>E51+E52</f>
        <v>14783</v>
      </c>
      <c r="F53" s="620">
        <f>F51+F52</f>
        <v>18134</v>
      </c>
    </row>
    <row r="54" spans="1:6" s="11" customFormat="1">
      <c r="A54" s="7" t="s">
        <v>35</v>
      </c>
      <c r="B54" s="31">
        <f>B51/B19</f>
        <v>0.1478173560762612</v>
      </c>
      <c r="C54" s="31">
        <f>C51/C19</f>
        <v>0.1713033356752619</v>
      </c>
      <c r="D54" s="31">
        <f>D51/D19</f>
        <v>0.1594413817032268</v>
      </c>
      <c r="E54" s="31">
        <f>E51/E19</f>
        <v>0.14814555002154589</v>
      </c>
      <c r="F54" s="621">
        <f>F51/F19</f>
        <v>0.16349899019042125</v>
      </c>
    </row>
    <row r="55" spans="1:6" s="11" customFormat="1">
      <c r="A55" s="4" t="s">
        <v>90</v>
      </c>
      <c r="B55" s="15">
        <v>16652</v>
      </c>
      <c r="C55" s="15">
        <v>106164</v>
      </c>
      <c r="D55" s="15">
        <v>16522</v>
      </c>
      <c r="E55" s="15">
        <v>14779</v>
      </c>
      <c r="F55" s="598">
        <v>18130</v>
      </c>
    </row>
    <row r="56" spans="1:6" s="11" customFormat="1">
      <c r="A56" s="4" t="s">
        <v>89</v>
      </c>
      <c r="B56" s="15">
        <v>22</v>
      </c>
      <c r="C56" s="15">
        <v>271</v>
      </c>
      <c r="D56" s="15">
        <v>21</v>
      </c>
      <c r="E56" s="15">
        <v>4</v>
      </c>
      <c r="F56" s="598">
        <v>4</v>
      </c>
    </row>
    <row r="57" spans="1:6" s="11" customFormat="1">
      <c r="A57" s="10"/>
      <c r="B57" s="31"/>
      <c r="F57" s="609"/>
    </row>
    <row r="58" spans="1:6">
      <c r="A58" s="58" t="s">
        <v>181</v>
      </c>
      <c r="B58" s="171">
        <f>SUM(B59:B63)</f>
        <v>-76</v>
      </c>
      <c r="C58" s="171">
        <f>SUM(C59:C63)</f>
        <v>52</v>
      </c>
      <c r="D58" s="171">
        <v>-780</v>
      </c>
      <c r="E58" s="171">
        <v>-852</v>
      </c>
      <c r="F58" s="58">
        <v>-687</v>
      </c>
    </row>
    <row r="59" spans="1:6" outlineLevel="1">
      <c r="A59" s="8" t="s">
        <v>2</v>
      </c>
      <c r="B59" s="29"/>
      <c r="F59" s="456"/>
    </row>
    <row r="60" spans="1:6" outlineLevel="1">
      <c r="A60" s="8" t="s">
        <v>191</v>
      </c>
      <c r="B60" s="167"/>
      <c r="E60" s="4">
        <v>-300</v>
      </c>
      <c r="F60" s="456"/>
    </row>
    <row r="61" spans="1:6" outlineLevel="1">
      <c r="A61" s="8" t="s">
        <v>3</v>
      </c>
      <c r="B61" s="167">
        <v>380</v>
      </c>
      <c r="D61" s="4">
        <v>-117</v>
      </c>
      <c r="E61" s="4">
        <v>-190</v>
      </c>
      <c r="F61" s="456"/>
    </row>
    <row r="62" spans="1:6" outlineLevel="1">
      <c r="A62" s="8" t="s">
        <v>193</v>
      </c>
      <c r="B62" s="167">
        <v>-30</v>
      </c>
      <c r="C62" s="4">
        <v>109</v>
      </c>
      <c r="E62" s="4">
        <v>-50</v>
      </c>
      <c r="F62" s="456"/>
    </row>
    <row r="63" spans="1:6" outlineLevel="1">
      <c r="A63" s="7" t="s">
        <v>5</v>
      </c>
      <c r="B63" s="349">
        <v>-426</v>
      </c>
      <c r="C63" s="4">
        <v>-57</v>
      </c>
      <c r="D63" s="4">
        <v>-663</v>
      </c>
      <c r="E63" s="4">
        <v>-312</v>
      </c>
      <c r="F63" s="456">
        <v>-687</v>
      </c>
    </row>
    <row r="64" spans="1:6">
      <c r="A64" s="65" t="s">
        <v>36</v>
      </c>
      <c r="B64" s="122">
        <f>+B34-B59-B60-B61-B62-B63</f>
        <v>18824</v>
      </c>
      <c r="C64" s="122">
        <f>+C34-C59-C60-C61-C62-C63</f>
        <v>21135</v>
      </c>
      <c r="D64" s="122">
        <f>+D34-D59-D60-D61-D62-D63</f>
        <v>22677</v>
      </c>
      <c r="E64" s="122">
        <f>+E34-E59-E60-E61-E62-E63</f>
        <v>19998</v>
      </c>
      <c r="F64" s="622">
        <f>+F34-F59-F60-F61-F62-F63</f>
        <v>24246</v>
      </c>
    </row>
    <row r="65" spans="1:6">
      <c r="A65" s="10"/>
      <c r="B65" s="32"/>
      <c r="F65" s="456"/>
    </row>
    <row r="66" spans="1:6">
      <c r="A66" s="9" t="s">
        <v>37</v>
      </c>
      <c r="B66" s="216"/>
      <c r="C66" s="216"/>
      <c r="D66" s="216"/>
      <c r="E66" s="216"/>
      <c r="F66" s="623"/>
    </row>
    <row r="67" spans="1:6" outlineLevel="1">
      <c r="A67" s="8" t="s">
        <v>2</v>
      </c>
      <c r="B67" s="31">
        <f t="shared" ref="B67:C70" si="6">(B28-B59)/B14</f>
        <v>0.2302435515363272</v>
      </c>
      <c r="C67" s="31">
        <f t="shared" si="6"/>
        <v>0.2333985263349404</v>
      </c>
      <c r="D67" s="31">
        <f t="shared" ref="D67:F67" si="7">(D28-D59)/D14</f>
        <v>0.23190987035579672</v>
      </c>
      <c r="E67" s="31">
        <f t="shared" si="7"/>
        <v>0.22518963003655265</v>
      </c>
      <c r="F67" s="621">
        <f t="shared" si="7"/>
        <v>0.23912036570876211</v>
      </c>
    </row>
    <row r="68" spans="1:6" outlineLevel="1">
      <c r="A68" s="8" t="s">
        <v>191</v>
      </c>
      <c r="B68" s="31">
        <f t="shared" si="6"/>
        <v>0.25247397836230323</v>
      </c>
      <c r="C68" s="31">
        <f t="shared" si="6"/>
        <v>0.25092016176671061</v>
      </c>
      <c r="D68" s="31">
        <f t="shared" ref="D68:F68" si="8">(D29-D60)/D15</f>
        <v>0.24573610521849809</v>
      </c>
      <c r="E68" s="31">
        <f t="shared" si="8"/>
        <v>0.2357302005266356</v>
      </c>
      <c r="F68" s="621">
        <f t="shared" si="8"/>
        <v>0.24182894691810122</v>
      </c>
    </row>
    <row r="69" spans="1:6" outlineLevel="1">
      <c r="A69" s="8" t="s">
        <v>3</v>
      </c>
      <c r="B69" s="31">
        <f t="shared" si="6"/>
        <v>0.23212220802142292</v>
      </c>
      <c r="C69" s="31">
        <f t="shared" si="6"/>
        <v>0.23353593932972733</v>
      </c>
      <c r="D69" s="31">
        <f t="shared" ref="D69:F69" si="9">(D30-D61)/D16</f>
        <v>0.22370671227020095</v>
      </c>
      <c r="E69" s="31">
        <f t="shared" si="9"/>
        <v>0.16147378832838774</v>
      </c>
      <c r="F69" s="621">
        <f t="shared" si="9"/>
        <v>0.2047268420781628</v>
      </c>
    </row>
    <row r="70" spans="1:6" outlineLevel="1">
      <c r="A70" s="8" t="s">
        <v>193</v>
      </c>
      <c r="B70" s="31">
        <f t="shared" si="6"/>
        <v>0.15467593830792548</v>
      </c>
      <c r="C70" s="31">
        <f t="shared" si="6"/>
        <v>0.15753197143331674</v>
      </c>
      <c r="D70" s="31">
        <f t="shared" ref="D70:F70" si="10">(D31-D62)/D17</f>
        <v>0.16586417535034137</v>
      </c>
      <c r="E70" s="31">
        <f t="shared" si="10"/>
        <v>0.13580042953907154</v>
      </c>
      <c r="F70" s="621">
        <f t="shared" si="10"/>
        <v>0.16026900408039899</v>
      </c>
    </row>
    <row r="71" spans="1:6" outlineLevel="1">
      <c r="A71" s="7"/>
      <c r="B71" s="66"/>
      <c r="F71" s="456"/>
    </row>
    <row r="72" spans="1:6">
      <c r="A72" s="65" t="s">
        <v>38</v>
      </c>
      <c r="B72" s="223">
        <f>+B64/B19</f>
        <v>0.21977046921882479</v>
      </c>
      <c r="C72" s="223">
        <f>+C64/C19</f>
        <v>0.22162683640405609</v>
      </c>
      <c r="D72" s="223">
        <f>+D64/D19</f>
        <v>0.21856085431203978</v>
      </c>
      <c r="E72" s="223">
        <f>+E64/E19</f>
        <v>0.2004068666259132</v>
      </c>
      <c r="F72" s="624">
        <f>+F64/F19</f>
        <v>0.21860574148874784</v>
      </c>
    </row>
    <row r="73" spans="1:6">
      <c r="A73" s="7"/>
      <c r="B73" s="34"/>
      <c r="F73" s="456"/>
    </row>
    <row r="74" spans="1:6">
      <c r="A74" s="7" t="s">
        <v>77</v>
      </c>
      <c r="B74" s="337">
        <v>1214.0999999999999</v>
      </c>
      <c r="C74" s="337">
        <v>1213.5</v>
      </c>
      <c r="D74" s="337">
        <v>1214.7</v>
      </c>
      <c r="E74" s="337">
        <v>1215.4000000000001</v>
      </c>
      <c r="F74" s="625">
        <v>1217.7</v>
      </c>
    </row>
    <row r="75" spans="1:6">
      <c r="A75" s="9" t="s">
        <v>85</v>
      </c>
      <c r="B75" s="569">
        <v>1215.8</v>
      </c>
      <c r="C75" s="569">
        <v>1215.3</v>
      </c>
      <c r="D75" s="569">
        <v>1215.8</v>
      </c>
      <c r="E75" s="569">
        <v>1217.2</v>
      </c>
      <c r="F75" s="626">
        <v>1220.5</v>
      </c>
    </row>
    <row r="77" spans="1:6" ht="14.25">
      <c r="A77" s="392" t="s">
        <v>343</v>
      </c>
    </row>
  </sheetData>
  <dataConsolidate/>
  <phoneticPr fontId="9" type="noConversion"/>
  <pageMargins left="0.70866141732283472" right="0.70866141732283472" top="0.74803149606299213" bottom="0.74803149606299213" header="0.31496062992125984" footer="0.31496062992125984"/>
  <pageSetup paperSize="9" scale="76" orientation="portrait" r:id="rId1"/>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F46"/>
  <sheetViews>
    <sheetView showGridLines="0" zoomScaleSheetLayoutView="75" workbookViewId="0"/>
  </sheetViews>
  <sheetFormatPr defaultColWidth="9.140625" defaultRowHeight="12.75"/>
  <cols>
    <col min="1" max="1" width="49.7109375" style="4" customWidth="1"/>
    <col min="2" max="6" width="9.7109375" style="4" customWidth="1"/>
    <col min="7" max="16384" width="9.140625" style="4"/>
  </cols>
  <sheetData>
    <row r="1" spans="1:6" s="124" customFormat="1">
      <c r="A1" s="84" t="s">
        <v>11</v>
      </c>
      <c r="B1" s="97"/>
      <c r="C1" s="97"/>
      <c r="D1" s="97"/>
      <c r="E1" s="97"/>
      <c r="F1" s="402"/>
    </row>
    <row r="2" spans="1:6" s="124" customFormat="1">
      <c r="A2" s="84" t="s">
        <v>53</v>
      </c>
      <c r="B2" s="97"/>
      <c r="C2" s="97"/>
      <c r="D2" s="97"/>
      <c r="E2" s="97"/>
      <c r="F2" s="402"/>
    </row>
    <row r="3" spans="1:6" s="55" customFormat="1">
      <c r="A3" s="88"/>
      <c r="B3" s="89" t="s">
        <v>26</v>
      </c>
      <c r="C3" s="89" t="s">
        <v>26</v>
      </c>
      <c r="D3" s="89" t="s">
        <v>26</v>
      </c>
      <c r="E3" s="89" t="s">
        <v>26</v>
      </c>
      <c r="F3" s="403" t="s">
        <v>26</v>
      </c>
    </row>
    <row r="4" spans="1:6" s="55" customFormat="1" ht="14.25">
      <c r="A4" s="90" t="s">
        <v>1</v>
      </c>
      <c r="B4" s="89" t="s">
        <v>313</v>
      </c>
      <c r="C4" s="89">
        <v>2018</v>
      </c>
      <c r="D4" s="89">
        <v>2019</v>
      </c>
      <c r="E4" s="89">
        <v>2020</v>
      </c>
      <c r="F4" s="403">
        <v>2021</v>
      </c>
    </row>
    <row r="5" spans="1:6" s="35" customFormat="1">
      <c r="A5" s="17" t="s">
        <v>18</v>
      </c>
      <c r="B5" s="359">
        <v>35151</v>
      </c>
      <c r="C5" s="359">
        <v>30025</v>
      </c>
      <c r="D5" s="359">
        <v>36549</v>
      </c>
      <c r="E5" s="359">
        <v>45840</v>
      </c>
      <c r="F5" s="277">
        <v>50348</v>
      </c>
    </row>
    <row r="6" spans="1:6" s="35" customFormat="1">
      <c r="A6" s="17" t="s">
        <v>44</v>
      </c>
      <c r="B6" s="360">
        <v>2934</v>
      </c>
      <c r="C6" s="360">
        <v>2288</v>
      </c>
      <c r="D6" s="360">
        <v>2883</v>
      </c>
      <c r="E6" s="360">
        <v>2255</v>
      </c>
      <c r="F6" s="278">
        <v>2350</v>
      </c>
    </row>
    <row r="7" spans="1:6" s="35" customFormat="1">
      <c r="A7" s="17" t="s">
        <v>45</v>
      </c>
      <c r="B7" s="360">
        <v>9523</v>
      </c>
      <c r="C7" s="360">
        <v>8099</v>
      </c>
      <c r="D7" s="360">
        <v>11553</v>
      </c>
      <c r="E7" s="360">
        <v>11136</v>
      </c>
      <c r="F7" s="278">
        <v>12227</v>
      </c>
    </row>
    <row r="8" spans="1:6">
      <c r="A8" s="17" t="s">
        <v>83</v>
      </c>
      <c r="B8" s="360">
        <v>2098</v>
      </c>
      <c r="C8" s="360">
        <v>901</v>
      </c>
      <c r="D8" s="360">
        <v>1795</v>
      </c>
      <c r="E8" s="360">
        <v>1706</v>
      </c>
      <c r="F8" s="278">
        <v>1962</v>
      </c>
    </row>
    <row r="9" spans="1:6" s="35" customFormat="1">
      <c r="A9" s="19" t="s">
        <v>19</v>
      </c>
      <c r="B9" s="361">
        <v>1537</v>
      </c>
      <c r="C9" s="361">
        <v>1619</v>
      </c>
      <c r="D9" s="361">
        <v>1449</v>
      </c>
      <c r="E9" s="361">
        <v>1484</v>
      </c>
      <c r="F9" s="280">
        <v>1790</v>
      </c>
    </row>
    <row r="10" spans="1:6" s="35" customFormat="1">
      <c r="A10" s="21" t="s">
        <v>41</v>
      </c>
      <c r="B10" s="362">
        <f>SUM(B5:B9)</f>
        <v>51243</v>
      </c>
      <c r="C10" s="362">
        <f>SUM(C5:C9)</f>
        <v>42932</v>
      </c>
      <c r="D10" s="362">
        <f>SUM(D5:D9)</f>
        <v>54229</v>
      </c>
      <c r="E10" s="362">
        <f>SUM(E5:E9)</f>
        <v>62421</v>
      </c>
      <c r="F10" s="282">
        <f>SUM(F5:F9)</f>
        <v>68677</v>
      </c>
    </row>
    <row r="11" spans="1:6" s="35" customFormat="1">
      <c r="A11" s="17" t="s">
        <v>12</v>
      </c>
      <c r="B11" s="360">
        <v>18810</v>
      </c>
      <c r="C11" s="360">
        <v>12718</v>
      </c>
      <c r="D11" s="360">
        <v>14501</v>
      </c>
      <c r="E11" s="360">
        <v>13450</v>
      </c>
      <c r="F11" s="278">
        <v>17801</v>
      </c>
    </row>
    <row r="12" spans="1:6" s="35" customFormat="1">
      <c r="A12" s="17" t="s">
        <v>20</v>
      </c>
      <c r="B12" s="360">
        <v>29994</v>
      </c>
      <c r="C12" s="360">
        <v>24503</v>
      </c>
      <c r="D12" s="360">
        <v>27861</v>
      </c>
      <c r="E12" s="360">
        <v>25777</v>
      </c>
      <c r="F12" s="278">
        <v>30363</v>
      </c>
    </row>
    <row r="13" spans="1:6" s="35" customFormat="1">
      <c r="A13" s="17" t="s">
        <v>46</v>
      </c>
      <c r="B13" s="360">
        <v>1295</v>
      </c>
      <c r="C13" s="360">
        <v>102</v>
      </c>
      <c r="D13" s="360">
        <v>125</v>
      </c>
      <c r="E13" s="360">
        <v>58</v>
      </c>
      <c r="F13" s="278">
        <v>847</v>
      </c>
    </row>
    <row r="14" spans="1:6" s="35" customFormat="1">
      <c r="A14" s="17" t="s">
        <v>21</v>
      </c>
      <c r="B14" s="360">
        <v>24496</v>
      </c>
      <c r="C14" s="360">
        <v>16414</v>
      </c>
      <c r="D14" s="360">
        <v>15005</v>
      </c>
      <c r="E14" s="360">
        <v>11655</v>
      </c>
      <c r="F14" s="278">
        <v>18990</v>
      </c>
    </row>
    <row r="15" spans="1:6" s="35" customFormat="1">
      <c r="A15" s="19" t="s">
        <v>22</v>
      </c>
      <c r="B15" s="361">
        <v>193</v>
      </c>
      <c r="C15" s="361">
        <v>1</v>
      </c>
      <c r="D15" s="361">
        <v>1</v>
      </c>
      <c r="E15" s="361">
        <v>5</v>
      </c>
      <c r="F15" s="280">
        <v>5</v>
      </c>
    </row>
    <row r="16" spans="1:6" s="35" customFormat="1">
      <c r="A16" s="23" t="s">
        <v>42</v>
      </c>
      <c r="B16" s="363">
        <f>SUM(B11:B15)</f>
        <v>74788</v>
      </c>
      <c r="C16" s="363">
        <f>SUM(C11:C15)</f>
        <v>53738</v>
      </c>
      <c r="D16" s="363">
        <f>SUM(D11:D15)</f>
        <v>57493</v>
      </c>
      <c r="E16" s="363">
        <f>SUM(E11:E15)</f>
        <v>50945</v>
      </c>
      <c r="F16" s="284">
        <f>SUM(F11:F15)</f>
        <v>68006</v>
      </c>
    </row>
    <row r="17" spans="1:6" s="35" customFormat="1">
      <c r="A17" s="21" t="s">
        <v>43</v>
      </c>
      <c r="B17" s="362">
        <f>+B10+B16</f>
        <v>126031</v>
      </c>
      <c r="C17" s="362">
        <f>+C10+C16</f>
        <v>96670</v>
      </c>
      <c r="D17" s="362">
        <f>+D10+D16</f>
        <v>111722</v>
      </c>
      <c r="E17" s="362">
        <f>+E10+E16</f>
        <v>113366</v>
      </c>
      <c r="F17" s="282">
        <f>+F10+F16</f>
        <v>136683</v>
      </c>
    </row>
    <row r="18" spans="1:6" s="35" customFormat="1">
      <c r="A18" s="17"/>
      <c r="B18" s="364"/>
      <c r="C18" s="364"/>
      <c r="D18" s="364"/>
      <c r="E18" s="364"/>
      <c r="F18" s="285"/>
    </row>
    <row r="19" spans="1:6" s="35" customFormat="1">
      <c r="A19" s="17" t="s">
        <v>91</v>
      </c>
      <c r="B19" s="360">
        <v>60517</v>
      </c>
      <c r="C19" s="360">
        <v>42425</v>
      </c>
      <c r="D19" s="360">
        <v>53231</v>
      </c>
      <c r="E19" s="360">
        <v>53215</v>
      </c>
      <c r="F19" s="278">
        <v>67633</v>
      </c>
    </row>
    <row r="20" spans="1:6" s="35" customFormat="1" collapsed="1">
      <c r="A20" s="19" t="s">
        <v>88</v>
      </c>
      <c r="B20" s="361">
        <v>84</v>
      </c>
      <c r="C20" s="361">
        <v>47</v>
      </c>
      <c r="D20" s="361">
        <v>59</v>
      </c>
      <c r="E20" s="361">
        <v>319</v>
      </c>
      <c r="F20" s="280">
        <v>1</v>
      </c>
    </row>
    <row r="21" spans="1:6" s="35" customFormat="1">
      <c r="A21" s="21" t="s">
        <v>47</v>
      </c>
      <c r="B21" s="362">
        <f>SUM(B19:B20)</f>
        <v>60601</v>
      </c>
      <c r="C21" s="362">
        <f>SUM(C19:C20)</f>
        <v>42472</v>
      </c>
      <c r="D21" s="362">
        <f>SUM(D19:D20)</f>
        <v>53290</v>
      </c>
      <c r="E21" s="362">
        <f>SUM(E19:E20)</f>
        <v>53534</v>
      </c>
      <c r="F21" s="282">
        <f>SUM(F19:F20)</f>
        <v>67634</v>
      </c>
    </row>
    <row r="22" spans="1:6" s="35" customFormat="1">
      <c r="A22" s="17" t="s">
        <v>93</v>
      </c>
      <c r="B22" s="360">
        <v>23635</v>
      </c>
      <c r="C22" s="360">
        <v>14415</v>
      </c>
      <c r="D22" s="360">
        <v>20400</v>
      </c>
      <c r="E22" s="360">
        <v>21669</v>
      </c>
      <c r="F22" s="278">
        <v>20855</v>
      </c>
    </row>
    <row r="23" spans="1:6" s="35" customFormat="1">
      <c r="A23" s="17" t="s">
        <v>48</v>
      </c>
      <c r="B23" s="360">
        <v>3034</v>
      </c>
      <c r="C23" s="360">
        <v>2837</v>
      </c>
      <c r="D23" s="360">
        <v>3488</v>
      </c>
      <c r="E23" s="360">
        <v>3488</v>
      </c>
      <c r="F23" s="278">
        <v>3114</v>
      </c>
    </row>
    <row r="24" spans="1:6" s="35" customFormat="1">
      <c r="A24" s="17" t="s">
        <v>23</v>
      </c>
      <c r="B24" s="365">
        <v>1720</v>
      </c>
      <c r="C24" s="365">
        <v>1282</v>
      </c>
      <c r="D24" s="365">
        <v>1410</v>
      </c>
      <c r="E24" s="365">
        <v>1473</v>
      </c>
      <c r="F24" s="287">
        <v>2014</v>
      </c>
    </row>
    <row r="25" spans="1:6" s="35" customFormat="1">
      <c r="A25" s="19" t="s">
        <v>84</v>
      </c>
      <c r="B25" s="366">
        <v>438</v>
      </c>
      <c r="C25" s="366">
        <v>619</v>
      </c>
      <c r="D25" s="366">
        <v>702</v>
      </c>
      <c r="E25" s="366">
        <v>1736</v>
      </c>
      <c r="F25" s="289">
        <v>2225</v>
      </c>
    </row>
    <row r="26" spans="1:6" s="35" customFormat="1">
      <c r="A26" s="21" t="s">
        <v>49</v>
      </c>
      <c r="B26" s="362">
        <f>SUM(B22:B25)</f>
        <v>28827</v>
      </c>
      <c r="C26" s="362">
        <f>SUM(C22:C25)</f>
        <v>19153</v>
      </c>
      <c r="D26" s="362">
        <f>SUM(D22:D25)</f>
        <v>26000</v>
      </c>
      <c r="E26" s="362">
        <f>SUM(E22:E25)</f>
        <v>28366</v>
      </c>
      <c r="F26" s="282">
        <f>SUM(F22:F25)</f>
        <v>28208</v>
      </c>
    </row>
    <row r="27" spans="1:6" s="35" customFormat="1">
      <c r="A27" s="17" t="s">
        <v>93</v>
      </c>
      <c r="B27" s="360">
        <v>1513</v>
      </c>
      <c r="C27" s="360">
        <v>5966</v>
      </c>
      <c r="D27" s="360">
        <v>3255</v>
      </c>
      <c r="E27" s="360">
        <v>2977</v>
      </c>
      <c r="F27" s="278">
        <v>4019</v>
      </c>
    </row>
    <row r="28" spans="1:6" s="35" customFormat="1">
      <c r="A28" s="17" t="s">
        <v>82</v>
      </c>
      <c r="B28" s="360">
        <v>33008</v>
      </c>
      <c r="C28" s="360">
        <v>27477</v>
      </c>
      <c r="D28" s="360">
        <v>27564</v>
      </c>
      <c r="E28" s="360">
        <v>26556</v>
      </c>
      <c r="F28" s="278">
        <v>35196</v>
      </c>
    </row>
    <row r="29" spans="1:6" s="35" customFormat="1">
      <c r="A29" s="17" t="s">
        <v>24</v>
      </c>
      <c r="B29" s="360">
        <v>2026</v>
      </c>
      <c r="C29" s="360">
        <v>1602</v>
      </c>
      <c r="D29" s="360">
        <v>1613</v>
      </c>
      <c r="E29" s="360">
        <v>1933</v>
      </c>
      <c r="F29" s="278">
        <v>1626</v>
      </c>
    </row>
    <row r="30" spans="1:6" s="35" customFormat="1" ht="25.5">
      <c r="A30" s="19" t="s">
        <v>51</v>
      </c>
      <c r="B30" s="361">
        <v>56</v>
      </c>
      <c r="C30" s="462">
        <v>0</v>
      </c>
      <c r="D30" s="462">
        <v>0</v>
      </c>
      <c r="E30" s="462">
        <v>0</v>
      </c>
      <c r="F30" s="648">
        <v>0</v>
      </c>
    </row>
    <row r="31" spans="1:6" s="35" customFormat="1">
      <c r="A31" s="23" t="s">
        <v>50</v>
      </c>
      <c r="B31" s="363">
        <f>SUM(B27:B30)</f>
        <v>36603</v>
      </c>
      <c r="C31" s="363">
        <f>SUM(C27:C30)</f>
        <v>35045</v>
      </c>
      <c r="D31" s="363">
        <f>SUM(D27:D30)</f>
        <v>32432</v>
      </c>
      <c r="E31" s="363">
        <f>SUM(E27:E30)</f>
        <v>31466</v>
      </c>
      <c r="F31" s="284">
        <f>SUM(F27:F30)</f>
        <v>40841</v>
      </c>
    </row>
    <row r="32" spans="1:6" s="35" customFormat="1" ht="15" customHeight="1">
      <c r="A32" s="21" t="s">
        <v>52</v>
      </c>
      <c r="B32" s="362">
        <f>+B21+B26+B31</f>
        <v>126031</v>
      </c>
      <c r="C32" s="362">
        <f>+C21+C26+C31</f>
        <v>96670</v>
      </c>
      <c r="D32" s="362">
        <f>+D21+D26+D31</f>
        <v>111722</v>
      </c>
      <c r="E32" s="362">
        <f>+E21+E26+E31</f>
        <v>113366</v>
      </c>
      <c r="F32" s="282">
        <f>+F21+F26+F31</f>
        <v>136683</v>
      </c>
    </row>
    <row r="33" spans="1:6" s="35" customFormat="1" ht="15" customHeight="1">
      <c r="A33" s="21"/>
      <c r="B33" s="22"/>
      <c r="C33" s="22"/>
      <c r="D33" s="22"/>
      <c r="E33" s="22"/>
      <c r="F33" s="550"/>
    </row>
    <row r="34" spans="1:6" s="35" customFormat="1" ht="15" customHeight="1">
      <c r="A34" s="64"/>
      <c r="B34" s="22"/>
      <c r="C34" s="22"/>
      <c r="D34" s="22"/>
      <c r="E34" s="22"/>
      <c r="F34" s="550"/>
    </row>
    <row r="35" spans="1:6" s="35" customFormat="1" ht="15" customHeight="1">
      <c r="A35" s="21" t="s">
        <v>179</v>
      </c>
      <c r="B35" s="22"/>
      <c r="C35" s="22"/>
      <c r="D35" s="22"/>
      <c r="E35" s="22"/>
      <c r="F35" s="550"/>
    </row>
    <row r="36" spans="1:6" s="35" customFormat="1" ht="15" customHeight="1">
      <c r="A36" s="17" t="s">
        <v>177</v>
      </c>
      <c r="B36" s="18">
        <f>B17</f>
        <v>126031</v>
      </c>
      <c r="C36" s="18">
        <f>C17</f>
        <v>96670</v>
      </c>
      <c r="D36" s="18">
        <f>D17</f>
        <v>111722</v>
      </c>
      <c r="E36" s="18">
        <f>E17</f>
        <v>113366</v>
      </c>
      <c r="F36" s="548">
        <f>F17</f>
        <v>136683</v>
      </c>
    </row>
    <row r="37" spans="1:6" s="35" customFormat="1" ht="15" customHeight="1">
      <c r="A37" s="17" t="s">
        <v>25</v>
      </c>
      <c r="B37" s="18">
        <f>-(B24+B25+B28+B29)</f>
        <v>-37192</v>
      </c>
      <c r="C37" s="18">
        <f>-(C24+C25+C28+C29)</f>
        <v>-30980</v>
      </c>
      <c r="D37" s="18">
        <f>-(D24+D25+D28+D29)</f>
        <v>-31289</v>
      </c>
      <c r="E37" s="18">
        <f>-(E24+E25+E28+E29)</f>
        <v>-31698</v>
      </c>
      <c r="F37" s="548">
        <f>-(F24+F25+F28+F29)</f>
        <v>-41061</v>
      </c>
    </row>
    <row r="38" spans="1:6" s="35" customFormat="1" ht="15" customHeight="1">
      <c r="A38" s="23" t="s">
        <v>178</v>
      </c>
      <c r="B38" s="24">
        <f>B36+B37</f>
        <v>88839</v>
      </c>
      <c r="C38" s="24">
        <f>C36+C37</f>
        <v>65690</v>
      </c>
      <c r="D38" s="24">
        <f>D36+D37</f>
        <v>80433</v>
      </c>
      <c r="E38" s="24">
        <f>E36+E37</f>
        <v>81668</v>
      </c>
      <c r="F38" s="551">
        <f>F36+F37</f>
        <v>95622</v>
      </c>
    </row>
    <row r="39" spans="1:6" s="35" customFormat="1" ht="15" customHeight="1">
      <c r="A39" s="17" t="s">
        <v>196</v>
      </c>
      <c r="B39" s="240">
        <v>82229</v>
      </c>
      <c r="C39" s="240">
        <v>64945</v>
      </c>
      <c r="D39" s="240">
        <v>72732</v>
      </c>
      <c r="E39" s="240">
        <v>83649</v>
      </c>
      <c r="F39" s="528">
        <v>87537</v>
      </c>
    </row>
    <row r="40" spans="1:6" s="35" customFormat="1" ht="15" customHeight="1">
      <c r="A40" s="17"/>
      <c r="B40" s="18"/>
      <c r="C40" s="18"/>
      <c r="D40" s="18"/>
      <c r="E40" s="18"/>
      <c r="F40" s="548"/>
    </row>
    <row r="41" spans="1:6" s="35" customFormat="1" ht="15" customHeight="1">
      <c r="A41" s="21" t="s">
        <v>180</v>
      </c>
      <c r="B41" s="18"/>
      <c r="C41" s="18"/>
      <c r="D41" s="18"/>
      <c r="E41" s="18"/>
      <c r="F41" s="548"/>
    </row>
    <row r="42" spans="1:6" s="35" customFormat="1" ht="15" customHeight="1">
      <c r="A42" s="17" t="s">
        <v>146</v>
      </c>
      <c r="B42" s="18">
        <f>-(B22+B23+B27)</f>
        <v>-28182</v>
      </c>
      <c r="C42" s="18">
        <f>-(C22+C23+C27)</f>
        <v>-23218</v>
      </c>
      <c r="D42" s="18">
        <f>-(D22+D23+D27)</f>
        <v>-27143</v>
      </c>
      <c r="E42" s="18">
        <f>-(E22+E23+E27)</f>
        <v>-28134</v>
      </c>
      <c r="F42" s="548">
        <f>-(F22+F23+F27)</f>
        <v>-27988</v>
      </c>
    </row>
    <row r="43" spans="1:6" s="35" customFormat="1" ht="15" customHeight="1">
      <c r="A43" s="17" t="s">
        <v>174</v>
      </c>
      <c r="B43" s="18">
        <v>-75</v>
      </c>
      <c r="C43" s="526">
        <v>0</v>
      </c>
      <c r="D43" s="526">
        <v>0</v>
      </c>
      <c r="E43" s="526">
        <v>0</v>
      </c>
      <c r="F43" s="649">
        <v>0</v>
      </c>
    </row>
    <row r="44" spans="1:6" s="35" customFormat="1" ht="15" customHeight="1">
      <c r="A44" s="17" t="s">
        <v>176</v>
      </c>
      <c r="B44" s="18">
        <f>+B13+B14</f>
        <v>25791</v>
      </c>
      <c r="C44" s="18">
        <f>+C13+C14</f>
        <v>16516</v>
      </c>
      <c r="D44" s="18">
        <f>+D13+D14</f>
        <v>15130</v>
      </c>
      <c r="E44" s="18">
        <f>+E13+E14</f>
        <v>11713</v>
      </c>
      <c r="F44" s="548">
        <f>+F13+F14</f>
        <v>19837</v>
      </c>
    </row>
    <row r="45" spans="1:6" s="35" customFormat="1">
      <c r="A45" s="23" t="s">
        <v>175</v>
      </c>
      <c r="B45" s="24">
        <f>B42+B43+B44</f>
        <v>-2466</v>
      </c>
      <c r="C45" s="24">
        <f>C42+C43+C44</f>
        <v>-6702</v>
      </c>
      <c r="D45" s="24">
        <f>D42+D43+D44</f>
        <v>-12013</v>
      </c>
      <c r="E45" s="24">
        <f>E42+E43+E44</f>
        <v>-16421</v>
      </c>
      <c r="F45" s="551">
        <f>F42+F43+F44</f>
        <v>-8151</v>
      </c>
    </row>
    <row r="46" spans="1:6" s="35" customFormat="1" ht="27.75" customHeight="1">
      <c r="A46" s="393" t="s">
        <v>345</v>
      </c>
      <c r="B46" s="25"/>
      <c r="C46" s="25"/>
      <c r="D46" s="25"/>
      <c r="E46" s="25"/>
      <c r="F46" s="25"/>
    </row>
  </sheetData>
  <phoneticPr fontId="9" type="noConversion"/>
  <pageMargins left="0.70866141732283472" right="0.70866141732283472" top="0.74803149606299213" bottom="0.74803149606299213" header="0.31496062992125984" footer="0.31496062992125984"/>
  <pageSetup paperSize="9" scale="90" orientation="portrait" r:id="rId1"/>
  <customProperties>
    <customPr name="EpmWorksheetKeyString_GU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F43"/>
  <sheetViews>
    <sheetView showGridLines="0" zoomScaleNormal="100" workbookViewId="0">
      <pane xSplit="1" ySplit="4" topLeftCell="B5" activePane="bottomRight" state="frozen"/>
      <selection activeCell="D64" sqref="D64"/>
      <selection pane="topRight" activeCell="D64" sqref="D64"/>
      <selection pane="bottomLeft" activeCell="D64" sqref="D64"/>
      <selection pane="bottomRight"/>
    </sheetView>
  </sheetViews>
  <sheetFormatPr defaultColWidth="9.140625" defaultRowHeight="12.75"/>
  <cols>
    <col min="1" max="1" width="48.140625" style="119" customWidth="1"/>
    <col min="2" max="2" width="9.7109375" style="119" customWidth="1"/>
    <col min="3" max="16384" width="9.140625" style="119"/>
  </cols>
  <sheetData>
    <row r="1" spans="1:6" s="218" customFormat="1">
      <c r="A1" s="95" t="s">
        <v>0</v>
      </c>
      <c r="B1" s="123"/>
      <c r="C1" s="123"/>
      <c r="D1" s="123"/>
      <c r="E1" s="123"/>
      <c r="F1" s="572"/>
    </row>
    <row r="2" spans="1:6" s="218" customFormat="1">
      <c r="A2" s="95" t="s">
        <v>197</v>
      </c>
      <c r="B2" s="123"/>
      <c r="C2" s="123"/>
      <c r="D2" s="123"/>
      <c r="E2" s="123"/>
      <c r="F2" s="572"/>
    </row>
    <row r="3" spans="1:6">
      <c r="A3" s="114"/>
      <c r="B3" s="99"/>
      <c r="C3" s="99"/>
      <c r="D3" s="99"/>
      <c r="E3" s="99"/>
      <c r="F3" s="573"/>
    </row>
    <row r="4" spans="1:6" ht="14.25">
      <c r="A4" s="115" t="s">
        <v>1</v>
      </c>
      <c r="B4" s="100" t="s">
        <v>312</v>
      </c>
      <c r="C4" s="100">
        <v>2018</v>
      </c>
      <c r="D4" s="100">
        <v>2019</v>
      </c>
      <c r="E4" s="100">
        <v>2020</v>
      </c>
      <c r="F4" s="574">
        <v>2021</v>
      </c>
    </row>
    <row r="5" spans="1:6">
      <c r="A5" s="102"/>
      <c r="B5" s="166"/>
      <c r="F5" s="655"/>
    </row>
    <row r="6" spans="1:6">
      <c r="A6" s="102" t="s">
        <v>114</v>
      </c>
      <c r="B6" s="103"/>
      <c r="F6" s="427"/>
    </row>
    <row r="7" spans="1:6">
      <c r="A7" s="101" t="s">
        <v>54</v>
      </c>
      <c r="B7" s="105">
        <v>24152</v>
      </c>
      <c r="C7" s="105">
        <v>24200</v>
      </c>
      <c r="D7" s="105">
        <v>21897</v>
      </c>
      <c r="E7" s="105">
        <v>19146</v>
      </c>
      <c r="F7" s="650">
        <v>23559</v>
      </c>
    </row>
    <row r="8" spans="1:6">
      <c r="A8" s="101" t="s">
        <v>57</v>
      </c>
      <c r="B8" s="105">
        <v>5110</v>
      </c>
      <c r="C8" s="105">
        <v>3922</v>
      </c>
      <c r="D8" s="105">
        <v>4700</v>
      </c>
      <c r="E8" s="105">
        <v>5189</v>
      </c>
      <c r="F8" s="650">
        <v>5466</v>
      </c>
    </row>
    <row r="9" spans="1:6">
      <c r="A9" s="116" t="s">
        <v>115</v>
      </c>
      <c r="B9" s="106">
        <v>-75</v>
      </c>
      <c r="C9" s="106">
        <v>322</v>
      </c>
      <c r="D9" s="106">
        <v>99</v>
      </c>
      <c r="E9" s="106">
        <v>746</v>
      </c>
      <c r="F9" s="651">
        <v>-73</v>
      </c>
    </row>
    <row r="10" spans="1:6">
      <c r="A10" s="102" t="s">
        <v>63</v>
      </c>
      <c r="B10" s="107">
        <f>SUM(B7:B9)</f>
        <v>29187</v>
      </c>
      <c r="C10" s="107">
        <f>SUM(C7:C9)</f>
        <v>28444</v>
      </c>
      <c r="D10" s="107">
        <f>SUM(D7:D9)</f>
        <v>26696</v>
      </c>
      <c r="E10" s="107">
        <f>SUM(E7:E9)</f>
        <v>25081</v>
      </c>
      <c r="F10" s="652">
        <f>SUM(F7:F9)</f>
        <v>28952</v>
      </c>
    </row>
    <row r="11" spans="1:6">
      <c r="A11" s="117"/>
      <c r="B11" s="108"/>
      <c r="F11" s="427"/>
    </row>
    <row r="12" spans="1:6" ht="14.25" customHeight="1">
      <c r="A12" s="101" t="s">
        <v>116</v>
      </c>
      <c r="B12" s="105">
        <v>329</v>
      </c>
      <c r="C12" s="105">
        <v>-675</v>
      </c>
      <c r="D12" s="105">
        <v>-610</v>
      </c>
      <c r="E12" s="105">
        <v>244</v>
      </c>
      <c r="F12" s="650">
        <v>459</v>
      </c>
    </row>
    <row r="13" spans="1:6">
      <c r="A13" s="101" t="s">
        <v>169</v>
      </c>
      <c r="B13" s="105">
        <v>-1280</v>
      </c>
      <c r="C13" s="105">
        <v>-392</v>
      </c>
      <c r="D13" s="105">
        <v>-376</v>
      </c>
      <c r="E13" s="105">
        <v>-340</v>
      </c>
      <c r="F13" s="650">
        <v>-330</v>
      </c>
    </row>
    <row r="14" spans="1:6">
      <c r="A14" s="116" t="s">
        <v>117</v>
      </c>
      <c r="B14" s="106">
        <v>-7306</v>
      </c>
      <c r="C14" s="106">
        <v>-5896</v>
      </c>
      <c r="D14" s="106">
        <v>-5501</v>
      </c>
      <c r="E14" s="106">
        <v>-4531</v>
      </c>
      <c r="F14" s="651">
        <v>-5211</v>
      </c>
    </row>
    <row r="15" spans="1:6">
      <c r="A15" s="102" t="s">
        <v>64</v>
      </c>
      <c r="B15" s="107">
        <f>SUM(B10:B14)</f>
        <v>20930</v>
      </c>
      <c r="C15" s="107">
        <f>SUM(C10:C14)</f>
        <v>21481</v>
      </c>
      <c r="D15" s="107">
        <f>SUM(D10:D14)</f>
        <v>20209</v>
      </c>
      <c r="E15" s="107">
        <f>SUM(E10:E14)</f>
        <v>20454</v>
      </c>
      <c r="F15" s="652">
        <f>SUM(F10:F14)</f>
        <v>23870</v>
      </c>
    </row>
    <row r="16" spans="1:6">
      <c r="A16" s="101" t="s">
        <v>65</v>
      </c>
      <c r="B16" s="105">
        <v>1398</v>
      </c>
      <c r="C16" s="105">
        <v>-3391</v>
      </c>
      <c r="D16" s="105">
        <v>-2971</v>
      </c>
      <c r="E16" s="105">
        <v>2166</v>
      </c>
      <c r="F16" s="650">
        <v>-244</v>
      </c>
    </row>
    <row r="17" spans="1:6">
      <c r="A17" s="341" t="s">
        <v>112</v>
      </c>
      <c r="B17" s="105">
        <v>-1412</v>
      </c>
      <c r="C17" s="105">
        <v>-1462</v>
      </c>
      <c r="D17" s="105">
        <v>-1140</v>
      </c>
      <c r="E17" s="105">
        <v>-486</v>
      </c>
      <c r="F17" s="650">
        <v>-510</v>
      </c>
    </row>
    <row r="18" spans="1:6">
      <c r="A18" s="342" t="s">
        <v>164</v>
      </c>
      <c r="B18" s="106">
        <v>464</v>
      </c>
      <c r="C18" s="106">
        <v>186</v>
      </c>
      <c r="D18" s="106">
        <v>53</v>
      </c>
      <c r="E18" s="106">
        <v>70</v>
      </c>
      <c r="F18" s="651">
        <v>36</v>
      </c>
    </row>
    <row r="19" spans="1:6">
      <c r="A19" s="102" t="s">
        <v>118</v>
      </c>
      <c r="B19" s="107">
        <f>B15+B16+B17+B18</f>
        <v>21380</v>
      </c>
      <c r="C19" s="107">
        <f>C15+C16+C17+C18</f>
        <v>16814</v>
      </c>
      <c r="D19" s="107">
        <f>D15+D16+D17+D18</f>
        <v>16151</v>
      </c>
      <c r="E19" s="107">
        <f>E15+E16+E17+E18</f>
        <v>22204</v>
      </c>
      <c r="F19" s="652">
        <f>F15+F16+F17+F18</f>
        <v>23152</v>
      </c>
    </row>
    <row r="20" spans="1:6">
      <c r="A20" s="117"/>
      <c r="B20" s="108"/>
      <c r="F20" s="427"/>
    </row>
    <row r="21" spans="1:6">
      <c r="A21" s="26" t="s">
        <v>119</v>
      </c>
      <c r="B21" s="29"/>
      <c r="F21" s="427"/>
    </row>
    <row r="22" spans="1:6">
      <c r="A22" s="101" t="s">
        <v>120</v>
      </c>
      <c r="B22" s="27">
        <v>-1742</v>
      </c>
      <c r="C22" s="27">
        <v>-2000</v>
      </c>
      <c r="D22" s="27">
        <v>-1662</v>
      </c>
      <c r="E22" s="27">
        <v>-1459</v>
      </c>
      <c r="F22" s="618">
        <v>-1970</v>
      </c>
    </row>
    <row r="23" spans="1:6">
      <c r="A23" s="101" t="s">
        <v>147</v>
      </c>
      <c r="B23" s="109">
        <v>179</v>
      </c>
      <c r="C23" s="119">
        <v>78</v>
      </c>
      <c r="D23" s="119">
        <v>718</v>
      </c>
      <c r="E23" s="119">
        <v>39</v>
      </c>
      <c r="F23" s="427">
        <v>93</v>
      </c>
    </row>
    <row r="24" spans="1:6">
      <c r="A24" s="101" t="s">
        <v>121</v>
      </c>
      <c r="B24" s="105">
        <v>-1021</v>
      </c>
      <c r="C24" s="119">
        <v>-846</v>
      </c>
      <c r="D24" s="352">
        <v>-1016</v>
      </c>
      <c r="E24" s="352">
        <v>-1337</v>
      </c>
      <c r="F24" s="576">
        <v>-1389</v>
      </c>
    </row>
    <row r="25" spans="1:6">
      <c r="A25" s="101" t="s">
        <v>122</v>
      </c>
      <c r="B25" s="29">
        <v>2</v>
      </c>
      <c r="C25" s="463">
        <v>0</v>
      </c>
      <c r="D25" s="414">
        <v>1</v>
      </c>
      <c r="E25" s="463">
        <v>0</v>
      </c>
      <c r="F25" s="578">
        <v>0</v>
      </c>
    </row>
    <row r="26" spans="1:6">
      <c r="A26" s="101" t="s">
        <v>134</v>
      </c>
      <c r="B26" s="29">
        <v>-520</v>
      </c>
      <c r="C26" s="352">
        <v>-1575</v>
      </c>
      <c r="D26" s="352">
        <v>-7706</v>
      </c>
      <c r="E26" s="352">
        <v>-13583</v>
      </c>
      <c r="F26" s="576">
        <v>-2334</v>
      </c>
    </row>
    <row r="27" spans="1:6">
      <c r="A27" s="101" t="s">
        <v>123</v>
      </c>
      <c r="B27" s="104">
        <v>1560</v>
      </c>
      <c r="C27" s="414">
        <v>166</v>
      </c>
      <c r="D27" s="463">
        <v>0</v>
      </c>
      <c r="E27" s="463">
        <v>0</v>
      </c>
      <c r="F27" s="576">
        <v>-7</v>
      </c>
    </row>
    <row r="28" spans="1:6">
      <c r="A28" s="116" t="s">
        <v>124</v>
      </c>
      <c r="B28" s="106">
        <v>784</v>
      </c>
      <c r="C28" s="106">
        <v>-124</v>
      </c>
      <c r="D28" s="106">
        <v>-18</v>
      </c>
      <c r="E28" s="106">
        <v>54</v>
      </c>
      <c r="F28" s="651">
        <v>-514</v>
      </c>
    </row>
    <row r="29" spans="1:6">
      <c r="A29" s="102" t="s">
        <v>125</v>
      </c>
      <c r="B29" s="107">
        <f>SUM(B22:B28)</f>
        <v>-758</v>
      </c>
      <c r="C29" s="107">
        <f>SUM(C22:C28)</f>
        <v>-4301</v>
      </c>
      <c r="D29" s="107">
        <f>SUM(D22:D28)</f>
        <v>-9683</v>
      </c>
      <c r="E29" s="107">
        <f>SUM(E22:E28)</f>
        <v>-16286</v>
      </c>
      <c r="F29" s="652">
        <f>SUM(F22:F28)</f>
        <v>-6121</v>
      </c>
    </row>
    <row r="30" spans="1:6">
      <c r="A30" s="102"/>
      <c r="B30" s="107"/>
      <c r="F30" s="427"/>
    </row>
    <row r="31" spans="1:6">
      <c r="A31" s="102" t="s">
        <v>126</v>
      </c>
      <c r="B31" s="107"/>
      <c r="F31" s="427"/>
    </row>
    <row r="32" spans="1:6">
      <c r="A32" s="101" t="s">
        <v>127</v>
      </c>
      <c r="B32" s="352">
        <v>-8252</v>
      </c>
      <c r="C32" s="352">
        <v>-8487</v>
      </c>
      <c r="D32" s="352">
        <v>-7653</v>
      </c>
      <c r="E32" s="352">
        <v>-8506</v>
      </c>
      <c r="F32" s="576">
        <v>-8889</v>
      </c>
    </row>
    <row r="33" spans="1:6">
      <c r="A33" s="101" t="s">
        <v>128</v>
      </c>
      <c r="B33" s="352">
        <v>-3</v>
      </c>
      <c r="C33" s="119">
        <v>-9</v>
      </c>
      <c r="D33" s="119">
        <v>-10</v>
      </c>
      <c r="E33" s="463">
        <v>0</v>
      </c>
      <c r="F33" s="578">
        <v>0</v>
      </c>
    </row>
    <row r="34" spans="1:6">
      <c r="A34" s="101" t="s">
        <v>338</v>
      </c>
      <c r="B34" s="463">
        <v>0</v>
      </c>
      <c r="C34" s="532">
        <v>-4002</v>
      </c>
      <c r="D34" s="463">
        <v>0</v>
      </c>
      <c r="E34" s="463">
        <v>0</v>
      </c>
      <c r="F34" s="578">
        <v>0</v>
      </c>
    </row>
    <row r="35" spans="1:6">
      <c r="A35" s="101" t="s">
        <v>129</v>
      </c>
      <c r="B35" s="104">
        <v>-19</v>
      </c>
      <c r="C35" s="463">
        <v>0</v>
      </c>
      <c r="D35" s="463">
        <v>0</v>
      </c>
      <c r="E35" s="119">
        <v>-216</v>
      </c>
      <c r="F35" s="427">
        <v>-823</v>
      </c>
    </row>
    <row r="36" spans="1:6">
      <c r="A36" s="101" t="s">
        <v>76</v>
      </c>
      <c r="B36" s="463">
        <v>0</v>
      </c>
      <c r="C36" s="532">
        <v>-9705</v>
      </c>
      <c r="D36" s="463">
        <v>0</v>
      </c>
      <c r="E36" s="463">
        <v>0</v>
      </c>
      <c r="F36" s="578">
        <v>0</v>
      </c>
    </row>
    <row r="37" spans="1:6">
      <c r="A37" s="101" t="s">
        <v>130</v>
      </c>
      <c r="B37" s="105">
        <v>-236</v>
      </c>
      <c r="C37" s="414">
        <v>-198</v>
      </c>
      <c r="D37" s="532">
        <v>1287</v>
      </c>
      <c r="E37" s="532">
        <v>-274</v>
      </c>
      <c r="F37" s="578">
        <v>1034</v>
      </c>
    </row>
    <row r="38" spans="1:6">
      <c r="A38" s="116" t="s">
        <v>131</v>
      </c>
      <c r="B38" s="106">
        <v>765</v>
      </c>
      <c r="C38" s="106">
        <v>800</v>
      </c>
      <c r="D38" s="106">
        <v>-1648</v>
      </c>
      <c r="E38" s="106">
        <v>444</v>
      </c>
      <c r="F38" s="651">
        <v>-1645</v>
      </c>
    </row>
    <row r="39" spans="1:6">
      <c r="A39" s="102" t="s">
        <v>132</v>
      </c>
      <c r="B39" s="107">
        <f>SUM(B32:B38)</f>
        <v>-7745</v>
      </c>
      <c r="C39" s="107">
        <f>SUM(C32:C38)</f>
        <v>-21601</v>
      </c>
      <c r="D39" s="107">
        <f>SUM(D32:D38)</f>
        <v>-8024</v>
      </c>
      <c r="E39" s="107">
        <f>SUM(E32:E38)</f>
        <v>-8552</v>
      </c>
      <c r="F39" s="652">
        <f>SUM(F32:F38)</f>
        <v>-10323</v>
      </c>
    </row>
    <row r="40" spans="1:6">
      <c r="A40" s="116"/>
      <c r="B40" s="106"/>
      <c r="F40" s="427"/>
    </row>
    <row r="41" spans="1:6">
      <c r="A41" s="118" t="s">
        <v>133</v>
      </c>
      <c r="B41" s="110">
        <f>+B19+B29+B39</f>
        <v>12877</v>
      </c>
      <c r="C41" s="110">
        <f>+C19+C29+C39</f>
        <v>-9088</v>
      </c>
      <c r="D41" s="110">
        <f>+D19+D29+D39</f>
        <v>-1556</v>
      </c>
      <c r="E41" s="110">
        <f>+E19+E29+E39</f>
        <v>-2634</v>
      </c>
      <c r="F41" s="654">
        <f>+F19+F29+F39</f>
        <v>6708</v>
      </c>
    </row>
    <row r="42" spans="1:6">
      <c r="A42" s="77"/>
      <c r="B42" s="77"/>
      <c r="E42" s="414"/>
      <c r="F42" s="414"/>
    </row>
    <row r="43" spans="1:6">
      <c r="A43" s="390" t="s">
        <v>346</v>
      </c>
      <c r="B43" s="77"/>
    </row>
  </sheetData>
  <pageMargins left="0.70866141732283472" right="0.70866141732283472" top="0.74803149606299213" bottom="0.74803149606299213" header="0.31496062992125984" footer="0.31496062992125984"/>
  <pageSetup paperSize="9" scale="94" orientation="portrait" r:id="rId1"/>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G97"/>
  <sheetViews>
    <sheetView showGridLines="0" zoomScaleNormal="100" zoomScaleSheetLayoutView="75" workbookViewId="0">
      <pane xSplit="1" ySplit="4" topLeftCell="B23" activePane="bottomRight" state="frozen"/>
      <selection activeCell="D64" sqref="D64"/>
      <selection pane="topRight" activeCell="D64" sqref="D64"/>
      <selection pane="bottomLeft" activeCell="D64" sqref="D64"/>
      <selection pane="bottomRight"/>
    </sheetView>
  </sheetViews>
  <sheetFormatPr defaultColWidth="9.140625" defaultRowHeight="12.75" outlineLevelRow="1"/>
  <cols>
    <col min="1" max="1" width="55.7109375" style="4" customWidth="1"/>
    <col min="2" max="2" width="10.5703125" style="4" customWidth="1"/>
    <col min="3" max="3" width="2.140625" style="4" bestFit="1" customWidth="1"/>
    <col min="4" max="7" width="10.5703125" style="4" customWidth="1"/>
    <col min="8" max="16384" width="9.140625" style="4"/>
  </cols>
  <sheetData>
    <row r="1" spans="1:7" s="124" customFormat="1">
      <c r="A1" s="95" t="s">
        <v>11</v>
      </c>
      <c r="B1" s="140"/>
      <c r="C1" s="140"/>
      <c r="D1" s="140"/>
      <c r="E1" s="140"/>
      <c r="F1" s="140"/>
      <c r="G1" s="429"/>
    </row>
    <row r="2" spans="1:7" s="124" customFormat="1">
      <c r="A2" s="95" t="s">
        <v>58</v>
      </c>
      <c r="B2" s="140"/>
      <c r="C2" s="140"/>
      <c r="D2" s="140"/>
      <c r="E2" s="140"/>
      <c r="F2" s="140"/>
      <c r="G2" s="429"/>
    </row>
    <row r="3" spans="1:7">
      <c r="A3" s="91" t="s">
        <v>419</v>
      </c>
      <c r="B3" s="92"/>
      <c r="C3" s="92"/>
      <c r="D3" s="92"/>
      <c r="E3" s="92"/>
      <c r="F3" s="92"/>
      <c r="G3" s="627"/>
    </row>
    <row r="4" spans="1:7" s="35" customFormat="1" ht="15.75" customHeight="1">
      <c r="A4" s="93" t="s">
        <v>96</v>
      </c>
      <c r="B4" s="139">
        <v>2017</v>
      </c>
      <c r="C4" s="139"/>
      <c r="D4" s="139">
        <v>2018</v>
      </c>
      <c r="E4" s="139">
        <v>2019</v>
      </c>
      <c r="F4" s="139">
        <v>2020</v>
      </c>
      <c r="G4" s="275">
        <v>2021</v>
      </c>
    </row>
    <row r="5" spans="1:7" s="35" customFormat="1" ht="14.25">
      <c r="A5" s="52" t="s">
        <v>431</v>
      </c>
      <c r="B5" s="27">
        <v>90132</v>
      </c>
      <c r="C5" s="27"/>
      <c r="D5" s="27">
        <v>97132</v>
      </c>
      <c r="E5" s="27">
        <v>106104</v>
      </c>
      <c r="F5" s="27">
        <v>100554</v>
      </c>
      <c r="G5" s="577">
        <v>129545</v>
      </c>
    </row>
    <row r="6" spans="1:7" s="35" customFormat="1">
      <c r="A6" s="53"/>
      <c r="B6" s="39"/>
      <c r="C6" s="39"/>
      <c r="D6" s="39"/>
      <c r="E6" s="39"/>
      <c r="F6" s="39"/>
      <c r="G6" s="529"/>
    </row>
    <row r="7" spans="1:7" s="35" customFormat="1" ht="14.25">
      <c r="A7" s="70" t="s">
        <v>376</v>
      </c>
      <c r="B7" s="56">
        <v>2017</v>
      </c>
      <c r="C7" s="56"/>
      <c r="D7" s="56">
        <v>2018</v>
      </c>
      <c r="E7" s="56">
        <f>E4</f>
        <v>2019</v>
      </c>
      <c r="F7" s="56">
        <f>F4</f>
        <v>2020</v>
      </c>
      <c r="G7" s="656">
        <f>G4</f>
        <v>2021</v>
      </c>
    </row>
    <row r="8" spans="1:7" s="33" customFormat="1">
      <c r="A8" s="53" t="s">
        <v>28</v>
      </c>
      <c r="B8" s="27">
        <v>85653</v>
      </c>
      <c r="C8" s="27"/>
      <c r="D8" s="27">
        <v>95363</v>
      </c>
      <c r="E8" s="27">
        <v>103756</v>
      </c>
      <c r="F8" s="27">
        <v>99787</v>
      </c>
      <c r="G8" s="577">
        <v>110912</v>
      </c>
    </row>
    <row r="9" spans="1:7">
      <c r="A9" s="53" t="s">
        <v>188</v>
      </c>
      <c r="B9" s="34" t="s">
        <v>244</v>
      </c>
      <c r="C9" s="34"/>
      <c r="D9" s="415">
        <v>0.11</v>
      </c>
      <c r="E9" s="415">
        <v>0.09</v>
      </c>
      <c r="F9" s="415">
        <v>-0.04</v>
      </c>
      <c r="G9" s="628">
        <v>0.11</v>
      </c>
    </row>
    <row r="10" spans="1:7" s="33" customFormat="1">
      <c r="A10" s="53" t="s">
        <v>189</v>
      </c>
      <c r="B10" s="34" t="s">
        <v>244</v>
      </c>
      <c r="C10" s="34"/>
      <c r="D10" s="415">
        <v>0.08</v>
      </c>
      <c r="E10" s="415">
        <v>0.04</v>
      </c>
      <c r="F10" s="415">
        <v>0</v>
      </c>
      <c r="G10" s="629">
        <v>0.16</v>
      </c>
    </row>
    <row r="11" spans="1:7" s="33" customFormat="1">
      <c r="A11" s="53" t="s">
        <v>190</v>
      </c>
      <c r="B11" s="34" t="s">
        <v>244</v>
      </c>
      <c r="C11" s="34"/>
      <c r="D11" s="415">
        <v>0.08</v>
      </c>
      <c r="E11" s="415">
        <v>0.02</v>
      </c>
      <c r="F11" s="415">
        <v>-0.03</v>
      </c>
      <c r="G11" s="629">
        <v>0.14000000000000001</v>
      </c>
    </row>
    <row r="12" spans="1:7" s="33" customFormat="1" ht="14.25">
      <c r="A12" s="53" t="s">
        <v>59</v>
      </c>
      <c r="B12" s="48">
        <v>22383</v>
      </c>
      <c r="C12" s="432"/>
      <c r="D12" s="48">
        <v>24510</v>
      </c>
      <c r="E12" s="48">
        <f>'APMs calculated'!L20</f>
        <v>26597</v>
      </c>
      <c r="F12" s="48">
        <f>'APMs calculated'!P20</f>
        <v>24335</v>
      </c>
      <c r="G12" s="577">
        <f>'APMs calculated'!T20</f>
        <v>29025</v>
      </c>
    </row>
    <row r="13" spans="1:7" s="33" customFormat="1" ht="14.25">
      <c r="A13" s="53" t="s">
        <v>356</v>
      </c>
      <c r="B13" s="241">
        <v>0.26100000000000001</v>
      </c>
      <c r="C13" s="432"/>
      <c r="D13" s="241">
        <v>0.25700000000000001</v>
      </c>
      <c r="E13" s="241">
        <f>E12/E8</f>
        <v>0.25634180191988898</v>
      </c>
      <c r="F13" s="241">
        <f>F12/F8</f>
        <v>0.243869441911271</v>
      </c>
      <c r="G13" s="630">
        <f>G12/G8</f>
        <v>0.26169395556837854</v>
      </c>
    </row>
    <row r="14" spans="1:7" s="33" customFormat="1">
      <c r="A14" s="53" t="s">
        <v>54</v>
      </c>
      <c r="B14" s="27">
        <v>18748</v>
      </c>
      <c r="C14" s="27"/>
      <c r="D14" s="27">
        <v>21187</v>
      </c>
      <c r="E14" s="27">
        <v>21897</v>
      </c>
      <c r="F14" s="27">
        <v>19146</v>
      </c>
      <c r="G14" s="577">
        <v>23559</v>
      </c>
    </row>
    <row r="15" spans="1:7" s="33" customFormat="1">
      <c r="A15" s="53" t="s">
        <v>60</v>
      </c>
      <c r="B15" s="31">
        <v>0.219</v>
      </c>
      <c r="C15" s="31"/>
      <c r="D15" s="31">
        <v>0.222</v>
      </c>
      <c r="E15" s="31">
        <v>0.21104321677782489</v>
      </c>
      <c r="F15" s="31">
        <v>0.192</v>
      </c>
      <c r="G15" s="630">
        <v>0.21199999999999999</v>
      </c>
    </row>
    <row r="16" spans="1:7" s="33" customFormat="1">
      <c r="A16" s="53" t="s">
        <v>61</v>
      </c>
      <c r="B16" s="48">
        <v>-1071</v>
      </c>
      <c r="C16" s="48"/>
      <c r="D16" s="48">
        <v>-644</v>
      </c>
      <c r="E16" s="48">
        <v>-359</v>
      </c>
      <c r="F16" s="48">
        <v>-245</v>
      </c>
      <c r="G16" s="577">
        <v>-234</v>
      </c>
    </row>
    <row r="17" spans="1:7" s="33" customFormat="1">
      <c r="A17" s="53" t="s">
        <v>62</v>
      </c>
      <c r="B17" s="241">
        <v>-1.2999999999999999E-2</v>
      </c>
      <c r="C17" s="241"/>
      <c r="D17" s="241">
        <f>D16/D8</f>
        <v>-6.7531432526241834E-3</v>
      </c>
      <c r="E17" s="241">
        <f>E16/E8</f>
        <v>-3.4600408651065963E-3</v>
      </c>
      <c r="F17" s="241">
        <f>F16/F8</f>
        <v>-2.4552296391313496E-3</v>
      </c>
      <c r="G17" s="630">
        <f>G16/G8</f>
        <v>-2.1097807270628968E-3</v>
      </c>
    </row>
    <row r="18" spans="1:7" s="33" customFormat="1">
      <c r="A18" s="53" t="s">
        <v>32</v>
      </c>
      <c r="B18" s="27">
        <v>17591</v>
      </c>
      <c r="C18" s="27"/>
      <c r="D18" s="27">
        <v>20844</v>
      </c>
      <c r="E18" s="27">
        <f>'Y IS SEK'!D46</f>
        <v>21572</v>
      </c>
      <c r="F18" s="27">
        <f>'Y IS SEK'!E46</f>
        <v>18825</v>
      </c>
      <c r="G18" s="618">
        <f>'Y IS SEK'!F46</f>
        <v>23410</v>
      </c>
    </row>
    <row r="19" spans="1:7" s="33" customFormat="1">
      <c r="A19" s="53" t="s">
        <v>97</v>
      </c>
      <c r="B19" s="31">
        <f>+B18/B8</f>
        <v>0.20537517658459131</v>
      </c>
      <c r="C19" s="31"/>
      <c r="D19" s="31">
        <f>+D18/D8</f>
        <v>0.21857533844363117</v>
      </c>
      <c r="E19" s="31">
        <f>+E18/E8</f>
        <v>0.20791086780523535</v>
      </c>
      <c r="F19" s="31">
        <f>+F18/F8</f>
        <v>0.18865182839448025</v>
      </c>
      <c r="G19" s="621">
        <f>+G18/G8</f>
        <v>0.21106823427582228</v>
      </c>
    </row>
    <row r="20" spans="1:7" s="33" customFormat="1">
      <c r="A20" s="53" t="s">
        <v>55</v>
      </c>
      <c r="B20" s="27">
        <v>12661</v>
      </c>
      <c r="C20" s="27"/>
      <c r="D20" s="27">
        <v>16336</v>
      </c>
      <c r="E20" s="27">
        <f>'Y IS SEK'!D51</f>
        <v>16543</v>
      </c>
      <c r="F20" s="27">
        <v>14783</v>
      </c>
      <c r="G20" s="577">
        <v>18134</v>
      </c>
    </row>
    <row r="21" spans="1:7" s="33" customFormat="1">
      <c r="A21" s="53" t="s">
        <v>34</v>
      </c>
      <c r="B21" s="27">
        <v>16674</v>
      </c>
      <c r="C21" s="27"/>
      <c r="D21" s="27">
        <v>106435</v>
      </c>
      <c r="E21" s="27">
        <f>'Y IS SEK'!D53</f>
        <v>16543</v>
      </c>
      <c r="F21" s="27">
        <v>14783</v>
      </c>
      <c r="G21" s="577">
        <v>18134</v>
      </c>
    </row>
    <row r="22" spans="1:7" s="33" customFormat="1">
      <c r="A22" s="53"/>
      <c r="B22" s="166"/>
      <c r="C22" s="166"/>
      <c r="D22" s="166"/>
      <c r="E22" s="166"/>
      <c r="F22" s="166"/>
      <c r="G22" s="456"/>
    </row>
    <row r="23" spans="1:7">
      <c r="A23" s="70" t="s">
        <v>357</v>
      </c>
      <c r="B23" s="56">
        <v>2017</v>
      </c>
      <c r="C23" s="56"/>
      <c r="D23" s="56">
        <v>2018</v>
      </c>
      <c r="E23" s="56">
        <f>E4</f>
        <v>2019</v>
      </c>
      <c r="F23" s="56">
        <f>F4</f>
        <v>2020</v>
      </c>
      <c r="G23" s="656">
        <f>G4</f>
        <v>2021</v>
      </c>
    </row>
    <row r="24" spans="1:7">
      <c r="A24" s="53" t="s">
        <v>72</v>
      </c>
      <c r="B24" s="15">
        <v>33631</v>
      </c>
      <c r="C24" s="15"/>
      <c r="D24" s="15">
        <v>35894</v>
      </c>
      <c r="E24" s="15">
        <v>37805</v>
      </c>
      <c r="F24" s="15">
        <v>39606</v>
      </c>
      <c r="G24" s="598">
        <v>41272</v>
      </c>
    </row>
    <row r="25" spans="1:7">
      <c r="A25" s="53" t="s">
        <v>73</v>
      </c>
      <c r="B25" s="48">
        <v>2547</v>
      </c>
      <c r="C25" s="48"/>
      <c r="D25" s="48">
        <v>2657</v>
      </c>
      <c r="E25" s="48">
        <v>2744.5046951461445</v>
      </c>
      <c r="F25" s="48">
        <v>2519</v>
      </c>
      <c r="G25" s="577">
        <v>2687</v>
      </c>
    </row>
    <row r="26" spans="1:7">
      <c r="A26" s="53"/>
      <c r="B26" s="120"/>
      <c r="C26" s="120"/>
      <c r="D26" s="120"/>
      <c r="E26" s="120"/>
      <c r="F26" s="120"/>
      <c r="G26" s="631"/>
    </row>
    <row r="27" spans="1:7" s="33" customFormat="1" ht="14.25">
      <c r="A27" s="70" t="s">
        <v>421</v>
      </c>
      <c r="B27" s="422" t="s">
        <v>427</v>
      </c>
      <c r="C27" s="422"/>
      <c r="D27" s="419" t="s">
        <v>428</v>
      </c>
      <c r="E27" s="419">
        <f>E4</f>
        <v>2019</v>
      </c>
      <c r="F27" s="419">
        <f>F4</f>
        <v>2020</v>
      </c>
      <c r="G27" s="657">
        <f>G4</f>
        <v>2021</v>
      </c>
    </row>
    <row r="28" spans="1:7" s="33" customFormat="1">
      <c r="A28" s="53" t="s">
        <v>63</v>
      </c>
      <c r="B28" s="18">
        <v>29187</v>
      </c>
      <c r="C28" s="18"/>
      <c r="D28" s="18">
        <v>28444</v>
      </c>
      <c r="E28" s="18">
        <f>'Y CF SEK'!D10</f>
        <v>26696</v>
      </c>
      <c r="F28" s="18">
        <f>'Y CF SEK'!E10</f>
        <v>25081</v>
      </c>
      <c r="G28" s="548">
        <f>'Y CF SEK'!F10</f>
        <v>28952</v>
      </c>
    </row>
    <row r="29" spans="1:7" s="33" customFormat="1">
      <c r="A29" s="53" t="s">
        <v>64</v>
      </c>
      <c r="B29" s="18">
        <v>20930</v>
      </c>
      <c r="C29" s="18"/>
      <c r="D29" s="18">
        <v>21481</v>
      </c>
      <c r="E29" s="18">
        <v>20209</v>
      </c>
      <c r="F29" s="18">
        <v>20454</v>
      </c>
      <c r="G29" s="528">
        <v>23870</v>
      </c>
    </row>
    <row r="30" spans="1:7" s="33" customFormat="1">
      <c r="A30" s="53" t="s">
        <v>65</v>
      </c>
      <c r="B30" s="18">
        <v>1398</v>
      </c>
      <c r="C30" s="18"/>
      <c r="D30" s="18">
        <v>-3391</v>
      </c>
      <c r="E30" s="18">
        <f>'Y CF SEK'!D16</f>
        <v>-2971</v>
      </c>
      <c r="F30" s="18">
        <f>'Y CF SEK'!E16</f>
        <v>2166</v>
      </c>
      <c r="G30" s="548">
        <f>'Y CF SEK'!F16</f>
        <v>-244</v>
      </c>
    </row>
    <row r="31" spans="1:7" s="33" customFormat="1">
      <c r="A31" s="53" t="s">
        <v>112</v>
      </c>
      <c r="B31" s="18">
        <v>-1412</v>
      </c>
      <c r="C31" s="18"/>
      <c r="D31" s="18">
        <v>-1462</v>
      </c>
      <c r="E31" s="18">
        <f>'Y CF SEK'!D17</f>
        <v>-1140</v>
      </c>
      <c r="F31" s="18">
        <f>'Y CF SEK'!E17</f>
        <v>-486</v>
      </c>
      <c r="G31" s="548">
        <f>'Y CF SEK'!F17</f>
        <v>-510</v>
      </c>
    </row>
    <row r="32" spans="1:7" s="33" customFormat="1">
      <c r="A32" s="53" t="s">
        <v>113</v>
      </c>
      <c r="B32" s="18">
        <v>-948</v>
      </c>
      <c r="C32" s="18"/>
      <c r="D32" s="18">
        <v>-1276</v>
      </c>
      <c r="E32" s="18">
        <f>'Y CF SEK'!D17+'Y CF SEK'!D18</f>
        <v>-1087</v>
      </c>
      <c r="F32" s="18">
        <f>'Y CF SEK'!E17+'Y CF SEK'!E18</f>
        <v>-416</v>
      </c>
      <c r="G32" s="548">
        <f>'Y CF SEK'!F17+'Y CF SEK'!F18</f>
        <v>-474</v>
      </c>
    </row>
    <row r="33" spans="1:7" s="33" customFormat="1" ht="15" customHeight="1">
      <c r="A33" s="53" t="s">
        <v>62</v>
      </c>
      <c r="B33" s="31">
        <v>-1.0999999999999999E-2</v>
      </c>
      <c r="C33" s="31"/>
      <c r="D33" s="31">
        <f>+D32/D8</f>
        <v>-1.3380451537808164E-2</v>
      </c>
      <c r="E33" s="31">
        <f>+E32/E8</f>
        <v>-1.0476502563707159E-2</v>
      </c>
      <c r="F33" s="31">
        <f>+F32/F8</f>
        <v>-4.1688797137903735E-3</v>
      </c>
      <c r="G33" s="621">
        <f>+G32/G8</f>
        <v>-4.2736583958453552E-3</v>
      </c>
    </row>
    <row r="34" spans="1:7" s="33" customFormat="1">
      <c r="A34" s="53" t="s">
        <v>86</v>
      </c>
      <c r="B34" s="18">
        <v>-758</v>
      </c>
      <c r="C34" s="18"/>
      <c r="D34" s="18">
        <v>-4301</v>
      </c>
      <c r="E34" s="18">
        <f>'Y CF SEK'!D29</f>
        <v>-9683</v>
      </c>
      <c r="F34" s="18">
        <f>'Y CF SEK'!E29</f>
        <v>-16286</v>
      </c>
      <c r="G34" s="548">
        <f>'Y CF SEK'!F29</f>
        <v>-6121</v>
      </c>
    </row>
    <row r="35" spans="1:7" s="33" customFormat="1">
      <c r="A35" s="53" t="s">
        <v>66</v>
      </c>
      <c r="B35" s="18">
        <v>-1742</v>
      </c>
      <c r="C35" s="18"/>
      <c r="D35" s="18">
        <v>-2000</v>
      </c>
      <c r="E35" s="18">
        <f>'Y CF SEK'!D22</f>
        <v>-1662</v>
      </c>
      <c r="F35" s="18">
        <f>'Y CF SEK'!E22</f>
        <v>-1459</v>
      </c>
      <c r="G35" s="548">
        <f>'Y CF SEK'!F22</f>
        <v>-1970</v>
      </c>
    </row>
    <row r="36" spans="1:7" s="33" customFormat="1">
      <c r="A36" s="53" t="s">
        <v>62</v>
      </c>
      <c r="B36" s="31">
        <v>-0.02</v>
      </c>
      <c r="C36" s="31"/>
      <c r="D36" s="31">
        <f>+D35/D8</f>
        <v>-2.0972494573367029E-2</v>
      </c>
      <c r="E36" s="31">
        <f>+E35/E8</f>
        <v>-1.6018350745980955E-2</v>
      </c>
      <c r="F36" s="31">
        <f>+F35/F8</f>
        <v>-1.4621143034663834E-2</v>
      </c>
      <c r="G36" s="621">
        <f>+G35/G8</f>
        <v>-1.7761829197922678E-2</v>
      </c>
    </row>
    <row r="37" spans="1:7" s="33" customFormat="1" ht="15" customHeight="1">
      <c r="A37" s="53" t="s">
        <v>67</v>
      </c>
      <c r="B37" s="239">
        <v>-7745</v>
      </c>
      <c r="C37" s="239"/>
      <c r="D37" s="239">
        <v>-21601</v>
      </c>
      <c r="E37" s="239">
        <f>'Y CF SEK'!D39</f>
        <v>-8024</v>
      </c>
      <c r="F37" s="239">
        <f>'Y CF SEK'!E39</f>
        <v>-8552</v>
      </c>
      <c r="G37" s="632">
        <f>'Y CF SEK'!F39</f>
        <v>-10323</v>
      </c>
    </row>
    <row r="38" spans="1:7" s="33" customFormat="1">
      <c r="A38" s="53" t="s">
        <v>111</v>
      </c>
      <c r="B38" s="240">
        <v>-8255</v>
      </c>
      <c r="C38" s="240"/>
      <c r="D38" s="240">
        <v>-8496</v>
      </c>
      <c r="E38" s="240">
        <f>'Y CF SEK'!D32+'Y CF SEK'!D33</f>
        <v>-7663</v>
      </c>
      <c r="F38" s="240">
        <f>'Y CF SEK'!E32+'Y CF SEK'!E33</f>
        <v>-8506</v>
      </c>
      <c r="G38" s="528">
        <f>'Y CF SEK'!F32+'Y CF SEK'!F33</f>
        <v>-8889</v>
      </c>
    </row>
    <row r="39" spans="1:7" s="33" customFormat="1">
      <c r="A39" s="53" t="s">
        <v>68</v>
      </c>
      <c r="B39" s="240">
        <v>18856</v>
      </c>
      <c r="C39" s="240"/>
      <c r="D39" s="240">
        <v>14133</v>
      </c>
      <c r="E39" s="240">
        <f>SUM('Q CF SEK'!J65:M65)</f>
        <v>14625</v>
      </c>
      <c r="F39" s="240">
        <f>SUM('Q CF SEK'!N65:Q65)</f>
        <v>18910</v>
      </c>
      <c r="G39" s="528">
        <f>SUM('Q CF SEK'!R65:U65)</f>
        <v>19378</v>
      </c>
    </row>
    <row r="40" spans="1:7" s="33" customFormat="1">
      <c r="A40" s="54"/>
      <c r="B40" s="339"/>
      <c r="C40" s="339"/>
      <c r="D40" s="339"/>
      <c r="E40" s="339"/>
      <c r="F40" s="339"/>
      <c r="G40" s="633"/>
    </row>
    <row r="41" spans="1:7" s="33" customFormat="1" ht="14.25">
      <c r="A41" s="70" t="s">
        <v>422</v>
      </c>
      <c r="B41" s="422">
        <v>2017</v>
      </c>
      <c r="C41" s="422"/>
      <c r="D41" s="419">
        <v>2018</v>
      </c>
      <c r="E41" s="419">
        <f>E4</f>
        <v>2019</v>
      </c>
      <c r="F41" s="419">
        <f>F4</f>
        <v>2020</v>
      </c>
      <c r="G41" s="657">
        <f>G4</f>
        <v>2021</v>
      </c>
    </row>
    <row r="42" spans="1:7" s="33" customFormat="1" ht="14.25">
      <c r="A42" s="53" t="s">
        <v>171</v>
      </c>
      <c r="B42" s="27">
        <f>'Y BS SEK'!B17</f>
        <v>126031</v>
      </c>
      <c r="C42" s="431" t="s">
        <v>335</v>
      </c>
      <c r="D42" s="27">
        <f>'Y BS SEK'!C17</f>
        <v>96670</v>
      </c>
      <c r="E42" s="27">
        <f>'Y BS SEK'!D17</f>
        <v>111722</v>
      </c>
      <c r="F42" s="27">
        <f>'Y BS SEK'!E17</f>
        <v>113366</v>
      </c>
      <c r="G42" s="618">
        <f>'Y BS SEK'!F17</f>
        <v>136683</v>
      </c>
    </row>
    <row r="43" spans="1:7" s="39" customFormat="1" ht="14.25">
      <c r="A43" s="53" t="s">
        <v>172</v>
      </c>
      <c r="B43" s="466">
        <v>0.68</v>
      </c>
      <c r="C43" s="432" t="s">
        <v>335</v>
      </c>
      <c r="D43" s="466">
        <v>0.99</v>
      </c>
      <c r="E43" s="466">
        <v>0.98</v>
      </c>
      <c r="F43" s="466">
        <v>0.86</v>
      </c>
      <c r="G43" s="634">
        <v>0.88</v>
      </c>
    </row>
    <row r="44" spans="1:7" s="35" customFormat="1">
      <c r="A44" s="53" t="s">
        <v>423</v>
      </c>
      <c r="B44" s="48">
        <v>64096</v>
      </c>
      <c r="C44" s="48"/>
      <c r="D44" s="18">
        <v>64945</v>
      </c>
      <c r="E44" s="18">
        <v>72732</v>
      </c>
      <c r="F44" s="18">
        <v>83649</v>
      </c>
      <c r="G44" s="528">
        <v>87537</v>
      </c>
    </row>
    <row r="45" spans="1:7" s="12" customFormat="1">
      <c r="A45" s="53" t="s">
        <v>424</v>
      </c>
      <c r="B45" s="338">
        <f>B8/B44</f>
        <v>1.336323639540689</v>
      </c>
      <c r="C45" s="338"/>
      <c r="D45" s="338">
        <f>D8/D44</f>
        <v>1.468365540072369</v>
      </c>
      <c r="E45" s="338">
        <f>E8/E44</f>
        <v>1.4265522741021834</v>
      </c>
      <c r="F45" s="338">
        <f>F8/F44</f>
        <v>1.1929251993448815</v>
      </c>
      <c r="G45" s="634">
        <f>G8/G44</f>
        <v>1.2670299416246844</v>
      </c>
    </row>
    <row r="46" spans="1:7" s="12" customFormat="1">
      <c r="A46" s="53" t="s">
        <v>425</v>
      </c>
      <c r="B46" s="416">
        <f>'APMs calculated'!B36</f>
        <v>0.2930760109835247</v>
      </c>
      <c r="C46" s="416"/>
      <c r="D46" s="416">
        <f>'APMs calculated'!H36</f>
        <v>0.32541381168681194</v>
      </c>
      <c r="E46" s="416">
        <f>'APMs calculated'!L36</f>
        <v>0.3025353352032118</v>
      </c>
      <c r="F46" s="416">
        <f>'APMs calculated'!P36</f>
        <v>0.23076187402120765</v>
      </c>
      <c r="G46" s="635">
        <f>'APMs calculated'!T36</f>
        <v>0.27185076024995147</v>
      </c>
    </row>
    <row r="47" spans="1:7" s="12" customFormat="1" ht="14.25">
      <c r="A47" s="53" t="s">
        <v>247</v>
      </c>
      <c r="B47" s="343">
        <f>-'Q BS SEK'!E45</f>
        <v>2466</v>
      </c>
      <c r="C47" s="432" t="s">
        <v>335</v>
      </c>
      <c r="D47" s="343">
        <f>-'Q BS SEK'!I45</f>
        <v>6702</v>
      </c>
      <c r="E47" s="343">
        <f>-'Y BS SEK'!D45</f>
        <v>12013</v>
      </c>
      <c r="F47" s="343">
        <f>-'Y BS SEK'!E45</f>
        <v>16421</v>
      </c>
      <c r="G47" s="636">
        <f>-'Y BS SEK'!F45</f>
        <v>8151</v>
      </c>
    </row>
    <row r="48" spans="1:7" s="12" customFormat="1" ht="14.25">
      <c r="A48" s="53" t="s">
        <v>248</v>
      </c>
      <c r="B48" s="344">
        <f>B47/B12</f>
        <v>0.110172899075191</v>
      </c>
      <c r="C48" s="432" t="s">
        <v>335</v>
      </c>
      <c r="D48" s="344">
        <f>D47/D12</f>
        <v>0.27343941248470011</v>
      </c>
      <c r="E48" s="344">
        <f>E47/E12</f>
        <v>0.45166748129488288</v>
      </c>
      <c r="F48" s="344">
        <f>F47/F12</f>
        <v>0.67478939798643933</v>
      </c>
      <c r="G48" s="637">
        <f>G47/G12</f>
        <v>0.28082687338501294</v>
      </c>
    </row>
    <row r="49" spans="1:7" s="12" customFormat="1" ht="14.25">
      <c r="A49" s="53" t="s">
        <v>13</v>
      </c>
      <c r="B49" s="27">
        <f>'Y BS SEK'!B21</f>
        <v>60601</v>
      </c>
      <c r="C49" s="432" t="s">
        <v>335</v>
      </c>
      <c r="D49" s="27">
        <f>'Y BS SEK'!C21</f>
        <v>42472</v>
      </c>
      <c r="E49" s="27">
        <f>'Y BS SEK'!D21</f>
        <v>53290</v>
      </c>
      <c r="F49" s="27">
        <f>'Y BS SEK'!E21</f>
        <v>53534</v>
      </c>
      <c r="G49" s="577">
        <f>'Y BS SEK'!F21</f>
        <v>67634</v>
      </c>
    </row>
    <row r="50" spans="1:7" s="12" customFormat="1" ht="14.25">
      <c r="A50" s="53" t="s">
        <v>69</v>
      </c>
      <c r="B50" s="417">
        <f>B47/B49</f>
        <v>4.0692397815217572E-2</v>
      </c>
      <c r="C50" s="432" t="s">
        <v>335</v>
      </c>
      <c r="D50" s="417">
        <f>D47/D49</f>
        <v>0.15779807873422491</v>
      </c>
      <c r="E50" s="417">
        <f>E47/E49</f>
        <v>0.22542690936385815</v>
      </c>
      <c r="F50" s="417">
        <f>F47/F49</f>
        <v>0.30673964209661148</v>
      </c>
      <c r="G50" s="658">
        <f>G47/G49</f>
        <v>0.12051630836561493</v>
      </c>
    </row>
    <row r="51" spans="1:7" s="12" customFormat="1" ht="14.25">
      <c r="A51" s="53" t="s">
        <v>70</v>
      </c>
      <c r="B51" s="417">
        <f>B49/B42</f>
        <v>0.48084201505978685</v>
      </c>
      <c r="C51" s="465" t="s">
        <v>335</v>
      </c>
      <c r="D51" s="417">
        <f>D49/D42</f>
        <v>0.43935036722871623</v>
      </c>
      <c r="E51" s="417">
        <f>E49/E42</f>
        <v>0.47698752260074112</v>
      </c>
      <c r="F51" s="417">
        <f>F49/F42</f>
        <v>0.47222271227704954</v>
      </c>
      <c r="G51" s="658">
        <f>G49/G42</f>
        <v>0.49482378935200427</v>
      </c>
    </row>
    <row r="52" spans="1:7" s="12" customFormat="1" ht="14.25">
      <c r="A52" s="53" t="s">
        <v>71</v>
      </c>
      <c r="B52" s="417">
        <f>'APMs calculated'!B8</f>
        <v>0.30141003131391747</v>
      </c>
      <c r="C52" s="465" t="s">
        <v>335</v>
      </c>
      <c r="D52" s="417">
        <f>'APMs calculated'!H8</f>
        <v>0.33650558233428091</v>
      </c>
      <c r="E52" s="417">
        <f>'APMs calculated'!L8</f>
        <v>0.34741322029051336</v>
      </c>
      <c r="F52" s="417">
        <f>'APMs calculated'!P8</f>
        <v>0.26765986424126514</v>
      </c>
      <c r="G52" s="658">
        <f>'APMs calculated'!T8</f>
        <v>0.30291486638664167</v>
      </c>
    </row>
    <row r="53" spans="1:7" s="36" customFormat="1">
      <c r="A53" s="41"/>
      <c r="B53" s="42"/>
      <c r="C53" s="42"/>
      <c r="D53" s="42"/>
      <c r="E53" s="42"/>
      <c r="F53" s="42"/>
      <c r="G53" s="638"/>
    </row>
    <row r="54" spans="1:7" ht="14.25">
      <c r="A54" s="94" t="s">
        <v>426</v>
      </c>
      <c r="B54" s="423" t="s">
        <v>355</v>
      </c>
      <c r="C54" s="423"/>
      <c r="D54" s="100">
        <v>2018</v>
      </c>
      <c r="E54" s="100">
        <f>E4</f>
        <v>2019</v>
      </c>
      <c r="F54" s="100">
        <f>F4</f>
        <v>2020</v>
      </c>
      <c r="G54" s="574">
        <f>G4</f>
        <v>2021</v>
      </c>
    </row>
    <row r="55" spans="1:7" outlineLevel="1">
      <c r="A55" s="44" t="s">
        <v>351</v>
      </c>
      <c r="B55" s="418">
        <v>13.72</v>
      </c>
      <c r="C55" s="418"/>
      <c r="D55" s="46">
        <v>13.45</v>
      </c>
      <c r="E55" s="639">
        <v>13.6</v>
      </c>
      <c r="F55" s="639">
        <v>12.16</v>
      </c>
      <c r="G55" s="640">
        <v>14.89</v>
      </c>
    </row>
    <row r="56" spans="1:7" outlineLevel="1">
      <c r="A56" s="44" t="s">
        <v>352</v>
      </c>
      <c r="B56" s="418">
        <v>13.61</v>
      </c>
      <c r="C56" s="418"/>
      <c r="D56" s="46">
        <v>13.43</v>
      </c>
      <c r="E56" s="639">
        <v>13.59</v>
      </c>
      <c r="F56" s="639">
        <v>12.14</v>
      </c>
      <c r="G56" s="640">
        <v>14.85</v>
      </c>
    </row>
    <row r="57" spans="1:7" s="11" customFormat="1" ht="15.75" customHeight="1" outlineLevel="1">
      <c r="A57" s="7" t="s">
        <v>449</v>
      </c>
      <c r="B57" s="46">
        <v>7</v>
      </c>
      <c r="C57" s="46"/>
      <c r="D57" s="46">
        <v>6.3</v>
      </c>
      <c r="E57" s="639">
        <v>7</v>
      </c>
      <c r="F57" s="639">
        <v>7.3</v>
      </c>
      <c r="G57" s="640">
        <v>7.6</v>
      </c>
    </row>
    <row r="58" spans="1:7" outlineLevel="1">
      <c r="A58" s="7" t="s">
        <v>74</v>
      </c>
      <c r="B58" s="241">
        <f>B57/B55</f>
        <v>0.51020408163265307</v>
      </c>
      <c r="C58" s="241"/>
      <c r="D58" s="241">
        <f>D57/D55</f>
        <v>0.46840148698884759</v>
      </c>
      <c r="E58" s="31">
        <f>E57/E55</f>
        <v>0.51470588235294124</v>
      </c>
      <c r="F58" s="31">
        <f>F57/F55</f>
        <v>0.60032894736842102</v>
      </c>
      <c r="G58" s="621">
        <f>G57/G55</f>
        <v>0.51040967092008049</v>
      </c>
    </row>
    <row r="59" spans="1:7" outlineLevel="1">
      <c r="A59" s="166" t="s">
        <v>75</v>
      </c>
      <c r="B59" s="47">
        <f>B57/B67</f>
        <v>2.1739130434782608E-2</v>
      </c>
      <c r="C59" s="47"/>
      <c r="D59" s="47">
        <f>D57/D67</f>
        <v>2.1627188465499485E-2</v>
      </c>
      <c r="E59" s="31">
        <f>E57/E67</f>
        <v>2.4305555555555556E-2</v>
      </c>
      <c r="F59" s="31">
        <f>F57/F67</f>
        <v>1.8959561592603175E-2</v>
      </c>
      <c r="G59" s="621">
        <f>G57/G67</f>
        <v>1.4085290138443573E-2</v>
      </c>
    </row>
    <row r="60" spans="1:7" ht="14.25" outlineLevel="1">
      <c r="A60" s="7" t="s">
        <v>450</v>
      </c>
      <c r="B60" s="271">
        <v>8</v>
      </c>
      <c r="C60" s="271"/>
      <c r="D60" s="481" t="s">
        <v>144</v>
      </c>
      <c r="E60" s="482" t="s">
        <v>144</v>
      </c>
      <c r="F60" s="482" t="s">
        <v>144</v>
      </c>
      <c r="G60" s="669">
        <v>8</v>
      </c>
    </row>
    <row r="61" spans="1:7" s="11" customFormat="1" outlineLevel="1">
      <c r="A61" s="7" t="s">
        <v>68</v>
      </c>
      <c r="B61" s="46">
        <v>15.53</v>
      </c>
      <c r="C61" s="46"/>
      <c r="D61" s="225">
        <v>11.65</v>
      </c>
      <c r="E61" s="248">
        <v>12.040009878982465</v>
      </c>
      <c r="F61" s="248">
        <v>15.56</v>
      </c>
      <c r="G61" s="668">
        <v>15.91</v>
      </c>
    </row>
    <row r="62" spans="1:7" outlineLevel="1">
      <c r="A62" s="7" t="s">
        <v>13</v>
      </c>
      <c r="B62" s="267">
        <v>50</v>
      </c>
      <c r="C62" s="267"/>
      <c r="D62" s="267">
        <v>35</v>
      </c>
      <c r="E62" s="641">
        <v>44</v>
      </c>
      <c r="F62" s="641">
        <v>44</v>
      </c>
      <c r="G62" s="642">
        <v>56</v>
      </c>
    </row>
    <row r="63" spans="1:7" outlineLevel="1">
      <c r="A63" s="8" t="s">
        <v>78</v>
      </c>
      <c r="B63" s="217">
        <v>354.2</v>
      </c>
      <c r="C63" s="217"/>
      <c r="D63" s="217">
        <v>210.5</v>
      </c>
      <c r="E63" s="217">
        <v>373.6</v>
      </c>
      <c r="F63" s="217">
        <v>421.1</v>
      </c>
      <c r="G63" s="643">
        <v>625.79999999999995</v>
      </c>
    </row>
    <row r="64" spans="1:7" outlineLevel="1">
      <c r="A64" s="8" t="s">
        <v>79</v>
      </c>
      <c r="B64" s="217">
        <v>314.60000000000002</v>
      </c>
      <c r="C64" s="217"/>
      <c r="D64" s="217">
        <v>193.3</v>
      </c>
      <c r="E64" s="217">
        <v>325.2</v>
      </c>
      <c r="F64" s="217">
        <v>368.3</v>
      </c>
      <c r="G64" s="643">
        <v>532.20000000000005</v>
      </c>
    </row>
    <row r="65" spans="1:7" outlineLevel="1">
      <c r="A65" s="8" t="s">
        <v>148</v>
      </c>
      <c r="B65" s="217">
        <v>375.8</v>
      </c>
      <c r="C65" s="217"/>
      <c r="D65" s="217">
        <v>380.8</v>
      </c>
      <c r="E65" s="217">
        <v>386.5</v>
      </c>
      <c r="F65" s="217">
        <v>445.5</v>
      </c>
      <c r="G65" s="643">
        <v>629.4</v>
      </c>
    </row>
    <row r="66" spans="1:7" outlineLevel="1">
      <c r="A66" s="8" t="s">
        <v>149</v>
      </c>
      <c r="B66" s="217">
        <v>277</v>
      </c>
      <c r="C66" s="217"/>
      <c r="D66" s="217">
        <v>205.3</v>
      </c>
      <c r="E66" s="217">
        <v>205</v>
      </c>
      <c r="F66" s="217">
        <v>266.7</v>
      </c>
      <c r="G66" s="643">
        <v>434.1</v>
      </c>
    </row>
    <row r="67" spans="1:7" outlineLevel="1">
      <c r="A67" s="8" t="s">
        <v>80</v>
      </c>
      <c r="B67" s="217">
        <v>322</v>
      </c>
      <c r="C67" s="217"/>
      <c r="D67" s="217">
        <v>291.3</v>
      </c>
      <c r="E67" s="217">
        <v>288</v>
      </c>
      <c r="F67" s="217">
        <v>385.03</v>
      </c>
      <c r="G67" s="643">
        <v>539.57000000000005</v>
      </c>
    </row>
    <row r="68" spans="1:7" outlineLevel="1">
      <c r="A68" s="7" t="s">
        <v>77</v>
      </c>
      <c r="B68" s="217">
        <v>1214.0999999999999</v>
      </c>
      <c r="C68" s="217"/>
      <c r="D68" s="217">
        <v>1213.5</v>
      </c>
      <c r="E68" s="217">
        <v>1214.7</v>
      </c>
      <c r="F68" s="217">
        <v>1215.4000000000001</v>
      </c>
      <c r="G68" s="643">
        <v>1217.7</v>
      </c>
    </row>
    <row r="69" spans="1:7" outlineLevel="1">
      <c r="A69" s="9" t="s">
        <v>85</v>
      </c>
      <c r="B69" s="533">
        <v>1215.8</v>
      </c>
      <c r="C69" s="533"/>
      <c r="D69" s="533">
        <v>1215.3</v>
      </c>
      <c r="E69" s="533">
        <v>1215.8</v>
      </c>
      <c r="F69" s="533">
        <v>1217.2</v>
      </c>
      <c r="G69" s="644">
        <v>1220.5</v>
      </c>
    </row>
    <row r="70" spans="1:7">
      <c r="A70" s="7"/>
      <c r="B70" s="45"/>
      <c r="C70" s="45"/>
      <c r="D70" s="45"/>
      <c r="E70" s="45"/>
      <c r="F70" s="45"/>
      <c r="G70" s="45"/>
    </row>
    <row r="71" spans="1:7">
      <c r="A71" s="8" t="s">
        <v>187</v>
      </c>
      <c r="B71" s="45"/>
      <c r="C71" s="45"/>
      <c r="D71" s="45"/>
      <c r="E71" s="45"/>
      <c r="F71" s="45"/>
      <c r="G71" s="45"/>
    </row>
    <row r="72" spans="1:7">
      <c r="A72" s="8"/>
      <c r="B72" s="166"/>
      <c r="C72" s="166"/>
      <c r="D72" s="166"/>
      <c r="E72" s="166"/>
      <c r="F72" s="166"/>
      <c r="G72"/>
    </row>
    <row r="73" spans="1:7">
      <c r="A73" s="8" t="s">
        <v>418</v>
      </c>
      <c r="D73" s="248"/>
      <c r="E73" s="248"/>
      <c r="F73" s="248"/>
      <c r="G73" s="527"/>
    </row>
    <row r="74" spans="1:7">
      <c r="A74" s="8" t="s">
        <v>420</v>
      </c>
      <c r="B74" s="166"/>
      <c r="C74" s="166"/>
      <c r="D74" s="166"/>
      <c r="E74" s="166"/>
      <c r="F74" s="166"/>
      <c r="G74" s="166"/>
    </row>
    <row r="75" spans="1:7">
      <c r="A75" s="8" t="s">
        <v>451</v>
      </c>
      <c r="D75" s="225"/>
      <c r="E75" s="225"/>
      <c r="F75" s="225"/>
      <c r="G75" s="225"/>
    </row>
    <row r="76" spans="1:7" ht="14.25">
      <c r="A76" s="6"/>
    </row>
    <row r="77" spans="1:7" ht="14.25">
      <c r="A77" s="6"/>
      <c r="B77" s="238"/>
      <c r="C77" s="238"/>
      <c r="D77" s="238"/>
      <c r="E77" s="238"/>
      <c r="F77" s="238"/>
      <c r="G77" s="238"/>
    </row>
    <row r="78" spans="1:7" ht="14.25">
      <c r="A78" s="6"/>
      <c r="B78" s="16"/>
      <c r="C78" s="16"/>
      <c r="D78" s="16"/>
      <c r="E78" s="16"/>
      <c r="F78" s="16"/>
      <c r="G78" s="16"/>
    </row>
    <row r="79" spans="1:7" s="12" customFormat="1" ht="14.25">
      <c r="A79" s="6"/>
      <c r="B79" s="43"/>
      <c r="C79" s="43"/>
      <c r="D79" s="43"/>
      <c r="E79" s="43"/>
      <c r="F79" s="43"/>
      <c r="G79" s="43"/>
    </row>
    <row r="80" spans="1:7" s="12" customFormat="1">
      <c r="B80" s="37"/>
      <c r="C80" s="37"/>
      <c r="D80" s="37"/>
      <c r="E80" s="37"/>
      <c r="F80" s="37"/>
      <c r="G80" s="37"/>
    </row>
    <row r="81" spans="1:7" s="12" customFormat="1">
      <c r="B81" s="37"/>
      <c r="C81" s="37"/>
      <c r="D81" s="37"/>
      <c r="E81" s="37"/>
      <c r="F81" s="37"/>
      <c r="G81" s="37"/>
    </row>
    <row r="82" spans="1:7" s="12" customFormat="1">
      <c r="B82" s="37"/>
      <c r="C82" s="37"/>
      <c r="D82" s="37"/>
      <c r="E82" s="37"/>
      <c r="F82" s="37"/>
      <c r="G82" s="37"/>
    </row>
    <row r="83" spans="1:7" s="12" customFormat="1">
      <c r="B83" s="37"/>
      <c r="C83" s="37"/>
      <c r="D83" s="37"/>
      <c r="E83" s="37"/>
      <c r="F83" s="37"/>
      <c r="G83" s="37"/>
    </row>
    <row r="84" spans="1:7" s="12" customFormat="1">
      <c r="A84" s="4"/>
      <c r="B84" s="4"/>
      <c r="C84" s="4"/>
      <c r="D84" s="4"/>
      <c r="E84" s="4"/>
      <c r="F84" s="4"/>
      <c r="G84" s="4"/>
    </row>
    <row r="85" spans="1:7" s="36" customFormat="1">
      <c r="B85" s="38"/>
      <c r="C85" s="38"/>
      <c r="D85" s="38"/>
      <c r="E85" s="38"/>
      <c r="F85" s="38"/>
      <c r="G85" s="38"/>
    </row>
    <row r="89" spans="1:7">
      <c r="A89" s="11"/>
      <c r="B89" s="11"/>
      <c r="C89" s="11"/>
      <c r="D89" s="11"/>
      <c r="E89" s="11"/>
      <c r="F89" s="11"/>
      <c r="G89" s="11"/>
    </row>
    <row r="90" spans="1:7">
      <c r="B90" s="15"/>
      <c r="C90" s="15"/>
      <c r="D90" s="15"/>
      <c r="E90" s="15"/>
      <c r="F90" s="15"/>
      <c r="G90" s="15"/>
    </row>
    <row r="91" spans="1:7">
      <c r="B91" s="15"/>
      <c r="C91" s="15"/>
      <c r="D91" s="15"/>
      <c r="E91" s="15"/>
      <c r="F91" s="15"/>
      <c r="G91" s="15"/>
    </row>
    <row r="92" spans="1:7">
      <c r="B92" s="15"/>
      <c r="C92" s="15"/>
      <c r="D92" s="15"/>
      <c r="E92" s="15"/>
      <c r="F92" s="15"/>
      <c r="G92" s="15"/>
    </row>
    <row r="93" spans="1:7">
      <c r="B93" s="15"/>
      <c r="C93" s="15"/>
      <c r="D93" s="15"/>
      <c r="E93" s="15"/>
      <c r="F93" s="15"/>
      <c r="G93" s="15"/>
    </row>
    <row r="94" spans="1:7">
      <c r="B94" s="15"/>
      <c r="C94" s="15"/>
      <c r="D94" s="15"/>
      <c r="E94" s="15"/>
      <c r="F94" s="15"/>
      <c r="G94" s="15"/>
    </row>
    <row r="95" spans="1:7" s="11" customFormat="1">
      <c r="B95" s="16"/>
      <c r="C95" s="16"/>
      <c r="D95" s="16"/>
      <c r="E95" s="16"/>
      <c r="F95" s="16"/>
      <c r="G95" s="16"/>
    </row>
    <row r="96" spans="1:7">
      <c r="B96" s="15"/>
      <c r="C96" s="15"/>
      <c r="D96" s="15"/>
      <c r="E96" s="15"/>
      <c r="F96" s="15"/>
      <c r="G96" s="15"/>
    </row>
    <row r="97" spans="2:7">
      <c r="B97" s="15"/>
      <c r="C97" s="15"/>
      <c r="D97" s="15"/>
      <c r="E97" s="15"/>
      <c r="F97" s="15"/>
      <c r="G97" s="15"/>
    </row>
  </sheetData>
  <phoneticPr fontId="9" type="noConversion"/>
  <pageMargins left="0.70866141732283472" right="0.70866141732283472" top="0.74803149606299213" bottom="0.74803149606299213" header="0.31496062992125984" footer="0.31496062992125984"/>
  <pageSetup paperSize="9" scale="76" orientation="portrait" r:id="rId1"/>
  <customProperties>
    <customPr name="EpmWorksheetKeyString_GU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E58"/>
  <sheetViews>
    <sheetView showGridLines="0" workbookViewId="0"/>
  </sheetViews>
  <sheetFormatPr defaultColWidth="9.140625" defaultRowHeight="12.75"/>
  <cols>
    <col min="1" max="1" width="38.140625" style="119" customWidth="1"/>
    <col min="2" max="5" width="9.28515625" style="125" customWidth="1"/>
    <col min="6" max="16384" width="9.140625" style="119"/>
  </cols>
  <sheetData>
    <row r="1" spans="1:5">
      <c r="A1" s="95" t="s">
        <v>11</v>
      </c>
      <c r="B1" s="96"/>
      <c r="C1" s="96"/>
      <c r="D1" s="96"/>
      <c r="E1" s="96"/>
    </row>
    <row r="2" spans="1:5">
      <c r="A2" s="95" t="s">
        <v>173</v>
      </c>
      <c r="B2" s="96"/>
      <c r="C2" s="96"/>
      <c r="D2" s="96"/>
      <c r="E2" s="96"/>
    </row>
    <row r="3" spans="1:5">
      <c r="A3" s="95" t="s">
        <v>39</v>
      </c>
      <c r="B3" s="140"/>
      <c r="C3" s="140"/>
      <c r="D3" s="140"/>
      <c r="E3" s="140"/>
    </row>
    <row r="4" spans="1:5">
      <c r="A4" s="85" t="s">
        <v>0</v>
      </c>
      <c r="B4" s="139">
        <v>2018</v>
      </c>
      <c r="C4" s="139">
        <v>2019</v>
      </c>
      <c r="D4" s="139">
        <v>2020</v>
      </c>
      <c r="E4" s="139">
        <v>2021</v>
      </c>
    </row>
    <row r="5" spans="1:5" s="1" customFormat="1">
      <c r="A5" s="53" t="s">
        <v>142</v>
      </c>
      <c r="B5" s="331">
        <v>0</v>
      </c>
      <c r="C5" s="331">
        <v>1</v>
      </c>
      <c r="D5" s="331">
        <v>3</v>
      </c>
      <c r="E5" s="331">
        <v>2</v>
      </c>
    </row>
    <row r="6" spans="1:5">
      <c r="A6" s="53" t="s">
        <v>141</v>
      </c>
      <c r="B6" s="331">
        <v>3</v>
      </c>
      <c r="C6" s="331">
        <v>5</v>
      </c>
      <c r="D6" s="331">
        <v>-3</v>
      </c>
      <c r="E6" s="331">
        <v>-6</v>
      </c>
    </row>
    <row r="7" spans="1:5">
      <c r="A7" s="53" t="s">
        <v>349</v>
      </c>
      <c r="B7" s="331">
        <v>5</v>
      </c>
      <c r="C7" s="331">
        <v>3</v>
      </c>
      <c r="D7" s="331">
        <v>-5</v>
      </c>
      <c r="E7" s="331">
        <v>33</v>
      </c>
    </row>
    <row r="8" spans="1:5">
      <c r="A8" s="53" t="s">
        <v>143</v>
      </c>
      <c r="B8" s="331">
        <f>SUM(B5:B7)</f>
        <v>8</v>
      </c>
      <c r="C8" s="331">
        <f>SUM(C5:C7)</f>
        <v>9</v>
      </c>
      <c r="D8" s="331">
        <f>SUM(D5:D7)</f>
        <v>-5</v>
      </c>
      <c r="E8" s="331">
        <v>29</v>
      </c>
    </row>
    <row r="9" spans="1:5">
      <c r="A9" s="85" t="s">
        <v>2</v>
      </c>
      <c r="B9" s="139">
        <f>+B$4</f>
        <v>2018</v>
      </c>
      <c r="C9" s="139">
        <v>2019</v>
      </c>
      <c r="D9" s="139">
        <v>2020</v>
      </c>
      <c r="E9" s="139">
        <v>2021</v>
      </c>
    </row>
    <row r="10" spans="1:5">
      <c r="A10" s="53" t="s">
        <v>142</v>
      </c>
      <c r="B10" s="227">
        <v>1</v>
      </c>
      <c r="C10" s="227">
        <v>1</v>
      </c>
      <c r="D10" s="227">
        <v>1</v>
      </c>
      <c r="E10" s="227">
        <v>2</v>
      </c>
    </row>
    <row r="11" spans="1:5">
      <c r="A11" s="53" t="s">
        <v>141</v>
      </c>
      <c r="B11" s="227">
        <v>2</v>
      </c>
      <c r="C11" s="227">
        <v>5</v>
      </c>
      <c r="D11" s="227">
        <v>-4</v>
      </c>
      <c r="E11" s="227">
        <v>-6</v>
      </c>
    </row>
    <row r="12" spans="1:5">
      <c r="A12" s="53" t="s">
        <v>349</v>
      </c>
      <c r="B12" s="227">
        <v>9</v>
      </c>
      <c r="C12" s="227">
        <v>5</v>
      </c>
      <c r="D12" s="227">
        <v>-3</v>
      </c>
      <c r="E12" s="227">
        <v>20</v>
      </c>
    </row>
    <row r="13" spans="1:5">
      <c r="A13" s="53" t="s">
        <v>143</v>
      </c>
      <c r="B13" s="227">
        <f>SUM(B10:B12)</f>
        <v>12</v>
      </c>
      <c r="C13" s="227">
        <f>SUM(C10:C12)</f>
        <v>11</v>
      </c>
      <c r="D13" s="227">
        <f>SUM(D10:D12)</f>
        <v>-6</v>
      </c>
      <c r="E13" s="227">
        <f>SUM(E10:E12)</f>
        <v>16</v>
      </c>
    </row>
    <row r="14" spans="1:5">
      <c r="A14" s="85" t="s">
        <v>191</v>
      </c>
      <c r="B14" s="139">
        <f>+B$4</f>
        <v>2018</v>
      </c>
      <c r="C14" s="139">
        <v>2019</v>
      </c>
      <c r="D14" s="139">
        <v>2020</v>
      </c>
      <c r="E14" s="139">
        <v>2021</v>
      </c>
    </row>
    <row r="15" spans="1:5">
      <c r="A15" s="53" t="s">
        <v>142</v>
      </c>
      <c r="B15" s="227">
        <v>2</v>
      </c>
      <c r="C15" s="227">
        <v>3</v>
      </c>
      <c r="D15" s="227">
        <v>3</v>
      </c>
      <c r="E15" s="227">
        <v>1</v>
      </c>
    </row>
    <row r="16" spans="1:5">
      <c r="A16" s="53" t="s">
        <v>141</v>
      </c>
      <c r="B16" s="227">
        <v>2</v>
      </c>
      <c r="C16" s="227">
        <v>7</v>
      </c>
      <c r="D16" s="227">
        <v>-2</v>
      </c>
      <c r="E16" s="227">
        <v>-8</v>
      </c>
    </row>
    <row r="17" spans="1:5">
      <c r="A17" s="53" t="s">
        <v>349</v>
      </c>
      <c r="B17" s="227">
        <v>-6</v>
      </c>
      <c r="C17" s="227">
        <v>1</v>
      </c>
      <c r="D17" s="227">
        <v>6</v>
      </c>
      <c r="E17" s="227">
        <v>62</v>
      </c>
    </row>
    <row r="18" spans="1:5">
      <c r="A18" s="53" t="s">
        <v>143</v>
      </c>
      <c r="B18" s="227">
        <f>SUM(B15:B17)</f>
        <v>-2</v>
      </c>
      <c r="C18" s="227">
        <f>SUM(C15:C17)</f>
        <v>11</v>
      </c>
      <c r="D18" s="227">
        <f>SUM(D15:D17)</f>
        <v>7</v>
      </c>
      <c r="E18" s="227">
        <f>SUM(E15:E17)</f>
        <v>55</v>
      </c>
    </row>
    <row r="19" spans="1:5">
      <c r="A19" s="85" t="s">
        <v>3</v>
      </c>
      <c r="B19" s="139">
        <f>+B$4</f>
        <v>2018</v>
      </c>
      <c r="C19" s="139">
        <v>2019</v>
      </c>
      <c r="D19" s="139">
        <v>2020</v>
      </c>
      <c r="E19" s="139">
        <v>2021</v>
      </c>
    </row>
    <row r="20" spans="1:5">
      <c r="A20" s="53" t="s">
        <v>142</v>
      </c>
      <c r="B20" s="121">
        <v>0</v>
      </c>
      <c r="C20" s="121">
        <v>0</v>
      </c>
      <c r="D20" s="121">
        <v>8</v>
      </c>
      <c r="E20" s="121">
        <v>8</v>
      </c>
    </row>
    <row r="21" spans="1:5">
      <c r="A21" s="53" t="s">
        <v>141</v>
      </c>
      <c r="B21" s="121">
        <v>4</v>
      </c>
      <c r="C21" s="121">
        <v>5</v>
      </c>
      <c r="D21" s="121">
        <v>-3</v>
      </c>
      <c r="E21" s="121">
        <v>-5</v>
      </c>
    </row>
    <row r="22" spans="1:5">
      <c r="A22" s="53" t="s">
        <v>349</v>
      </c>
      <c r="B22" s="121">
        <v>6</v>
      </c>
      <c r="C22" s="121">
        <v>-5</v>
      </c>
      <c r="D22" s="121">
        <v>-16</v>
      </c>
      <c r="E22" s="121">
        <v>23</v>
      </c>
    </row>
    <row r="23" spans="1:5">
      <c r="A23" s="53" t="s">
        <v>143</v>
      </c>
      <c r="B23" s="121">
        <f>SUM(B20:B22)</f>
        <v>10</v>
      </c>
      <c r="C23" s="121">
        <f>SUM(C20:C22)</f>
        <v>0</v>
      </c>
      <c r="D23" s="121">
        <f>SUM(D20:D22)</f>
        <v>-11</v>
      </c>
      <c r="E23" s="121">
        <f>SUM(E20:E22)</f>
        <v>26</v>
      </c>
    </row>
    <row r="24" spans="1:5">
      <c r="A24" s="85" t="s">
        <v>193</v>
      </c>
      <c r="B24" s="139">
        <f>+B$4</f>
        <v>2018</v>
      </c>
      <c r="C24" s="139">
        <v>2019</v>
      </c>
      <c r="D24" s="139">
        <v>2020</v>
      </c>
      <c r="E24" s="139">
        <v>2021</v>
      </c>
    </row>
    <row r="25" spans="1:5">
      <c r="A25" s="53" t="s">
        <v>142</v>
      </c>
      <c r="B25" s="331">
        <v>-2</v>
      </c>
      <c r="C25" s="331">
        <v>0</v>
      </c>
      <c r="D25" s="331">
        <v>1</v>
      </c>
      <c r="E25" s="331">
        <v>1</v>
      </c>
    </row>
    <row r="26" spans="1:5">
      <c r="A26" s="53" t="s">
        <v>141</v>
      </c>
      <c r="B26" s="331">
        <v>2</v>
      </c>
      <c r="C26" s="331">
        <v>5</v>
      </c>
      <c r="D26" s="331">
        <v>-4</v>
      </c>
      <c r="E26" s="331">
        <v>-6</v>
      </c>
    </row>
    <row r="27" spans="1:5">
      <c r="A27" s="53" t="s">
        <v>349</v>
      </c>
      <c r="B27" s="331">
        <v>11</v>
      </c>
      <c r="C27" s="331">
        <v>7</v>
      </c>
      <c r="D27" s="331">
        <v>-12</v>
      </c>
      <c r="E27" s="331">
        <v>33</v>
      </c>
    </row>
    <row r="28" spans="1:5">
      <c r="A28" s="53" t="s">
        <v>143</v>
      </c>
      <c r="B28" s="331">
        <f>SUM(B25:B27)</f>
        <v>11</v>
      </c>
      <c r="C28" s="331">
        <f>SUM(C25:C27)</f>
        <v>12</v>
      </c>
      <c r="D28" s="331">
        <f>SUM(D25:D27)</f>
        <v>-15</v>
      </c>
      <c r="E28" s="331">
        <f>SUM(E25:E27)</f>
        <v>28</v>
      </c>
    </row>
    <row r="29" spans="1:5">
      <c r="A29" s="53"/>
      <c r="B29" s="27"/>
      <c r="C29" s="27"/>
      <c r="D29" s="27"/>
      <c r="E29" s="27"/>
    </row>
    <row r="30" spans="1:5">
      <c r="A30" s="95" t="s">
        <v>173</v>
      </c>
      <c r="B30" s="96"/>
      <c r="C30" s="96"/>
      <c r="D30" s="96"/>
      <c r="E30" s="96"/>
    </row>
    <row r="31" spans="1:5">
      <c r="A31" s="95" t="s">
        <v>140</v>
      </c>
      <c r="B31" s="140"/>
      <c r="C31" s="140"/>
      <c r="D31" s="140"/>
      <c r="E31" s="140"/>
    </row>
    <row r="32" spans="1:5">
      <c r="A32" s="85" t="s">
        <v>0</v>
      </c>
      <c r="B32" s="139">
        <f>B4</f>
        <v>2018</v>
      </c>
      <c r="C32" s="139">
        <v>2019</v>
      </c>
      <c r="D32" s="139">
        <v>2020</v>
      </c>
      <c r="E32" s="139">
        <v>2021</v>
      </c>
    </row>
    <row r="33" spans="1:5">
      <c r="A33" s="53" t="s">
        <v>142</v>
      </c>
      <c r="B33" s="331">
        <v>0</v>
      </c>
      <c r="C33" s="331">
        <v>2</v>
      </c>
      <c r="D33" s="331">
        <v>3</v>
      </c>
      <c r="E33" s="331">
        <v>2</v>
      </c>
    </row>
    <row r="34" spans="1:5">
      <c r="A34" s="53" t="s">
        <v>141</v>
      </c>
      <c r="B34" s="331">
        <v>3</v>
      </c>
      <c r="C34" s="331">
        <v>5</v>
      </c>
      <c r="D34" s="331">
        <v>-4</v>
      </c>
      <c r="E34" s="331">
        <v>-5</v>
      </c>
    </row>
    <row r="35" spans="1:5">
      <c r="A35" s="53" t="s">
        <v>349</v>
      </c>
      <c r="B35" s="331">
        <v>8</v>
      </c>
      <c r="C35" s="331">
        <v>2</v>
      </c>
      <c r="D35" s="331">
        <v>-3</v>
      </c>
      <c r="E35" s="331">
        <v>14</v>
      </c>
    </row>
    <row r="36" spans="1:5">
      <c r="A36" s="53" t="s">
        <v>143</v>
      </c>
      <c r="B36" s="331">
        <f>SUM(B33:B35)</f>
        <v>11</v>
      </c>
      <c r="C36" s="331">
        <f>SUM(C33:C35)</f>
        <v>9</v>
      </c>
      <c r="D36" s="331">
        <f>SUM(D33:D35)</f>
        <v>-4</v>
      </c>
      <c r="E36" s="331">
        <v>11</v>
      </c>
    </row>
    <row r="37" spans="1:5">
      <c r="A37" s="85" t="s">
        <v>243</v>
      </c>
      <c r="B37" s="139">
        <f>B4</f>
        <v>2018</v>
      </c>
      <c r="C37" s="139">
        <v>2019</v>
      </c>
      <c r="D37" s="139">
        <v>2020</v>
      </c>
      <c r="E37" s="139">
        <v>2021</v>
      </c>
    </row>
    <row r="38" spans="1:5">
      <c r="A38" s="53" t="s">
        <v>142</v>
      </c>
      <c r="B38" s="121">
        <v>1</v>
      </c>
      <c r="C38" s="121">
        <v>1</v>
      </c>
      <c r="D38" s="121">
        <v>1</v>
      </c>
      <c r="E38" s="121">
        <v>1</v>
      </c>
    </row>
    <row r="39" spans="1:5">
      <c r="A39" s="53" t="s">
        <v>141</v>
      </c>
      <c r="B39" s="121">
        <v>2</v>
      </c>
      <c r="C39" s="121">
        <v>5</v>
      </c>
      <c r="D39" s="121">
        <v>-4</v>
      </c>
      <c r="E39" s="121">
        <v>-5</v>
      </c>
    </row>
    <row r="40" spans="1:5">
      <c r="A40" s="53" t="s">
        <v>349</v>
      </c>
      <c r="B40" s="121">
        <v>10</v>
      </c>
      <c r="C40" s="121">
        <v>4</v>
      </c>
      <c r="D40" s="121">
        <v>1</v>
      </c>
      <c r="E40" s="121">
        <v>9</v>
      </c>
    </row>
    <row r="41" spans="1:5">
      <c r="A41" s="53" t="s">
        <v>143</v>
      </c>
      <c r="B41" s="227">
        <f>SUM(B38:B40)</f>
        <v>13</v>
      </c>
      <c r="C41" s="227">
        <f>SUM(C38:C40)</f>
        <v>10</v>
      </c>
      <c r="D41" s="227">
        <f>SUM(D38:D40)</f>
        <v>-2</v>
      </c>
      <c r="E41" s="227">
        <f>SUM(E38:E40)</f>
        <v>5</v>
      </c>
    </row>
    <row r="42" spans="1:5">
      <c r="A42" s="85" t="s">
        <v>191</v>
      </c>
      <c r="B42" s="139">
        <f>+B$4</f>
        <v>2018</v>
      </c>
      <c r="C42" s="139">
        <v>2019</v>
      </c>
      <c r="D42" s="139">
        <v>2020</v>
      </c>
      <c r="E42" s="139">
        <v>2021</v>
      </c>
    </row>
    <row r="43" spans="1:5">
      <c r="A43" s="53" t="s">
        <v>142</v>
      </c>
      <c r="B43" s="121">
        <v>2</v>
      </c>
      <c r="C43" s="121">
        <v>3</v>
      </c>
      <c r="D43" s="121">
        <v>4</v>
      </c>
      <c r="E43" s="121">
        <v>0</v>
      </c>
    </row>
    <row r="44" spans="1:5">
      <c r="A44" s="53" t="s">
        <v>141</v>
      </c>
      <c r="B44" s="121">
        <v>3</v>
      </c>
      <c r="C44" s="121">
        <v>6</v>
      </c>
      <c r="D44" s="121">
        <v>-2</v>
      </c>
      <c r="E44" s="121">
        <v>-6</v>
      </c>
    </row>
    <row r="45" spans="1:5">
      <c r="A45" s="53" t="s">
        <v>349</v>
      </c>
      <c r="B45" s="121">
        <v>8</v>
      </c>
      <c r="C45" s="121">
        <v>-2</v>
      </c>
      <c r="D45" s="121">
        <v>3</v>
      </c>
      <c r="E45" s="121">
        <v>24</v>
      </c>
    </row>
    <row r="46" spans="1:5">
      <c r="A46" s="53" t="s">
        <v>143</v>
      </c>
      <c r="B46" s="227">
        <f>SUM(B43:B45)</f>
        <v>13</v>
      </c>
      <c r="C46" s="227">
        <f>SUM(C43:C45)</f>
        <v>7</v>
      </c>
      <c r="D46" s="227">
        <f>SUM(D43:D45)</f>
        <v>5</v>
      </c>
      <c r="E46" s="227">
        <f>SUM(E43:E45)</f>
        <v>18</v>
      </c>
    </row>
    <row r="47" spans="1:5">
      <c r="A47" s="85" t="s">
        <v>3</v>
      </c>
      <c r="B47" s="139">
        <f>+B$4</f>
        <v>2018</v>
      </c>
      <c r="C47" s="139">
        <v>2019</v>
      </c>
      <c r="D47" s="139">
        <v>2020</v>
      </c>
      <c r="E47" s="139">
        <v>2021</v>
      </c>
    </row>
    <row r="48" spans="1:5">
      <c r="A48" s="53" t="s">
        <v>142</v>
      </c>
      <c r="B48" s="121">
        <v>0</v>
      </c>
      <c r="C48" s="121">
        <v>0</v>
      </c>
      <c r="D48" s="121">
        <v>7</v>
      </c>
      <c r="E48" s="121">
        <v>8</v>
      </c>
    </row>
    <row r="49" spans="1:5">
      <c r="A49" s="53" t="s">
        <v>141</v>
      </c>
      <c r="B49" s="121">
        <v>3</v>
      </c>
      <c r="C49" s="121">
        <v>5</v>
      </c>
      <c r="D49" s="121">
        <v>-3</v>
      </c>
      <c r="E49" s="121">
        <v>-5</v>
      </c>
    </row>
    <row r="50" spans="1:5">
      <c r="A50" s="53" t="s">
        <v>349</v>
      </c>
      <c r="B50" s="121">
        <v>6</v>
      </c>
      <c r="C50" s="121">
        <v>-1</v>
      </c>
      <c r="D50" s="121">
        <v>-18</v>
      </c>
      <c r="E50" s="121">
        <v>17</v>
      </c>
    </row>
    <row r="51" spans="1:5">
      <c r="A51" s="53" t="s">
        <v>143</v>
      </c>
      <c r="B51" s="121">
        <f>SUM(B48:B50)</f>
        <v>9</v>
      </c>
      <c r="C51" s="121">
        <f>SUM(C48:C50)</f>
        <v>4</v>
      </c>
      <c r="D51" s="121">
        <f>SUM(D48:D50)</f>
        <v>-14</v>
      </c>
      <c r="E51" s="121">
        <f>SUM(E48:E50)</f>
        <v>20</v>
      </c>
    </row>
    <row r="52" spans="1:5">
      <c r="A52" s="85" t="s">
        <v>193</v>
      </c>
      <c r="B52" s="139">
        <f>+B$4</f>
        <v>2018</v>
      </c>
      <c r="C52" s="139">
        <v>2019</v>
      </c>
      <c r="D52" s="139">
        <v>2020</v>
      </c>
      <c r="E52" s="139">
        <v>2021</v>
      </c>
    </row>
    <row r="53" spans="1:5">
      <c r="A53" s="53" t="s">
        <v>142</v>
      </c>
      <c r="B53" s="331">
        <v>-2</v>
      </c>
      <c r="C53" s="331">
        <v>0</v>
      </c>
      <c r="D53" s="331">
        <v>1</v>
      </c>
      <c r="E53" s="331">
        <v>1</v>
      </c>
    </row>
    <row r="54" spans="1:5">
      <c r="A54" s="53" t="s">
        <v>141</v>
      </c>
      <c r="B54" s="331">
        <v>2</v>
      </c>
      <c r="C54" s="331">
        <v>5</v>
      </c>
      <c r="D54" s="331">
        <v>-4</v>
      </c>
      <c r="E54" s="331">
        <v>-5</v>
      </c>
    </row>
    <row r="55" spans="1:5">
      <c r="A55" s="53" t="s">
        <v>349</v>
      </c>
      <c r="B55" s="331">
        <v>7</v>
      </c>
      <c r="C55" s="331">
        <v>11</v>
      </c>
      <c r="D55" s="331">
        <v>-10</v>
      </c>
      <c r="E55" s="331">
        <v>13</v>
      </c>
    </row>
    <row r="56" spans="1:5">
      <c r="A56" s="53" t="s">
        <v>143</v>
      </c>
      <c r="B56" s="331">
        <f>SUM(B53:B55)</f>
        <v>7</v>
      </c>
      <c r="C56" s="331">
        <f>SUM(C53:C55)</f>
        <v>16</v>
      </c>
      <c r="D56" s="331">
        <f>SUM(D53:D55)</f>
        <v>-13</v>
      </c>
      <c r="E56" s="331">
        <f>SUM(E53:E55)</f>
        <v>9</v>
      </c>
    </row>
    <row r="58" spans="1:5" ht="15" customHeight="1">
      <c r="A58" s="412" t="s">
        <v>350</v>
      </c>
    </row>
  </sheetData>
  <pageMargins left="0.70866141732283472" right="0.70866141732283472" top="0.74803149606299213" bottom="0.74803149606299213" header="0.31496062992125984" footer="0.31496062992125984"/>
  <pageSetup paperSize="9" orientation="portrait" r:id="rId1"/>
  <customProperties>
    <customPr name="EpmWorksheetKeyString_GU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T38"/>
  <sheetViews>
    <sheetView showGridLines="0" zoomScale="90" zoomScaleNormal="90" workbookViewId="0"/>
  </sheetViews>
  <sheetFormatPr defaultRowHeight="12.75"/>
  <cols>
    <col min="1" max="1" width="60.28515625" style="119" customWidth="1"/>
    <col min="2" max="2" width="9.140625" style="119" hidden="1" customWidth="1"/>
    <col min="3" max="3" width="1.85546875" style="119" hidden="1" customWidth="1"/>
    <col min="4" max="4" width="9.140625" style="119" customWidth="1"/>
    <col min="5" max="5" width="1.7109375" style="119" customWidth="1"/>
    <col min="6" max="6" width="9.140625" style="119" customWidth="1"/>
    <col min="7" max="10" width="9.140625" customWidth="1"/>
  </cols>
  <sheetData>
    <row r="1" spans="1:20">
      <c r="A1" s="579" t="s">
        <v>11</v>
      </c>
      <c r="B1" s="381"/>
      <c r="C1" s="381"/>
      <c r="D1" s="372"/>
      <c r="E1" s="372"/>
      <c r="F1" s="372"/>
      <c r="G1" s="372"/>
      <c r="H1" s="372"/>
      <c r="I1" s="372"/>
      <c r="J1" s="372"/>
      <c r="K1" s="372"/>
      <c r="L1" s="372"/>
      <c r="M1" s="201"/>
      <c r="N1" s="201"/>
      <c r="O1" s="201"/>
      <c r="P1" s="201"/>
      <c r="Q1" s="201"/>
      <c r="R1" s="201"/>
      <c r="S1" s="201"/>
      <c r="T1" s="132"/>
    </row>
    <row r="2" spans="1:20">
      <c r="A2" s="579" t="s">
        <v>333</v>
      </c>
      <c r="B2" s="372"/>
      <c r="C2" s="372"/>
      <c r="D2" s="372"/>
      <c r="E2" s="372"/>
      <c r="F2" s="372"/>
      <c r="G2" s="372"/>
      <c r="H2" s="372"/>
      <c r="I2" s="372"/>
      <c r="J2" s="372"/>
      <c r="K2" s="372"/>
      <c r="L2" s="372"/>
      <c r="M2" s="201"/>
      <c r="N2" s="201"/>
      <c r="O2" s="201"/>
      <c r="P2" s="201"/>
      <c r="Q2" s="201"/>
      <c r="R2" s="201"/>
      <c r="S2" s="201"/>
      <c r="T2" s="132"/>
    </row>
    <row r="3" spans="1:20">
      <c r="A3" s="580" t="s">
        <v>1</v>
      </c>
      <c r="B3" s="370">
        <v>2017</v>
      </c>
      <c r="C3" s="370"/>
      <c r="D3" s="370">
        <v>2018</v>
      </c>
      <c r="E3" s="370"/>
      <c r="F3" s="370"/>
      <c r="G3" s="370"/>
      <c r="H3" s="370"/>
      <c r="I3" s="370">
        <v>2019</v>
      </c>
      <c r="J3" s="370"/>
      <c r="K3" s="370"/>
      <c r="L3" s="370"/>
      <c r="M3" s="192">
        <v>2020</v>
      </c>
      <c r="N3" s="192"/>
      <c r="O3" s="192"/>
      <c r="P3" s="192"/>
      <c r="Q3" s="192">
        <v>2021</v>
      </c>
      <c r="R3" s="192"/>
      <c r="S3" s="192"/>
      <c r="T3" s="483"/>
    </row>
    <row r="4" spans="1:20">
      <c r="A4" s="580"/>
      <c r="B4" s="370" t="s">
        <v>10</v>
      </c>
      <c r="C4" s="370"/>
      <c r="D4" s="370" t="s">
        <v>9</v>
      </c>
      <c r="E4" s="370"/>
      <c r="F4" s="370" t="s">
        <v>8</v>
      </c>
      <c r="G4" s="370" t="s">
        <v>7</v>
      </c>
      <c r="H4" s="370" t="s">
        <v>10</v>
      </c>
      <c r="I4" s="370" t="s">
        <v>9</v>
      </c>
      <c r="J4" s="370" t="s">
        <v>8</v>
      </c>
      <c r="K4" s="370" t="s">
        <v>7</v>
      </c>
      <c r="L4" s="370" t="s">
        <v>10</v>
      </c>
      <c r="M4" s="192" t="s">
        <v>9</v>
      </c>
      <c r="N4" s="370" t="s">
        <v>8</v>
      </c>
      <c r="O4" s="370" t="s">
        <v>7</v>
      </c>
      <c r="P4" s="370" t="s">
        <v>10</v>
      </c>
      <c r="Q4" s="370" t="s">
        <v>9</v>
      </c>
      <c r="R4" s="370" t="s">
        <v>8</v>
      </c>
      <c r="S4" s="370" t="s">
        <v>7</v>
      </c>
      <c r="T4" s="597" t="s">
        <v>10</v>
      </c>
    </row>
    <row r="5" spans="1:20">
      <c r="A5" s="581" t="s">
        <v>314</v>
      </c>
      <c r="B5" s="375"/>
      <c r="C5" s="375"/>
      <c r="D5" s="375"/>
      <c r="E5" s="375"/>
      <c r="F5" s="375"/>
      <c r="G5" s="375"/>
      <c r="H5" s="375"/>
      <c r="I5" s="375"/>
      <c r="J5" s="375"/>
      <c r="K5" s="375"/>
      <c r="L5" s="375"/>
      <c r="M5" s="375"/>
      <c r="N5" s="375"/>
      <c r="O5" s="375"/>
      <c r="P5" s="375"/>
      <c r="Q5" s="375"/>
      <c r="R5" s="375"/>
      <c r="S5" s="375"/>
      <c r="T5" s="581"/>
    </row>
    <row r="6" spans="1:20" ht="14.25">
      <c r="A6" s="582" t="s">
        <v>315</v>
      </c>
      <c r="B6" s="373">
        <v>16652</v>
      </c>
      <c r="C6" s="383" t="s">
        <v>334</v>
      </c>
      <c r="D6" s="373">
        <v>17075</v>
      </c>
      <c r="E6" s="383" t="s">
        <v>334</v>
      </c>
      <c r="F6" s="376">
        <v>13961</v>
      </c>
      <c r="G6" s="376">
        <v>14305</v>
      </c>
      <c r="H6" s="385">
        <v>16336</v>
      </c>
      <c r="I6" s="385">
        <f>SUM(' Q IS SEK'!K52:N52)-SUM(' Q IS SEK'!K57:N57)</f>
        <v>16429</v>
      </c>
      <c r="J6" s="445">
        <f>SUM(' Q IS SEK'!L52:O52)-SUM(' Q IS SEK'!L57:O57)</f>
        <v>16874</v>
      </c>
      <c r="K6" s="445">
        <f>SUM(' Q IS SEK'!M52:P52)-SUM(' Q IS SEK'!M57:P57)</f>
        <v>17396</v>
      </c>
      <c r="L6" s="445">
        <f>SUM(' Q IS SEK'!N52:Q52)-SUM(' Q IS SEK'!N57:Q57)</f>
        <v>16522</v>
      </c>
      <c r="M6" s="445">
        <f>SUM(' Q IS SEK'!$O$56:$R$56)</f>
        <v>16660</v>
      </c>
      <c r="N6" s="445">
        <f>SUM(' Q IS SEK'!P56:S56)</f>
        <v>15709</v>
      </c>
      <c r="O6" s="445">
        <f>SUM(' Q IS SEK'!Q56:T56)</f>
        <v>14909</v>
      </c>
      <c r="P6" s="523">
        <f>SUM(' Q IS SEK'!R56:U56)</f>
        <v>14779</v>
      </c>
      <c r="Q6" s="523">
        <f>SUM(' Q IS SEK'!S56:V56)</f>
        <v>15058</v>
      </c>
      <c r="R6" s="445">
        <f>SUM(' Q IS SEK'!T56:W56)</f>
        <v>16498</v>
      </c>
      <c r="S6" s="445">
        <f>SUM(' Q IS SEK'!U56:X56)</f>
        <v>17437</v>
      </c>
      <c r="T6" s="659">
        <f>SUM(' Q IS SEK'!V56:Y56)</f>
        <v>18130</v>
      </c>
    </row>
    <row r="7" spans="1:20" ht="14.25">
      <c r="A7" s="583" t="s">
        <v>316</v>
      </c>
      <c r="B7" s="376">
        <v>55247</v>
      </c>
      <c r="C7" s="383" t="s">
        <v>334</v>
      </c>
      <c r="D7" s="373">
        <f>AVERAGE('Q BS SEK'!B19:F19)</f>
        <v>58125.8</v>
      </c>
      <c r="E7" s="383" t="s">
        <v>334</v>
      </c>
      <c r="F7" s="376">
        <f>AVERAGE('Q BS SEK'!C19:G19)</f>
        <v>53838.400000000001</v>
      </c>
      <c r="G7" s="376">
        <f>AVERAGE('Q BS SEK'!D19:H19)</f>
        <v>50984.2</v>
      </c>
      <c r="H7" s="385">
        <f>AVERAGE('Q BS SEK'!E19:I19)</f>
        <v>48546</v>
      </c>
      <c r="I7" s="385">
        <f>AVERAGE('Q BS SEK'!F19:J19)</f>
        <v>45923</v>
      </c>
      <c r="J7" s="445">
        <f>AVERAGE('Q BS SEK'!G19:K19)</f>
        <v>41263.599999999999</v>
      </c>
      <c r="K7" s="445">
        <f>AVERAGE('Q BS SEK'!H19:L19)</f>
        <v>44378.2</v>
      </c>
      <c r="L7" s="445">
        <f>AVERAGE('Q BS SEK'!I19:M19)</f>
        <v>47557.2</v>
      </c>
      <c r="M7" s="445">
        <f>AVERAGE('Q BS SEK'!J19:N19)</f>
        <v>50821.8</v>
      </c>
      <c r="N7" s="445">
        <f>AVERAGE('Q BS SEK'!K19:O19)</f>
        <v>52171.4</v>
      </c>
      <c r="O7" s="445">
        <f>AVERAGE('Q BS SEK'!L19:P19)</f>
        <v>54677.599999999999</v>
      </c>
      <c r="P7" s="523">
        <f>AVERAGE('Q BS SEK'!M19:Q19)</f>
        <v>55215.6</v>
      </c>
      <c r="Q7" s="523">
        <f>AVERAGE('Q BS SEK'!N19:R19)</f>
        <v>56737.8</v>
      </c>
      <c r="R7" s="445">
        <f>AVERAGE('Q BS SEK'!O19:S19)</f>
        <v>56130.8</v>
      </c>
      <c r="S7" s="445">
        <f>AVERAGE('Q BS SEK'!P19:T19)</f>
        <v>57672</v>
      </c>
      <c r="T7" s="659">
        <f>AVERAGE('Q BS SEK'!Q19:U19)</f>
        <v>59851.8</v>
      </c>
    </row>
    <row r="8" spans="1:20">
      <c r="A8" s="584" t="s">
        <v>317</v>
      </c>
      <c r="B8" s="377">
        <f>B6/B7</f>
        <v>0.30141003131391747</v>
      </c>
      <c r="C8" s="377"/>
      <c r="D8" s="377">
        <f>D6/D7</f>
        <v>0.29375939772011739</v>
      </c>
      <c r="E8" s="377"/>
      <c r="F8" s="377">
        <f t="shared" ref="F8:M8" si="0">F6/F7</f>
        <v>0.25931305536568694</v>
      </c>
      <c r="G8" s="377">
        <f t="shared" si="0"/>
        <v>0.28057711997050067</v>
      </c>
      <c r="H8" s="377">
        <f t="shared" si="0"/>
        <v>0.33650558233428091</v>
      </c>
      <c r="I8" s="377">
        <f t="shared" si="0"/>
        <v>0.35775101800840536</v>
      </c>
      <c r="J8" s="377">
        <f t="shared" si="0"/>
        <v>0.40893184307719155</v>
      </c>
      <c r="K8" s="377">
        <f t="shared" si="0"/>
        <v>0.39199426745564264</v>
      </c>
      <c r="L8" s="377">
        <f t="shared" si="0"/>
        <v>0.34741322029051336</v>
      </c>
      <c r="M8" s="377">
        <f t="shared" si="0"/>
        <v>0.3278120806425589</v>
      </c>
      <c r="N8" s="377">
        <f t="shared" ref="N8" si="1">N6/N7</f>
        <v>0.30110366982676329</v>
      </c>
      <c r="O8" s="377">
        <f t="shared" ref="O8:T8" si="2">O6/O7</f>
        <v>0.27267107554098935</v>
      </c>
      <c r="P8" s="377">
        <f t="shared" si="2"/>
        <v>0.26765986424126514</v>
      </c>
      <c r="Q8" s="377">
        <f t="shared" si="2"/>
        <v>0.2653962613989263</v>
      </c>
      <c r="R8" s="377">
        <f t="shared" si="2"/>
        <v>0.29392062824688048</v>
      </c>
      <c r="S8" s="377">
        <f t="shared" si="2"/>
        <v>0.30234775974476347</v>
      </c>
      <c r="T8" s="599">
        <f t="shared" si="2"/>
        <v>0.30291486638664167</v>
      </c>
    </row>
    <row r="9" spans="1:20">
      <c r="A9" s="585"/>
      <c r="B9" s="371"/>
      <c r="C9" s="371"/>
      <c r="D9" s="371"/>
      <c r="E9" s="371"/>
      <c r="F9" s="394"/>
      <c r="T9" s="427"/>
    </row>
    <row r="10" spans="1:20">
      <c r="A10" s="581" t="s">
        <v>318</v>
      </c>
      <c r="B10" s="375"/>
      <c r="C10" s="375"/>
      <c r="D10" s="375"/>
      <c r="E10" s="375"/>
      <c r="F10" s="375"/>
      <c r="G10" s="375"/>
      <c r="H10" s="375"/>
      <c r="I10" s="375"/>
      <c r="J10" s="375"/>
      <c r="K10" s="375"/>
      <c r="L10" s="375"/>
      <c r="M10" s="375"/>
      <c r="N10" s="375"/>
      <c r="O10" s="375"/>
      <c r="P10" s="375"/>
      <c r="Q10" s="375"/>
      <c r="R10" s="375"/>
      <c r="S10" s="375"/>
      <c r="T10" s="581"/>
    </row>
    <row r="11" spans="1:20">
      <c r="A11" s="586" t="s">
        <v>28</v>
      </c>
      <c r="B11" s="373">
        <f>' Q IS SEK'!I19</f>
        <v>22645</v>
      </c>
      <c r="C11" s="373"/>
      <c r="D11" s="373">
        <f>' Q IS SEK'!J19</f>
        <v>21906</v>
      </c>
      <c r="E11" s="373"/>
      <c r="F11" s="373">
        <f>' Q IS SEK'!K19</f>
        <v>24461</v>
      </c>
      <c r="G11" s="373">
        <f>' Q IS SEK'!L19</f>
        <v>23675</v>
      </c>
      <c r="H11" s="373">
        <f>' Q IS SEK'!M19</f>
        <v>25321</v>
      </c>
      <c r="I11" s="373">
        <f>' Q IS SEK'!N19</f>
        <v>24181</v>
      </c>
      <c r="J11" s="373">
        <f>' Q IS SEK'!O19</f>
        <v>25580</v>
      </c>
      <c r="K11" s="373">
        <f>' Q IS SEK'!P19</f>
        <v>26676</v>
      </c>
      <c r="L11" s="373">
        <f>' Q IS SEK'!Q19</f>
        <v>27319</v>
      </c>
      <c r="M11" s="373">
        <f>' Q IS SEK'!R19</f>
        <v>25098</v>
      </c>
      <c r="N11" s="524">
        <f>' Q IS SEK'!S19</f>
        <v>24102</v>
      </c>
      <c r="O11" s="524">
        <f>' Q IS SEK'!T19</f>
        <v>24849</v>
      </c>
      <c r="P11" s="376">
        <f>' Q IS SEK'!U19</f>
        <v>25738</v>
      </c>
      <c r="Q11" s="376">
        <f>' Q IS SEK'!V19</f>
        <v>26021</v>
      </c>
      <c r="R11" s="524">
        <f>' Q IS SEK'!W19</f>
        <v>27534</v>
      </c>
      <c r="S11" s="524">
        <f>' Q IS SEK'!X19</f>
        <v>27824</v>
      </c>
      <c r="T11" s="660">
        <f>' Q IS SEK'!Y19</f>
        <v>29533</v>
      </c>
    </row>
    <row r="12" spans="1:20">
      <c r="A12" s="587" t="s">
        <v>54</v>
      </c>
      <c r="B12" s="373">
        <f>' Q IS SEK'!I35</f>
        <v>4859</v>
      </c>
      <c r="C12" s="373"/>
      <c r="D12" s="373">
        <f>' Q IS SEK'!J35</f>
        <v>4833</v>
      </c>
      <c r="E12" s="373"/>
      <c r="F12" s="373">
        <f>' Q IS SEK'!K35</f>
        <v>5430</v>
      </c>
      <c r="G12" s="373">
        <f>' Q IS SEK'!L35</f>
        <v>5263</v>
      </c>
      <c r="H12" s="373">
        <f>' Q IS SEK'!M35</f>
        <v>5661</v>
      </c>
      <c r="I12" s="373">
        <f>' Q IS SEK'!N35</f>
        <v>5048</v>
      </c>
      <c r="J12" s="373">
        <f>' Q IS SEK'!O35</f>
        <v>5379</v>
      </c>
      <c r="K12" s="373">
        <f>' Q IS SEK'!P35</f>
        <v>5843</v>
      </c>
      <c r="L12" s="373">
        <f>' Q IS SEK'!Q35</f>
        <v>5627</v>
      </c>
      <c r="M12" s="373">
        <f>' Q IS SEK'!R35</f>
        <v>5124</v>
      </c>
      <c r="N12" s="524">
        <f>' Q IS SEK'!S35</f>
        <v>3889</v>
      </c>
      <c r="O12" s="524">
        <f>' Q IS SEK'!T35</f>
        <v>4760</v>
      </c>
      <c r="P12" s="376">
        <f>' Q IS SEK'!U35</f>
        <v>5373</v>
      </c>
      <c r="Q12" s="376">
        <f>' Q IS SEK'!V35</f>
        <v>5387</v>
      </c>
      <c r="R12" s="524">
        <f>' Q IS SEK'!W35</f>
        <v>5924</v>
      </c>
      <c r="S12" s="524">
        <f>' Q IS SEK'!X35</f>
        <v>6000</v>
      </c>
      <c r="T12" s="660">
        <f>' Q IS SEK'!Y35</f>
        <v>6248</v>
      </c>
    </row>
    <row r="13" spans="1:20">
      <c r="A13" s="587" t="s">
        <v>319</v>
      </c>
      <c r="B13" s="376">
        <v>942</v>
      </c>
      <c r="C13" s="376"/>
      <c r="D13" s="376">
        <v>777</v>
      </c>
      <c r="E13" s="376"/>
      <c r="F13" s="376">
        <v>855</v>
      </c>
      <c r="G13" s="376">
        <v>823</v>
      </c>
      <c r="H13" s="376">
        <v>868</v>
      </c>
      <c r="I13" s="376">
        <v>1079</v>
      </c>
      <c r="J13" s="373">
        <v>1133</v>
      </c>
      <c r="K13" s="373">
        <v>1240</v>
      </c>
      <c r="L13" s="373">
        <v>1248</v>
      </c>
      <c r="M13" s="373">
        <v>1291</v>
      </c>
      <c r="N13" s="524">
        <v>1286</v>
      </c>
      <c r="O13" s="524">
        <f>'Q CF SEK'!P7</f>
        <v>1300</v>
      </c>
      <c r="P13" s="376">
        <f>'Q CF SEK'!Q7</f>
        <v>1312</v>
      </c>
      <c r="Q13" s="376">
        <f>'Q CF SEK'!R7</f>
        <v>1278</v>
      </c>
      <c r="R13" s="524">
        <f>'Q CF SEK'!S7</f>
        <v>1338</v>
      </c>
      <c r="S13" s="524">
        <f>'Q CF SEK'!T7</f>
        <v>1400</v>
      </c>
      <c r="T13" s="660">
        <f>'Q CF SEK'!U7</f>
        <v>1450</v>
      </c>
    </row>
    <row r="14" spans="1:20">
      <c r="A14" s="584" t="s">
        <v>59</v>
      </c>
      <c r="B14" s="378">
        <f>B12+B13</f>
        <v>5801</v>
      </c>
      <c r="C14" s="378"/>
      <c r="D14" s="378">
        <f>D12+D13</f>
        <v>5610</v>
      </c>
      <c r="E14" s="378"/>
      <c r="F14" s="378">
        <f t="shared" ref="F14:K14" si="3">F12+F13</f>
        <v>6285</v>
      </c>
      <c r="G14" s="378">
        <f t="shared" si="3"/>
        <v>6086</v>
      </c>
      <c r="H14" s="378">
        <f t="shared" si="3"/>
        <v>6529</v>
      </c>
      <c r="I14" s="378">
        <f t="shared" si="3"/>
        <v>6127</v>
      </c>
      <c r="J14" s="378">
        <f t="shared" si="3"/>
        <v>6512</v>
      </c>
      <c r="K14" s="378">
        <f t="shared" si="3"/>
        <v>7083</v>
      </c>
      <c r="L14" s="378">
        <f t="shared" ref="L14:O14" si="4">L12+L13</f>
        <v>6875</v>
      </c>
      <c r="M14" s="378">
        <f t="shared" si="4"/>
        <v>6415</v>
      </c>
      <c r="N14" s="378">
        <f t="shared" si="4"/>
        <v>5175</v>
      </c>
      <c r="O14" s="378">
        <f t="shared" si="4"/>
        <v>6060</v>
      </c>
      <c r="P14" s="464">
        <f>P12+P13</f>
        <v>6685</v>
      </c>
      <c r="Q14" s="464">
        <f>Q12+Q13</f>
        <v>6665</v>
      </c>
      <c r="R14" s="378">
        <f>R12+R13</f>
        <v>7262</v>
      </c>
      <c r="S14" s="378">
        <f>S12+S13</f>
        <v>7400</v>
      </c>
      <c r="T14" s="661">
        <f>T12+T13</f>
        <v>7698</v>
      </c>
    </row>
    <row r="15" spans="1:20">
      <c r="A15" s="584" t="s">
        <v>320</v>
      </c>
      <c r="B15" s="374">
        <f>B14/B11</f>
        <v>0.25617134025171118</v>
      </c>
      <c r="C15" s="374"/>
      <c r="D15" s="374">
        <f>D14/D11</f>
        <v>0.25609422076143523</v>
      </c>
      <c r="E15" s="374"/>
      <c r="F15" s="374">
        <f t="shared" ref="F15:K15" si="5">F14/F11</f>
        <v>0.2569396181676955</v>
      </c>
      <c r="G15" s="374">
        <f t="shared" si="5"/>
        <v>0.25706441393875396</v>
      </c>
      <c r="H15" s="374">
        <f t="shared" si="5"/>
        <v>0.2578492160657162</v>
      </c>
      <c r="I15" s="374">
        <f t="shared" si="5"/>
        <v>0.25338075348414046</v>
      </c>
      <c r="J15" s="374">
        <f t="shared" si="5"/>
        <v>0.25457388584831903</v>
      </c>
      <c r="K15" s="374">
        <f t="shared" si="5"/>
        <v>0.26551956815114708</v>
      </c>
      <c r="L15" s="374">
        <f t="shared" ref="L15:P15" si="6">L14/L11</f>
        <v>0.25165635638200518</v>
      </c>
      <c r="M15" s="374">
        <f t="shared" si="6"/>
        <v>0.25559805562196192</v>
      </c>
      <c r="N15" s="374">
        <f t="shared" si="6"/>
        <v>0.21471247199402541</v>
      </c>
      <c r="O15" s="374">
        <f t="shared" si="6"/>
        <v>0.24387299287697695</v>
      </c>
      <c r="P15" s="377">
        <f t="shared" si="6"/>
        <v>0.25973269096277879</v>
      </c>
      <c r="Q15" s="377">
        <f>Q14/Q11</f>
        <v>0.25613927212635945</v>
      </c>
      <c r="R15" s="374">
        <f>R14/R11</f>
        <v>0.26374664051717878</v>
      </c>
      <c r="S15" s="374">
        <f>S14/S11</f>
        <v>0.26595744680851063</v>
      </c>
      <c r="T15" s="662">
        <f>T14/T11</f>
        <v>0.26065756949852709</v>
      </c>
    </row>
    <row r="16" spans="1:20">
      <c r="A16" s="585"/>
      <c r="B16" s="379"/>
      <c r="C16" s="379"/>
      <c r="D16" s="379"/>
      <c r="E16" s="379"/>
      <c r="F16" s="379"/>
      <c r="G16" s="379"/>
      <c r="P16" s="395"/>
      <c r="Q16" s="395"/>
      <c r="T16" s="575"/>
    </row>
    <row r="17" spans="1:20">
      <c r="A17" s="585" t="s">
        <v>321</v>
      </c>
      <c r="B17" s="373">
        <f>SUM(' Q IS SEK'!F19:I19)</f>
        <v>85653</v>
      </c>
      <c r="C17" s="373"/>
      <c r="D17" s="373">
        <f>SUM(' Q IS SEK'!G19:J19)</f>
        <v>86981</v>
      </c>
      <c r="E17" s="373"/>
      <c r="F17" s="373">
        <f>SUM(' Q IS SEK'!H19:K19)</f>
        <v>90045</v>
      </c>
      <c r="G17" s="373">
        <f>SUM(' Q IS SEK'!I19:L19)</f>
        <v>92687</v>
      </c>
      <c r="H17" s="385">
        <f>SUM(' Q IS SEK'!J19:M19)</f>
        <v>95363</v>
      </c>
      <c r="I17" s="385">
        <f>SUM(' Q IS SEK'!K19:N19)</f>
        <v>97638</v>
      </c>
      <c r="J17" s="385">
        <f>SUM(' Q IS SEK'!L19:O19)</f>
        <v>98757</v>
      </c>
      <c r="K17" s="445">
        <f>SUM(' Q IS SEK'!M19:P19)</f>
        <v>101758</v>
      </c>
      <c r="L17" s="445">
        <f>SUM(' Q IS SEK'!N19:Q19)</f>
        <v>103756</v>
      </c>
      <c r="M17" s="445">
        <f>SUM(' Q IS SEK'!O19:R19)</f>
        <v>104673</v>
      </c>
      <c r="N17" s="445">
        <f>SUM(' Q IS SEK'!P19:S19)</f>
        <v>103195</v>
      </c>
      <c r="O17" s="445">
        <f>SUM(' Q IS SEK'!Q19:T19)</f>
        <v>101368</v>
      </c>
      <c r="P17" s="523">
        <f>SUM(' Q IS SEK'!R19:U19)</f>
        <v>99787</v>
      </c>
      <c r="Q17" s="523">
        <f>SUM(' Q IS SEK'!S19:V19)</f>
        <v>100710</v>
      </c>
      <c r="R17" s="445">
        <f>SUM(' Q IS SEK'!T19:W19)</f>
        <v>104142</v>
      </c>
      <c r="S17" s="445">
        <f>SUM(' Q IS SEK'!U19:X19)</f>
        <v>107117</v>
      </c>
      <c r="T17" s="659">
        <f>SUM(' Q IS SEK'!V19:Y19)</f>
        <v>110912</v>
      </c>
    </row>
    <row r="18" spans="1:20">
      <c r="A18" s="588" t="s">
        <v>322</v>
      </c>
      <c r="B18" s="373">
        <f>SUM(' Q IS SEK'!F35:I35)</f>
        <v>18748</v>
      </c>
      <c r="C18" s="373"/>
      <c r="D18" s="373">
        <f>SUM(' Q IS SEK'!G35:J35)</f>
        <v>19291</v>
      </c>
      <c r="E18" s="373"/>
      <c r="F18" s="373">
        <f>SUM(' Q IS SEK'!H35:K35)</f>
        <v>20124</v>
      </c>
      <c r="G18" s="373">
        <f>SUM(' Q IS SEK'!I35:L35)</f>
        <v>20385</v>
      </c>
      <c r="H18" s="385">
        <f>SUM(' Q IS SEK'!J35:M35)</f>
        <v>21187</v>
      </c>
      <c r="I18" s="385">
        <f>SUM(' Q IS SEK'!K35:N35)</f>
        <v>21402</v>
      </c>
      <c r="J18" s="445">
        <f>SUM(' Q IS SEK'!L35:O35)</f>
        <v>21351</v>
      </c>
      <c r="K18" s="445">
        <f>SUM(' Q IS SEK'!M35:P35)</f>
        <v>21931</v>
      </c>
      <c r="L18" s="445">
        <f>SUM(' Q IS SEK'!N35:Q35)</f>
        <v>21897</v>
      </c>
      <c r="M18" s="445">
        <f>SUM(' Q IS SEK'!O35:R35)</f>
        <v>21973</v>
      </c>
      <c r="N18" s="445">
        <f>SUM(' Q IS SEK'!P35:S35)</f>
        <v>20483</v>
      </c>
      <c r="O18" s="445">
        <f>SUM(' Q IS SEK'!Q35:T35)</f>
        <v>19400</v>
      </c>
      <c r="P18" s="523">
        <f>SUM(' Q IS SEK'!R35:U35)</f>
        <v>19146</v>
      </c>
      <c r="Q18" s="523">
        <f>SUM(' Q IS SEK'!S35:V35)</f>
        <v>19409</v>
      </c>
      <c r="R18" s="445">
        <f>SUM(' Q IS SEK'!T35:W35)</f>
        <v>21444</v>
      </c>
      <c r="S18" s="445">
        <f>SUM(' Q IS SEK'!U35:X35)</f>
        <v>22684</v>
      </c>
      <c r="T18" s="659">
        <f>SUM(' Q IS SEK'!V35:Y35)</f>
        <v>23559</v>
      </c>
    </row>
    <row r="19" spans="1:20">
      <c r="A19" s="587" t="s">
        <v>323</v>
      </c>
      <c r="B19" s="376">
        <v>3635</v>
      </c>
      <c r="C19" s="376"/>
      <c r="D19" s="376">
        <v>3594</v>
      </c>
      <c r="E19" s="376"/>
      <c r="F19" s="376">
        <v>3635</v>
      </c>
      <c r="G19" s="376">
        <v>3112</v>
      </c>
      <c r="H19" s="376">
        <v>3323</v>
      </c>
      <c r="I19" s="376">
        <v>3625</v>
      </c>
      <c r="J19" s="447">
        <v>3903</v>
      </c>
      <c r="K19" s="445">
        <f t="shared" ref="K19:O19" si="7">SUM(H13:K13)</f>
        <v>4320</v>
      </c>
      <c r="L19" s="445">
        <f t="shared" si="7"/>
        <v>4700</v>
      </c>
      <c r="M19" s="445">
        <f t="shared" si="7"/>
        <v>4912</v>
      </c>
      <c r="N19" s="445">
        <f t="shared" si="7"/>
        <v>5065</v>
      </c>
      <c r="O19" s="445">
        <f t="shared" si="7"/>
        <v>5125</v>
      </c>
      <c r="P19" s="523">
        <f>SUM(M13:P13)</f>
        <v>5189</v>
      </c>
      <c r="Q19" s="523">
        <f>SUM(N13:Q13)</f>
        <v>5176</v>
      </c>
      <c r="R19" s="445">
        <f>SUM(O13:R13)</f>
        <v>5228</v>
      </c>
      <c r="S19" s="445">
        <f>SUM(P13:S13)</f>
        <v>5328</v>
      </c>
      <c r="T19" s="659">
        <f>SUM(Q13:T13)</f>
        <v>5466</v>
      </c>
    </row>
    <row r="20" spans="1:20">
      <c r="A20" s="589" t="s">
        <v>324</v>
      </c>
      <c r="B20" s="378">
        <f>B18+B19</f>
        <v>22383</v>
      </c>
      <c r="C20" s="378"/>
      <c r="D20" s="378">
        <f>D18+D19</f>
        <v>22885</v>
      </c>
      <c r="E20" s="378"/>
      <c r="F20" s="378">
        <f t="shared" ref="F20:K20" si="8">F18+F19</f>
        <v>23759</v>
      </c>
      <c r="G20" s="378">
        <f t="shared" si="8"/>
        <v>23497</v>
      </c>
      <c r="H20" s="464">
        <f t="shared" si="8"/>
        <v>24510</v>
      </c>
      <c r="I20" s="378">
        <f>I18+I19</f>
        <v>25027</v>
      </c>
      <c r="J20" s="378">
        <f>J18+J19</f>
        <v>25254</v>
      </c>
      <c r="K20" s="378">
        <f t="shared" si="8"/>
        <v>26251</v>
      </c>
      <c r="L20" s="378">
        <f t="shared" ref="L20:O20" si="9">L18+L19</f>
        <v>26597</v>
      </c>
      <c r="M20" s="378">
        <f t="shared" si="9"/>
        <v>26885</v>
      </c>
      <c r="N20" s="378">
        <f t="shared" si="9"/>
        <v>25548</v>
      </c>
      <c r="O20" s="378">
        <f t="shared" si="9"/>
        <v>24525</v>
      </c>
      <c r="P20" s="464">
        <f>P18+P19</f>
        <v>24335</v>
      </c>
      <c r="Q20" s="545">
        <f>Q18+Q19</f>
        <v>24585</v>
      </c>
      <c r="R20" s="378">
        <f>R18+R19</f>
        <v>26672</v>
      </c>
      <c r="S20" s="378">
        <f>S18+S19</f>
        <v>28012</v>
      </c>
      <c r="T20" s="661">
        <f>T18+T19</f>
        <v>29025</v>
      </c>
    </row>
    <row r="21" spans="1:20">
      <c r="A21" s="589" t="s">
        <v>325</v>
      </c>
      <c r="B21" s="374">
        <f>B20/B17</f>
        <v>0.26132184511926027</v>
      </c>
      <c r="C21" s="374"/>
      <c r="D21" s="374">
        <f>D20/D17</f>
        <v>0.26310343638265826</v>
      </c>
      <c r="E21" s="374"/>
      <c r="F21" s="374">
        <f t="shared" ref="F21:K21" si="10">F20/F17</f>
        <v>0.26385696040868456</v>
      </c>
      <c r="G21" s="374">
        <f t="shared" si="10"/>
        <v>0.25350912209910775</v>
      </c>
      <c r="H21" s="374">
        <f t="shared" si="10"/>
        <v>0.25701792099661297</v>
      </c>
      <c r="I21" s="374">
        <f t="shared" si="10"/>
        <v>0.25632438190048956</v>
      </c>
      <c r="J21" s="374">
        <f t="shared" si="10"/>
        <v>0.25571858197393604</v>
      </c>
      <c r="K21" s="374">
        <f t="shared" si="10"/>
        <v>0.25797480296389474</v>
      </c>
      <c r="L21" s="374">
        <f>L20/L17</f>
        <v>0.25634180191988898</v>
      </c>
      <c r="M21" s="374">
        <f t="shared" ref="M21:N21" si="11">M20/M17</f>
        <v>0.25684751559619001</v>
      </c>
      <c r="N21" s="374">
        <f t="shared" si="11"/>
        <v>0.24757013421192886</v>
      </c>
      <c r="O21" s="374">
        <f t="shared" ref="O21" si="12">O20/O17</f>
        <v>0.24194025728040408</v>
      </c>
      <c r="P21" s="377">
        <f>P20/P17</f>
        <v>0.243869441911271</v>
      </c>
      <c r="Q21" s="377">
        <f>Q20/Q17</f>
        <v>0.24411677092642239</v>
      </c>
      <c r="R21" s="374">
        <f>R20/R17</f>
        <v>0.25611184728543718</v>
      </c>
      <c r="S21" s="374">
        <f>S20/S17</f>
        <v>0.2615084440378278</v>
      </c>
      <c r="T21" s="662">
        <f>T20/T17</f>
        <v>0.26169395556837854</v>
      </c>
    </row>
    <row r="22" spans="1:20">
      <c r="A22" s="585"/>
      <c r="B22" s="371"/>
      <c r="C22" s="371"/>
      <c r="D22" s="371"/>
      <c r="E22" s="371"/>
      <c r="F22" s="371"/>
      <c r="G22" s="371"/>
      <c r="P22" s="395"/>
      <c r="Q22" s="395"/>
      <c r="T22" s="575"/>
    </row>
    <row r="23" spans="1:20" ht="14.25">
      <c r="A23" s="590" t="s">
        <v>326</v>
      </c>
      <c r="B23" s="376">
        <f>'Q BS SEK'!E45</f>
        <v>-2466</v>
      </c>
      <c r="C23" s="383" t="s">
        <v>335</v>
      </c>
      <c r="D23" s="376">
        <f>'Q BS SEK'!F45</f>
        <v>-2565</v>
      </c>
      <c r="E23" s="376"/>
      <c r="F23" s="376">
        <f>'Q BS SEK'!G45</f>
        <v>-14383</v>
      </c>
      <c r="G23" s="376">
        <f>'Q BS SEK'!H45</f>
        <v>-11354</v>
      </c>
      <c r="H23" s="385">
        <f>'Q BS SEK'!I45</f>
        <v>-6702</v>
      </c>
      <c r="I23" s="385">
        <f>'Q BS SEK'!J45</f>
        <v>-8525</v>
      </c>
      <c r="J23" s="385">
        <f>'Q BS SEK'!K45</f>
        <v>-10935</v>
      </c>
      <c r="K23" s="385">
        <f>'Q BS SEK'!L45</f>
        <v>-13205</v>
      </c>
      <c r="L23" s="385">
        <f>'Q BS SEK'!M45</f>
        <v>-12013</v>
      </c>
      <c r="M23" s="385">
        <f>'Q BS SEK'!N45</f>
        <v>-13859</v>
      </c>
      <c r="N23" s="385">
        <f>'Q BS SEK'!O45</f>
        <v>-23772</v>
      </c>
      <c r="O23" s="385">
        <f>'Q BS SEK'!P45</f>
        <v>-18662</v>
      </c>
      <c r="P23" s="447">
        <f>'Q BS SEK'!Q45</f>
        <v>-16421</v>
      </c>
      <c r="Q23" s="447">
        <f>'Q BS SEK'!R45</f>
        <v>-11429</v>
      </c>
      <c r="R23" s="385">
        <f>'Q BS SEK'!S45</f>
        <v>-13076</v>
      </c>
      <c r="S23" s="385">
        <f>'Q BS SEK'!T45</f>
        <v>-9649</v>
      </c>
      <c r="T23" s="653">
        <f>'Q BS SEK'!U45</f>
        <v>-8151</v>
      </c>
    </row>
    <row r="24" spans="1:20">
      <c r="A24" s="588"/>
      <c r="B24" s="420"/>
      <c r="C24" s="380"/>
      <c r="D24" s="380"/>
      <c r="E24" s="380"/>
      <c r="F24" s="380"/>
      <c r="G24" s="380"/>
      <c r="P24" s="395"/>
      <c r="Q24" s="395"/>
      <c r="T24" s="646"/>
    </row>
    <row r="25" spans="1:20">
      <c r="A25" s="584" t="s">
        <v>327</v>
      </c>
      <c r="B25" s="386">
        <f>-'Q BS SEK'!E45/B20</f>
        <v>0.110172899075191</v>
      </c>
      <c r="C25" s="386"/>
      <c r="D25" s="386">
        <f>-'Q BS SEK'!F45/D20</f>
        <v>0.11208214987983395</v>
      </c>
      <c r="E25" s="386"/>
      <c r="F25" s="386">
        <f>-'Q BS SEK'!G45/F20</f>
        <v>0.60537059640557267</v>
      </c>
      <c r="G25" s="386">
        <f>-'Q BS SEK'!H45/G20</f>
        <v>0.4832106226326765</v>
      </c>
      <c r="H25" s="386">
        <f>-'Q BS SEK'!I45/H20</f>
        <v>0.27343941248470011</v>
      </c>
      <c r="I25" s="386">
        <f>-'Q BS SEK'!J45/I20</f>
        <v>0.34063211731330162</v>
      </c>
      <c r="J25" s="386">
        <f>-'Q BS SEK'!K45/J20</f>
        <v>0.43300071275837493</v>
      </c>
      <c r="K25" s="386">
        <f>-'Q BS SEK'!L45/K20</f>
        <v>0.50302845605881685</v>
      </c>
      <c r="L25" s="386">
        <f>-'Q BS SEK'!M45/L20</f>
        <v>0.45166748129488288</v>
      </c>
      <c r="M25" s="386">
        <f>-'Q BS SEK'!N45/M20</f>
        <v>0.51549190998698158</v>
      </c>
      <c r="N25" s="386">
        <f>-'Q BS SEK'!O45/N20</f>
        <v>0.93048379520901836</v>
      </c>
      <c r="O25" s="386">
        <f t="shared" ref="O25:S25" si="13">-O23/O20</f>
        <v>0.76093781855249742</v>
      </c>
      <c r="P25" s="386">
        <f t="shared" si="13"/>
        <v>0.67478939798643933</v>
      </c>
      <c r="Q25" s="386">
        <f t="shared" si="13"/>
        <v>0.46487695749440716</v>
      </c>
      <c r="R25" s="386">
        <f t="shared" si="13"/>
        <v>0.49025194961007801</v>
      </c>
      <c r="S25" s="386">
        <f t="shared" si="13"/>
        <v>0.34445951734970726</v>
      </c>
      <c r="T25" s="601">
        <f>-T23/T20</f>
        <v>0.28082687338501294</v>
      </c>
    </row>
    <row r="26" spans="1:20">
      <c r="A26" s="584"/>
      <c r="B26" s="386"/>
      <c r="C26" s="386"/>
      <c r="D26" s="386"/>
      <c r="E26" s="386"/>
      <c r="F26" s="386"/>
      <c r="G26" s="386"/>
      <c r="H26" s="386"/>
      <c r="I26" s="386"/>
      <c r="J26" s="386"/>
      <c r="K26" s="386"/>
      <c r="L26" s="386"/>
      <c r="M26" s="386"/>
      <c r="N26" s="386"/>
      <c r="O26" s="386"/>
      <c r="P26" s="386"/>
      <c r="Q26" s="386"/>
      <c r="R26" s="386"/>
      <c r="S26" s="386"/>
      <c r="T26" s="601"/>
    </row>
    <row r="27" spans="1:20" ht="25.5">
      <c r="A27" s="591" t="s">
        <v>442</v>
      </c>
      <c r="B27" s="386"/>
      <c r="C27" s="386"/>
      <c r="D27" s="386"/>
      <c r="E27" s="386"/>
      <c r="F27" s="386"/>
      <c r="G27" s="386"/>
      <c r="H27" s="386"/>
      <c r="I27" s="386"/>
      <c r="J27" s="386"/>
      <c r="K27" s="386"/>
      <c r="L27" s="386"/>
      <c r="M27" s="386"/>
      <c r="N27" s="386"/>
      <c r="O27" s="386"/>
      <c r="P27" s="542"/>
      <c r="Q27" s="542">
        <v>355</v>
      </c>
      <c r="R27" s="542">
        <v>361</v>
      </c>
      <c r="S27" s="542">
        <v>373</v>
      </c>
      <c r="T27" s="602">
        <v>367</v>
      </c>
    </row>
    <row r="28" spans="1:20">
      <c r="A28" s="584" t="s">
        <v>438</v>
      </c>
      <c r="B28" s="386"/>
      <c r="C28" s="386"/>
      <c r="D28" s="386"/>
      <c r="E28" s="386"/>
      <c r="F28" s="386"/>
      <c r="G28" s="386"/>
      <c r="H28" s="386"/>
      <c r="I28" s="386"/>
      <c r="J28" s="386"/>
      <c r="K28" s="386"/>
      <c r="L28" s="386"/>
      <c r="M28" s="386"/>
      <c r="N28" s="386"/>
      <c r="O28" s="386"/>
      <c r="P28" s="543"/>
      <c r="Q28" s="464">
        <f>Q12+Q27</f>
        <v>5742</v>
      </c>
      <c r="R28" s="464">
        <f>R12+R27</f>
        <v>6285</v>
      </c>
      <c r="S28" s="464">
        <f>S12+S27</f>
        <v>6373</v>
      </c>
      <c r="T28" s="600">
        <f>T12+T27</f>
        <v>6615</v>
      </c>
    </row>
    <row r="29" spans="1:20">
      <c r="A29" s="585"/>
      <c r="B29" s="371"/>
      <c r="C29" s="371"/>
      <c r="D29" s="371"/>
      <c r="E29" s="371"/>
      <c r="F29" s="371"/>
      <c r="G29" s="373"/>
      <c r="T29" s="427"/>
    </row>
    <row r="30" spans="1:20">
      <c r="A30" s="581" t="s">
        <v>328</v>
      </c>
      <c r="B30" s="375"/>
      <c r="C30" s="375"/>
      <c r="D30" s="375"/>
      <c r="E30" s="375"/>
      <c r="F30" s="375"/>
      <c r="G30" s="375"/>
      <c r="H30" s="375"/>
      <c r="I30" s="375"/>
      <c r="J30" s="375"/>
      <c r="K30" s="375"/>
      <c r="L30" s="375"/>
      <c r="M30" s="375"/>
      <c r="N30" s="375"/>
      <c r="O30" s="375"/>
      <c r="P30" s="375"/>
      <c r="Q30" s="375"/>
      <c r="R30" s="375"/>
      <c r="S30" s="375"/>
      <c r="T30" s="581"/>
    </row>
    <row r="31" spans="1:20">
      <c r="A31" s="588" t="s">
        <v>329</v>
      </c>
      <c r="B31" s="373">
        <f>SUM(' Q IS SEK'!F47:I47)</f>
        <v>17591</v>
      </c>
      <c r="C31" s="373"/>
      <c r="D31" s="373">
        <f>SUM(' Q IS SEK'!G47:J47)</f>
        <v>18046</v>
      </c>
      <c r="E31" s="373"/>
      <c r="F31" s="373">
        <f>SUM(' Q IS SEK'!H47:K47)</f>
        <v>19073</v>
      </c>
      <c r="G31" s="373">
        <f>SUM(' Q IS SEK'!I47:L47)</f>
        <v>19461</v>
      </c>
      <c r="H31" s="385">
        <f>SUM(' Q IS SEK'!J47:M47)</f>
        <v>20844</v>
      </c>
      <c r="I31" s="385">
        <f>SUM(' Q IS SEK'!K47:N47)</f>
        <v>21238</v>
      </c>
      <c r="J31" s="445">
        <f>SUM(' Q IS SEK'!L47:O47)</f>
        <v>21324</v>
      </c>
      <c r="K31" s="445">
        <f>SUM(' Q IS SEK'!M47:P47)</f>
        <v>21934</v>
      </c>
      <c r="L31" s="445">
        <f>SUM(' Q IS SEK'!N47:Q47)</f>
        <v>21572</v>
      </c>
      <c r="M31" s="445">
        <f>SUM(' Q IS SEK'!O47:R47)</f>
        <v>21675</v>
      </c>
      <c r="N31" s="445">
        <f>SUM(' Q IS SEK'!P47:S47)</f>
        <v>20186</v>
      </c>
      <c r="O31" s="445">
        <f>SUM(' Q IS SEK'!Q47:T47)</f>
        <v>19104</v>
      </c>
      <c r="P31" s="523">
        <f>SUM(' Q IS SEK'!R47:U47)</f>
        <v>18825</v>
      </c>
      <c r="Q31" s="523">
        <f>SUM(' Q IS SEK'!S47:V47)</f>
        <v>19158</v>
      </c>
      <c r="R31" s="445">
        <f>SUM(' Q IS SEK'!T47:W47)</f>
        <v>21204</v>
      </c>
      <c r="S31" s="445">
        <f>SUM(' Q IS SEK'!U47:X47)</f>
        <v>22453</v>
      </c>
      <c r="T31" s="598">
        <f>SUM(' Q IS SEK'!V47:Y47)</f>
        <v>23410</v>
      </c>
    </row>
    <row r="32" spans="1:20">
      <c r="A32" s="592" t="s">
        <v>330</v>
      </c>
      <c r="B32" s="376">
        <v>1194</v>
      </c>
      <c r="C32" s="376"/>
      <c r="D32" s="387">
        <v>1214</v>
      </c>
      <c r="E32" s="387"/>
      <c r="F32" s="387">
        <v>969</v>
      </c>
      <c r="G32" s="387">
        <v>849</v>
      </c>
      <c r="H32" s="395">
        <v>290</v>
      </c>
      <c r="I32" s="387">
        <v>180</v>
      </c>
      <c r="J32" s="396">
        <f>572-417</f>
        <v>155</v>
      </c>
      <c r="K32" s="396">
        <v>111</v>
      </c>
      <c r="L32" s="396">
        <v>432</v>
      </c>
      <c r="M32" s="396">
        <v>424</v>
      </c>
      <c r="N32" s="525">
        <v>412</v>
      </c>
      <c r="O32" s="525">
        <v>436</v>
      </c>
      <c r="P32" s="525">
        <v>478</v>
      </c>
      <c r="Q32" s="525">
        <v>427</v>
      </c>
      <c r="R32" s="525">
        <v>432</v>
      </c>
      <c r="S32" s="525">
        <v>421</v>
      </c>
      <c r="T32" s="603">
        <v>387</v>
      </c>
    </row>
    <row r="33" spans="1:20">
      <c r="A33" s="593" t="s">
        <v>331</v>
      </c>
      <c r="B33" s="373">
        <f>SUM(B31:B32)</f>
        <v>18785</v>
      </c>
      <c r="C33" s="373"/>
      <c r="D33" s="373">
        <f>SUM(D31:D32)</f>
        <v>19260</v>
      </c>
      <c r="E33" s="376"/>
      <c r="F33" s="373">
        <f t="shared" ref="F33:K33" si="14">SUM(F31:F32)</f>
        <v>20042</v>
      </c>
      <c r="G33" s="373">
        <f t="shared" si="14"/>
        <v>20310</v>
      </c>
      <c r="H33" s="373">
        <f t="shared" si="14"/>
        <v>21134</v>
      </c>
      <c r="I33" s="373">
        <f t="shared" si="14"/>
        <v>21418</v>
      </c>
      <c r="J33" s="446">
        <f>SUM(J31:J32)</f>
        <v>21479</v>
      </c>
      <c r="K33" s="446">
        <f t="shared" si="14"/>
        <v>22045</v>
      </c>
      <c r="L33" s="446">
        <f t="shared" ref="L33:P33" si="15">SUM(L31:L32)</f>
        <v>22004</v>
      </c>
      <c r="M33" s="446">
        <f t="shared" si="15"/>
        <v>22099</v>
      </c>
      <c r="N33" s="446">
        <f t="shared" si="15"/>
        <v>20598</v>
      </c>
      <c r="O33" s="446">
        <f t="shared" si="15"/>
        <v>19540</v>
      </c>
      <c r="P33" s="387">
        <f t="shared" si="15"/>
        <v>19303</v>
      </c>
      <c r="Q33" s="387">
        <f>SUM(Q31:Q32)</f>
        <v>19585</v>
      </c>
      <c r="R33" s="446">
        <f>SUM(R31:R32)</f>
        <v>21636</v>
      </c>
      <c r="S33" s="446">
        <f>SUM(S31:S32)</f>
        <v>22874</v>
      </c>
      <c r="T33" s="667">
        <f>SUM(T31:T32)</f>
        <v>23797</v>
      </c>
    </row>
    <row r="34" spans="1:20">
      <c r="A34" s="593"/>
      <c r="B34" s="371"/>
      <c r="C34" s="371"/>
      <c r="D34" s="371"/>
      <c r="E34" s="371"/>
      <c r="F34" s="371"/>
      <c r="G34" s="371"/>
      <c r="H34" s="119"/>
      <c r="I34" s="119"/>
      <c r="J34" s="119"/>
      <c r="K34" s="119"/>
      <c r="L34" s="119"/>
      <c r="M34" s="119"/>
      <c r="N34" s="119"/>
      <c r="O34" s="119"/>
      <c r="P34" s="414"/>
      <c r="Q34" s="414"/>
      <c r="R34" s="119"/>
      <c r="S34" s="119"/>
      <c r="T34" s="575"/>
    </row>
    <row r="35" spans="1:20">
      <c r="A35" s="593" t="s">
        <v>332</v>
      </c>
      <c r="B35" s="373">
        <v>64096</v>
      </c>
      <c r="C35" s="373"/>
      <c r="D35" s="373">
        <f>'Q BS SEK'!F39</f>
        <v>65573</v>
      </c>
      <c r="E35" s="373"/>
      <c r="F35" s="373">
        <f>'Q BS SEK'!G39</f>
        <v>64286</v>
      </c>
      <c r="G35" s="373">
        <f>'Q BS SEK'!H39</f>
        <v>64451</v>
      </c>
      <c r="H35" s="532">
        <f>'Q BS SEK'!I39</f>
        <v>64945</v>
      </c>
      <c r="I35" s="532">
        <f>'Q BS SEK'!J39</f>
        <v>65565</v>
      </c>
      <c r="J35" s="532">
        <v>65126</v>
      </c>
      <c r="K35" s="532">
        <v>68855</v>
      </c>
      <c r="L35" s="532">
        <v>72732</v>
      </c>
      <c r="M35" s="532">
        <v>76202</v>
      </c>
      <c r="N35" s="15">
        <f>'Q BS SEK'!O39</f>
        <v>79027</v>
      </c>
      <c r="O35" s="15">
        <f>'Q BS SEK'!P39</f>
        <v>82845</v>
      </c>
      <c r="P35" s="15">
        <f>'Q BS SEK'!Q39</f>
        <v>83649</v>
      </c>
      <c r="Q35" s="15">
        <f>'Q BS SEK'!R39</f>
        <v>85164</v>
      </c>
      <c r="R35" s="15">
        <f>'Q BS SEK'!S39</f>
        <v>84529.4</v>
      </c>
      <c r="S35" s="15">
        <f>'Q BS SEK'!T39</f>
        <v>85637</v>
      </c>
      <c r="T35" s="598">
        <f>'Q BS SEK'!U39</f>
        <v>87537</v>
      </c>
    </row>
    <row r="36" spans="1:20">
      <c r="A36" s="594" t="s">
        <v>328</v>
      </c>
      <c r="B36" s="595">
        <f>B33/B35</f>
        <v>0.2930760109835247</v>
      </c>
      <c r="C36" s="595"/>
      <c r="D36" s="595">
        <f>D33/D35</f>
        <v>0.29371845119180151</v>
      </c>
      <c r="E36" s="595"/>
      <c r="F36" s="595">
        <f t="shared" ref="F36:K36" si="16">F33/F35</f>
        <v>0.31176305883084965</v>
      </c>
      <c r="G36" s="595">
        <f t="shared" si="16"/>
        <v>0.31512311678639587</v>
      </c>
      <c r="H36" s="595">
        <f t="shared" si="16"/>
        <v>0.32541381168681194</v>
      </c>
      <c r="I36" s="595">
        <f t="shared" si="16"/>
        <v>0.32666819187066271</v>
      </c>
      <c r="J36" s="595">
        <f t="shared" si="16"/>
        <v>0.3298068359794859</v>
      </c>
      <c r="K36" s="595">
        <f t="shared" si="16"/>
        <v>0.32016556531842277</v>
      </c>
      <c r="L36" s="595">
        <f>L33/L35</f>
        <v>0.3025353352032118</v>
      </c>
      <c r="M36" s="595">
        <f>M33/M35</f>
        <v>0.29000551166636046</v>
      </c>
      <c r="N36" s="595">
        <f>N33/N35</f>
        <v>0.26064509597985497</v>
      </c>
      <c r="O36" s="595">
        <v>0.24</v>
      </c>
      <c r="P36" s="596">
        <f>P33/P35</f>
        <v>0.23076187402120765</v>
      </c>
      <c r="Q36" s="596">
        <f>Q33/Q35</f>
        <v>0.22996806162228173</v>
      </c>
      <c r="R36" s="595">
        <f>R33/R35</f>
        <v>0.25595828197053333</v>
      </c>
      <c r="S36" s="595">
        <f>S33/S35</f>
        <v>0.26710417226198957</v>
      </c>
      <c r="T36" s="666">
        <f>T33/T35</f>
        <v>0.27185076024995147</v>
      </c>
    </row>
    <row r="37" spans="1:20">
      <c r="A37" s="382"/>
      <c r="B37" s="374"/>
      <c r="C37" s="374"/>
      <c r="D37" s="374"/>
      <c r="E37" s="374"/>
      <c r="F37" s="374"/>
    </row>
    <row r="38" spans="1:20" ht="14.25">
      <c r="A38" s="384" t="s">
        <v>336</v>
      </c>
      <c r="H38" s="367"/>
      <c r="I38" s="367"/>
    </row>
  </sheetData>
  <pageMargins left="0.7" right="0.7" top="0.75" bottom="0.75" header="0.3" footer="0.3"/>
  <pageSetup paperSize="9" orientation="landscape" r:id="rId1"/>
  <customProperties>
    <customPr name="EpmWorksheetKeyString_GUI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GZ141"/>
  <sheetViews>
    <sheetView showGridLines="0" zoomScaleNormal="100" workbookViewId="0"/>
  </sheetViews>
  <sheetFormatPr defaultColWidth="9.140625" defaultRowHeight="15" customHeight="1" outlineLevelRow="1" outlineLevelCol="2"/>
  <cols>
    <col min="1" max="1" width="90.5703125" style="320" customWidth="1"/>
    <col min="2" max="2" width="9.5703125" style="305" hidden="1" customWidth="1" outlineLevel="2"/>
    <col min="3" max="3" width="11.28515625" style="299" customWidth="1" collapsed="1"/>
    <col min="4" max="14" width="11.28515625" style="299" customWidth="1"/>
    <col min="15" max="45" width="9.7109375" style="299" customWidth="1"/>
    <col min="46" max="16384" width="9.140625" style="299"/>
  </cols>
  <sheetData>
    <row r="1" spans="1:7" ht="15" customHeight="1">
      <c r="A1" s="472" t="s">
        <v>11</v>
      </c>
      <c r="B1" s="297"/>
      <c r="C1" s="297"/>
      <c r="D1" s="297"/>
      <c r="E1" s="297"/>
      <c r="F1" s="298"/>
    </row>
    <row r="2" spans="1:7" ht="15" customHeight="1">
      <c r="A2" s="472" t="s">
        <v>198</v>
      </c>
      <c r="B2" s="480" t="s">
        <v>412</v>
      </c>
      <c r="C2" s="297"/>
      <c r="D2" s="297"/>
      <c r="E2" s="297"/>
    </row>
    <row r="3" spans="1:7" s="300" customFormat="1" ht="15.75">
      <c r="A3" s="473" t="s">
        <v>199</v>
      </c>
      <c r="B3" s="474">
        <v>2017</v>
      </c>
      <c r="C3" s="468">
        <v>2018</v>
      </c>
      <c r="D3" s="468">
        <v>2019</v>
      </c>
      <c r="E3" s="468">
        <v>2020</v>
      </c>
      <c r="G3" s="301"/>
    </row>
    <row r="4" spans="1:7" s="300" customFormat="1" ht="16.5" customHeight="1">
      <c r="A4" s="475" t="s">
        <v>382</v>
      </c>
      <c r="B4" s="479"/>
      <c r="C4" s="302">
        <v>96415</v>
      </c>
      <c r="D4" s="302">
        <v>104230</v>
      </c>
      <c r="E4" s="302">
        <v>100251</v>
      </c>
      <c r="F4" s="303"/>
    </row>
    <row r="5" spans="1:7" s="300" customFormat="1" ht="15" customHeight="1">
      <c r="A5" s="476" t="s">
        <v>28</v>
      </c>
      <c r="B5" s="304"/>
      <c r="C5" s="304">
        <v>95363</v>
      </c>
      <c r="D5" s="304">
        <v>103756</v>
      </c>
      <c r="E5" s="304">
        <v>99787</v>
      </c>
      <c r="F5" s="303"/>
    </row>
    <row r="6" spans="1:7" s="300" customFormat="1" ht="15" customHeight="1">
      <c r="A6" s="475" t="s">
        <v>200</v>
      </c>
      <c r="B6" s="304"/>
      <c r="F6" s="303"/>
    </row>
    <row r="7" spans="1:7" s="305" customFormat="1" ht="15" customHeight="1">
      <c r="A7" s="476" t="s">
        <v>201</v>
      </c>
      <c r="B7" s="304"/>
      <c r="C7" s="304">
        <v>52557</v>
      </c>
      <c r="D7" s="304">
        <v>56952</v>
      </c>
      <c r="E7" s="304">
        <v>55362</v>
      </c>
      <c r="F7" s="306"/>
    </row>
    <row r="8" spans="1:7" ht="15" customHeight="1">
      <c r="A8" s="476" t="s">
        <v>202</v>
      </c>
      <c r="B8" s="304"/>
      <c r="C8" s="304">
        <v>22129</v>
      </c>
      <c r="D8" s="304">
        <v>25220</v>
      </c>
      <c r="E8" s="304">
        <v>25582</v>
      </c>
      <c r="F8" s="307"/>
    </row>
    <row r="9" spans="1:7" s="305" customFormat="1" ht="15" customHeight="1">
      <c r="A9" s="476" t="s">
        <v>203</v>
      </c>
      <c r="B9" s="304"/>
      <c r="C9" s="304">
        <v>9381</v>
      </c>
      <c r="D9" s="304">
        <v>8149</v>
      </c>
      <c r="E9" s="304">
        <v>8988</v>
      </c>
    </row>
    <row r="10" spans="1:7" s="305" customFormat="1" ht="15" customHeight="1">
      <c r="A10" s="476" t="s">
        <v>430</v>
      </c>
      <c r="B10" s="304"/>
      <c r="C10" s="304">
        <v>4876</v>
      </c>
      <c r="D10" s="304">
        <v>4909</v>
      </c>
      <c r="E10" s="304">
        <v>4801</v>
      </c>
    </row>
    <row r="11" spans="1:7" s="305" customFormat="1" ht="15" customHeight="1">
      <c r="A11" s="476" t="s">
        <v>205</v>
      </c>
      <c r="B11" s="304"/>
      <c r="C11" s="304">
        <v>7472</v>
      </c>
      <c r="D11" s="304">
        <v>9000</v>
      </c>
      <c r="E11" s="304">
        <v>5518</v>
      </c>
    </row>
    <row r="12" spans="1:7" s="305" customFormat="1" ht="15" customHeight="1">
      <c r="A12" s="476" t="s">
        <v>206</v>
      </c>
      <c r="B12" s="308"/>
      <c r="C12" s="304">
        <v>9705</v>
      </c>
      <c r="D12" s="469" t="s">
        <v>383</v>
      </c>
      <c r="E12" s="469" t="s">
        <v>383</v>
      </c>
      <c r="F12" s="309"/>
    </row>
    <row r="13" spans="1:7" s="305" customFormat="1" ht="15" customHeight="1">
      <c r="A13" s="476"/>
      <c r="B13" s="308"/>
      <c r="C13" s="304"/>
      <c r="D13" s="469"/>
      <c r="E13" s="469"/>
      <c r="F13" s="309"/>
    </row>
    <row r="14" spans="1:7" s="305" customFormat="1" ht="14.25" customHeight="1">
      <c r="A14" s="473" t="s">
        <v>390</v>
      </c>
      <c r="B14" s="468"/>
      <c r="C14" s="468">
        <v>2018</v>
      </c>
      <c r="D14" s="468">
        <v>2019</v>
      </c>
      <c r="E14" s="468">
        <v>2020</v>
      </c>
    </row>
    <row r="15" spans="1:7" s="305" customFormat="1" ht="15" customHeight="1">
      <c r="A15" s="476" t="s">
        <v>208</v>
      </c>
      <c r="B15" s="304"/>
      <c r="C15" s="304">
        <v>34</v>
      </c>
      <c r="D15" s="304">
        <v>41</v>
      </c>
      <c r="E15" s="304">
        <v>44</v>
      </c>
    </row>
    <row r="16" spans="1:7" s="305" customFormat="1" ht="15" customHeight="1">
      <c r="A16" s="476" t="s">
        <v>209</v>
      </c>
      <c r="B16" s="304"/>
      <c r="C16" s="304">
        <v>104</v>
      </c>
      <c r="D16" s="304">
        <v>105</v>
      </c>
      <c r="E16" s="304">
        <v>100</v>
      </c>
    </row>
    <row r="17" spans="1:5" s="305" customFormat="1" ht="15" customHeight="1">
      <c r="A17" s="476" t="s">
        <v>210</v>
      </c>
      <c r="B17" s="304"/>
      <c r="C17" s="304">
        <v>256</v>
      </c>
      <c r="D17" s="304">
        <v>264</v>
      </c>
      <c r="E17" s="304">
        <v>251</v>
      </c>
    </row>
    <row r="18" spans="1:5" s="305" customFormat="1" ht="15" customHeight="1">
      <c r="A18" s="476" t="s">
        <v>211</v>
      </c>
      <c r="B18" s="304"/>
      <c r="C18" s="304">
        <v>360</v>
      </c>
      <c r="D18" s="304">
        <v>369</v>
      </c>
      <c r="E18" s="304">
        <v>351</v>
      </c>
    </row>
    <row r="19" spans="1:5" s="305" customFormat="1" ht="16.5" customHeight="1">
      <c r="A19" s="476" t="s">
        <v>212</v>
      </c>
      <c r="B19" s="310"/>
      <c r="C19" s="310">
        <v>7.2</v>
      </c>
      <c r="D19" s="310">
        <v>6.8</v>
      </c>
      <c r="E19" s="310">
        <v>6.6</v>
      </c>
    </row>
    <row r="20" spans="1:5" s="305" customFormat="1" ht="19.5" customHeight="1">
      <c r="A20" s="476" t="s">
        <v>214</v>
      </c>
      <c r="B20" s="304"/>
      <c r="C20" s="304">
        <v>21</v>
      </c>
      <c r="D20" s="304">
        <v>22</v>
      </c>
      <c r="E20" s="304">
        <v>20</v>
      </c>
    </row>
    <row r="21" spans="1:5" s="305" customFormat="1" ht="17.25" customHeight="1">
      <c r="A21" s="476" t="s">
        <v>215</v>
      </c>
      <c r="B21" s="304"/>
      <c r="C21" s="304">
        <v>72</v>
      </c>
      <c r="D21" s="304">
        <v>60</v>
      </c>
      <c r="E21" s="304">
        <v>57</v>
      </c>
    </row>
    <row r="22" spans="1:5" s="305" customFormat="1" ht="15" customHeight="1">
      <c r="A22" s="476" t="s">
        <v>216</v>
      </c>
      <c r="B22" s="304"/>
      <c r="C22" s="304">
        <v>93</v>
      </c>
      <c r="D22" s="304">
        <v>82</v>
      </c>
      <c r="E22" s="304">
        <v>77</v>
      </c>
    </row>
    <row r="23" spans="1:5" s="305" customFormat="1" ht="17.25" customHeight="1">
      <c r="A23" s="476" t="s">
        <v>388</v>
      </c>
      <c r="B23" s="304"/>
      <c r="C23" s="304">
        <v>95</v>
      </c>
      <c r="D23" s="304">
        <v>98</v>
      </c>
      <c r="E23" s="304">
        <v>95</v>
      </c>
    </row>
    <row r="24" spans="1:5" s="305" customFormat="1" ht="15" customHeight="1">
      <c r="A24" s="476" t="s">
        <v>217</v>
      </c>
      <c r="B24" s="304"/>
      <c r="C24" s="304">
        <v>170</v>
      </c>
      <c r="D24" s="304">
        <v>150</v>
      </c>
      <c r="E24" s="304">
        <v>124</v>
      </c>
    </row>
    <row r="25" spans="1:5" s="305" customFormat="1" ht="15" customHeight="1">
      <c r="A25" s="476" t="s">
        <v>218</v>
      </c>
      <c r="B25" s="310"/>
      <c r="C25" s="310">
        <v>3.4</v>
      </c>
      <c r="D25" s="310">
        <v>2.8</v>
      </c>
      <c r="E25" s="310">
        <v>2.2999999999999998</v>
      </c>
    </row>
    <row r="26" spans="1:5" s="305" customFormat="1" ht="15" customHeight="1">
      <c r="A26" s="476" t="s">
        <v>387</v>
      </c>
      <c r="B26" s="310"/>
      <c r="C26" s="310">
        <v>5.3</v>
      </c>
      <c r="D26" s="310">
        <v>4.3</v>
      </c>
      <c r="E26" s="310">
        <v>3.8</v>
      </c>
    </row>
    <row r="27" spans="1:5" s="537" customFormat="1" ht="12.75" customHeight="1">
      <c r="A27" s="534" t="s">
        <v>433</v>
      </c>
      <c r="B27" s="535"/>
      <c r="C27" s="536">
        <v>33267</v>
      </c>
      <c r="D27" s="536">
        <v>32459</v>
      </c>
      <c r="E27" s="536">
        <v>31036</v>
      </c>
    </row>
    <row r="28" spans="1:5" s="539" customFormat="1" ht="15" customHeight="1">
      <c r="A28" s="538" t="s">
        <v>429</v>
      </c>
      <c r="B28" s="535"/>
      <c r="C28" s="536">
        <v>667</v>
      </c>
      <c r="D28" s="536">
        <v>597</v>
      </c>
      <c r="E28" s="536">
        <v>581</v>
      </c>
    </row>
    <row r="29" spans="1:5" s="537" customFormat="1" ht="15" customHeight="1">
      <c r="A29" s="540" t="s">
        <v>434</v>
      </c>
      <c r="B29" s="535"/>
      <c r="C29" s="536">
        <v>94</v>
      </c>
      <c r="D29" s="536">
        <v>95</v>
      </c>
      <c r="E29" s="536">
        <v>93</v>
      </c>
    </row>
    <row r="30" spans="1:5" s="537" customFormat="1" ht="15" customHeight="1">
      <c r="A30" s="540" t="s">
        <v>435</v>
      </c>
      <c r="B30" s="535"/>
      <c r="C30" s="536">
        <v>436</v>
      </c>
      <c r="D30" s="536">
        <v>394</v>
      </c>
      <c r="E30" s="536">
        <v>384</v>
      </c>
    </row>
    <row r="31" spans="1:5" s="305" customFormat="1" ht="15" customHeight="1">
      <c r="A31" s="477" t="s">
        <v>386</v>
      </c>
      <c r="B31" s="310"/>
      <c r="C31" s="310">
        <v>8.6999999999999993</v>
      </c>
      <c r="D31" s="310">
        <v>7.2</v>
      </c>
      <c r="E31" s="310">
        <v>7.2</v>
      </c>
    </row>
    <row r="32" spans="1:5" s="305" customFormat="1" ht="15" customHeight="1">
      <c r="A32" s="476" t="s">
        <v>389</v>
      </c>
      <c r="B32" s="304"/>
      <c r="C32" s="469" t="s">
        <v>144</v>
      </c>
      <c r="D32" s="304">
        <v>28</v>
      </c>
      <c r="E32" s="304">
        <v>30</v>
      </c>
    </row>
    <row r="33" spans="1:5" s="305" customFormat="1" ht="15" customHeight="1">
      <c r="A33" s="476"/>
      <c r="B33" s="304"/>
      <c r="C33" s="469"/>
      <c r="D33" s="304"/>
      <c r="E33" s="304"/>
    </row>
    <row r="34" spans="1:5" s="305" customFormat="1">
      <c r="A34" s="473" t="s">
        <v>391</v>
      </c>
      <c r="B34" s="468"/>
      <c r="C34" s="468">
        <v>2018</v>
      </c>
      <c r="D34" s="468">
        <v>2019</v>
      </c>
      <c r="E34" s="468">
        <v>2020</v>
      </c>
    </row>
    <row r="35" spans="1:5" s="305" customFormat="1" ht="15" customHeight="1">
      <c r="A35" s="439" t="s">
        <v>221</v>
      </c>
      <c r="B35" s="304"/>
      <c r="C35" s="304">
        <v>69</v>
      </c>
      <c r="D35" s="304">
        <v>69</v>
      </c>
      <c r="E35" s="304">
        <v>70</v>
      </c>
    </row>
    <row r="36" spans="1:5" s="305" customFormat="1" ht="15" customHeight="1">
      <c r="A36" s="439" t="s">
        <v>222</v>
      </c>
      <c r="B36" s="304"/>
      <c r="C36" s="304">
        <v>31</v>
      </c>
      <c r="D36" s="304">
        <v>31</v>
      </c>
      <c r="E36" s="304">
        <v>30</v>
      </c>
    </row>
    <row r="37" spans="1:5" s="305" customFormat="1" ht="15" customHeight="1">
      <c r="A37" s="439" t="s">
        <v>223</v>
      </c>
      <c r="B37" s="310"/>
      <c r="C37" s="310">
        <v>6.1</v>
      </c>
      <c r="D37" s="310">
        <v>6</v>
      </c>
      <c r="E37" s="310">
        <v>4.2</v>
      </c>
    </row>
    <row r="38" spans="1:5" s="305" customFormat="1" ht="15" customHeight="1">
      <c r="A38" s="439" t="s">
        <v>224</v>
      </c>
      <c r="B38" s="310"/>
      <c r="C38" s="310">
        <v>7.7</v>
      </c>
      <c r="D38" s="310">
        <v>5.6</v>
      </c>
      <c r="E38" s="310">
        <v>4.8</v>
      </c>
    </row>
    <row r="39" spans="1:5" s="305" customFormat="1" ht="15" customHeight="1">
      <c r="A39" s="439" t="s">
        <v>225</v>
      </c>
      <c r="B39" s="310"/>
      <c r="C39" s="310">
        <v>6.6</v>
      </c>
      <c r="D39" s="310">
        <v>5.9</v>
      </c>
      <c r="E39" s="310">
        <v>4.4000000000000004</v>
      </c>
    </row>
    <row r="40" spans="1:5" s="305" customFormat="1" ht="15" customHeight="1">
      <c r="A40" s="439" t="s">
        <v>226</v>
      </c>
      <c r="B40" s="304"/>
      <c r="C40" s="304">
        <v>82</v>
      </c>
      <c r="D40" s="304">
        <v>84</v>
      </c>
      <c r="E40" s="304">
        <v>85</v>
      </c>
    </row>
    <row r="41" spans="1:5" s="305" customFormat="1" ht="15" customHeight="1">
      <c r="A41" s="439" t="s">
        <v>394</v>
      </c>
      <c r="B41" s="311"/>
      <c r="C41" s="311">
        <v>19.100000000000001</v>
      </c>
      <c r="D41" s="311">
        <v>19.8</v>
      </c>
      <c r="E41" s="311">
        <v>20</v>
      </c>
    </row>
    <row r="42" spans="1:5" s="305" customFormat="1" ht="15" customHeight="1">
      <c r="A42" s="439" t="s">
        <v>395</v>
      </c>
      <c r="B42" s="311"/>
      <c r="C42" s="311">
        <v>19.2</v>
      </c>
      <c r="D42" s="311">
        <v>19.5</v>
      </c>
      <c r="E42" s="311">
        <v>19.7</v>
      </c>
    </row>
    <row r="43" spans="1:5" s="305" customFormat="1">
      <c r="A43" s="439" t="s">
        <v>396</v>
      </c>
      <c r="B43" s="312"/>
      <c r="C43" s="470" t="s">
        <v>144</v>
      </c>
      <c r="D43" s="312">
        <v>71</v>
      </c>
      <c r="E43" s="470" t="s">
        <v>144</v>
      </c>
    </row>
    <row r="44" spans="1:5" s="305" customFormat="1" ht="15.75" customHeight="1">
      <c r="A44" s="439" t="s">
        <v>397</v>
      </c>
      <c r="B44" s="312"/>
      <c r="C44" s="470" t="s">
        <v>144</v>
      </c>
      <c r="D44" s="312">
        <v>74</v>
      </c>
      <c r="E44" s="470" t="s">
        <v>144</v>
      </c>
    </row>
    <row r="45" spans="1:5" s="305" customFormat="1" ht="15.75" customHeight="1">
      <c r="A45" s="439"/>
      <c r="B45" s="312"/>
      <c r="C45" s="470"/>
      <c r="D45" s="312"/>
      <c r="E45" s="312"/>
    </row>
    <row r="46" spans="1:5" s="305" customFormat="1">
      <c r="A46" s="473" t="s">
        <v>392</v>
      </c>
      <c r="B46" s="468"/>
      <c r="C46" s="468">
        <v>2018</v>
      </c>
      <c r="D46" s="468">
        <v>2019</v>
      </c>
      <c r="E46" s="468">
        <v>2020</v>
      </c>
    </row>
    <row r="47" spans="1:5" s="305" customFormat="1" ht="15" customHeight="1">
      <c r="A47" s="439" t="s">
        <v>398</v>
      </c>
      <c r="B47" s="304"/>
      <c r="C47" s="469" t="s">
        <v>144</v>
      </c>
      <c r="D47" s="304">
        <v>406</v>
      </c>
      <c r="E47" s="304">
        <v>385</v>
      </c>
    </row>
    <row r="48" spans="1:5" s="305" customFormat="1" ht="15" customHeight="1">
      <c r="A48" s="439" t="s">
        <v>399</v>
      </c>
      <c r="B48" s="310"/>
      <c r="C48" s="471" t="s">
        <v>144</v>
      </c>
      <c r="D48" s="310">
        <v>5.2</v>
      </c>
      <c r="E48" s="310">
        <v>4.8</v>
      </c>
    </row>
    <row r="49" spans="1:208" s="305" customFormat="1" ht="15" customHeight="1">
      <c r="A49" s="439" t="s">
        <v>400</v>
      </c>
      <c r="B49" s="304"/>
      <c r="C49" s="469" t="s">
        <v>144</v>
      </c>
      <c r="D49" s="304">
        <v>997</v>
      </c>
      <c r="E49" s="304">
        <v>922</v>
      </c>
    </row>
    <row r="50" spans="1:208" s="305" customFormat="1" ht="15" customHeight="1">
      <c r="A50" s="439" t="s">
        <v>401</v>
      </c>
      <c r="B50" s="304"/>
      <c r="C50" s="469" t="s">
        <v>144</v>
      </c>
      <c r="D50" s="310">
        <v>12.7</v>
      </c>
      <c r="E50" s="310">
        <v>11.6</v>
      </c>
    </row>
    <row r="51" spans="1:208" s="305" customFormat="1" ht="15" customHeight="1">
      <c r="A51" s="439" t="s">
        <v>402</v>
      </c>
      <c r="B51" s="310"/>
      <c r="C51" s="304">
        <v>0</v>
      </c>
      <c r="D51" s="304">
        <v>1</v>
      </c>
      <c r="E51" s="304">
        <v>0</v>
      </c>
    </row>
    <row r="52" spans="1:208" s="305" customFormat="1" ht="15" customHeight="1">
      <c r="A52" s="439" t="s">
        <v>403</v>
      </c>
      <c r="B52" s="304"/>
      <c r="C52" s="304">
        <v>0</v>
      </c>
      <c r="D52" s="478">
        <v>0.01</v>
      </c>
      <c r="E52" s="478">
        <v>0</v>
      </c>
    </row>
    <row r="53" spans="1:208" s="305" customFormat="1" ht="15" customHeight="1">
      <c r="A53" s="439" t="s">
        <v>404</v>
      </c>
      <c r="B53" s="310"/>
      <c r="C53" s="310">
        <v>2</v>
      </c>
      <c r="D53" s="310">
        <v>2</v>
      </c>
      <c r="E53" s="310">
        <v>2.1</v>
      </c>
    </row>
    <row r="54" spans="1:208" s="305" customFormat="1" ht="15" customHeight="1">
      <c r="A54" s="439" t="s">
        <v>407</v>
      </c>
      <c r="B54" s="310"/>
      <c r="C54" s="471" t="s">
        <v>144</v>
      </c>
      <c r="D54" s="310">
        <v>69</v>
      </c>
      <c r="E54" s="470" t="s">
        <v>144</v>
      </c>
    </row>
    <row r="55" spans="1:208" s="305" customFormat="1" ht="15" customHeight="1">
      <c r="A55" s="439" t="s">
        <v>405</v>
      </c>
      <c r="B55" s="310"/>
      <c r="C55" s="471" t="s">
        <v>144</v>
      </c>
      <c r="D55" s="310" t="s">
        <v>406</v>
      </c>
      <c r="E55" s="310" t="s">
        <v>406</v>
      </c>
    </row>
    <row r="56" spans="1:208" s="305" customFormat="1" ht="15" customHeight="1">
      <c r="A56" s="439"/>
      <c r="B56" s="310"/>
      <c r="C56" s="310"/>
      <c r="D56" s="310"/>
      <c r="E56" s="310"/>
    </row>
    <row r="57" spans="1:208" s="305" customFormat="1">
      <c r="A57" s="473" t="s">
        <v>393</v>
      </c>
      <c r="B57" s="468"/>
      <c r="C57" s="468">
        <v>2018</v>
      </c>
      <c r="D57" s="468">
        <v>2019</v>
      </c>
      <c r="E57" s="468">
        <v>2020</v>
      </c>
    </row>
    <row r="58" spans="1:208" s="305" customFormat="1" ht="15" customHeight="1">
      <c r="A58" s="439" t="s">
        <v>415</v>
      </c>
      <c r="B58" s="304"/>
      <c r="C58" s="305" t="s">
        <v>144</v>
      </c>
      <c r="D58" s="304">
        <v>98</v>
      </c>
      <c r="E58" s="304">
        <v>99</v>
      </c>
    </row>
    <row r="59" spans="1:208" s="305" customFormat="1" ht="15" customHeight="1">
      <c r="A59" s="439" t="s">
        <v>414</v>
      </c>
      <c r="B59" s="304"/>
      <c r="C59" s="305" t="s">
        <v>144</v>
      </c>
      <c r="D59" s="304">
        <v>94</v>
      </c>
      <c r="E59" s="304">
        <v>99</v>
      </c>
    </row>
    <row r="60" spans="1:208" s="305" customFormat="1" ht="15" customHeight="1">
      <c r="A60" s="439" t="s">
        <v>416</v>
      </c>
      <c r="B60" s="304"/>
      <c r="C60" s="305" t="s">
        <v>144</v>
      </c>
      <c r="D60" s="304">
        <v>91</v>
      </c>
      <c r="E60" s="304">
        <v>99</v>
      </c>
    </row>
    <row r="61" spans="1:208" s="305" customFormat="1" ht="15" customHeight="1">
      <c r="A61" s="439" t="s">
        <v>417</v>
      </c>
      <c r="B61" s="304"/>
      <c r="C61" s="305" t="s">
        <v>144</v>
      </c>
      <c r="D61" s="304">
        <v>59</v>
      </c>
      <c r="E61" s="304">
        <v>84</v>
      </c>
    </row>
    <row r="62" spans="1:208" s="305" customFormat="1" ht="15" customHeight="1">
      <c r="A62" s="439" t="s">
        <v>372</v>
      </c>
      <c r="B62" s="304"/>
      <c r="C62" s="304">
        <v>86</v>
      </c>
      <c r="D62" s="304">
        <v>90</v>
      </c>
      <c r="E62" s="304">
        <v>93</v>
      </c>
      <c r="H62" s="437"/>
    </row>
    <row r="63" spans="1:208" s="305" customFormat="1" ht="15" customHeight="1">
      <c r="A63" s="439"/>
      <c r="B63" s="304"/>
      <c r="C63" s="304"/>
      <c r="D63" s="304"/>
      <c r="E63" s="304"/>
      <c r="H63" s="437"/>
    </row>
    <row r="64" spans="1:208" s="315" customFormat="1" ht="17.25" customHeight="1">
      <c r="A64" s="683" t="s">
        <v>361</v>
      </c>
      <c r="B64" s="683"/>
      <c r="C64" s="683"/>
      <c r="D64" s="683"/>
      <c r="E64" s="683"/>
      <c r="F64" s="683"/>
      <c r="G64" s="683"/>
      <c r="H64" s="683"/>
      <c r="I64" s="683"/>
      <c r="J64" s="299"/>
      <c r="K64" s="299"/>
      <c r="L64" s="305"/>
      <c r="M64" s="299"/>
      <c r="N64" s="299"/>
      <c r="O64" s="305"/>
      <c r="P64" s="299"/>
      <c r="Q64" s="299"/>
      <c r="R64" s="299"/>
      <c r="S64" s="299"/>
      <c r="T64" s="299"/>
      <c r="U64" s="299"/>
      <c r="V64" s="299"/>
      <c r="W64" s="299"/>
      <c r="X64" s="299"/>
      <c r="Y64" s="299"/>
      <c r="Z64" s="299"/>
      <c r="AA64" s="299"/>
      <c r="AB64" s="299"/>
      <c r="AC64" s="299"/>
      <c r="AD64" s="299"/>
      <c r="AE64" s="299"/>
      <c r="AF64" s="299"/>
      <c r="AG64" s="299"/>
      <c r="AH64" s="299"/>
      <c r="AI64" s="299"/>
      <c r="AJ64" s="299"/>
      <c r="AK64" s="299"/>
      <c r="AL64" s="299"/>
      <c r="AM64" s="299"/>
      <c r="AN64" s="299"/>
      <c r="AO64" s="299"/>
      <c r="AP64" s="299"/>
      <c r="AQ64" s="299"/>
      <c r="AR64" s="299"/>
      <c r="AS64" s="299"/>
      <c r="AT64" s="299"/>
      <c r="AU64" s="299"/>
      <c r="AV64" s="299"/>
      <c r="AW64" s="299"/>
      <c r="AX64" s="299"/>
      <c r="AY64" s="299"/>
      <c r="AZ64" s="299"/>
      <c r="BA64" s="299"/>
      <c r="BB64" s="299"/>
      <c r="BC64" s="299"/>
      <c r="BD64" s="299"/>
      <c r="BE64" s="299"/>
      <c r="BF64" s="299"/>
      <c r="BG64" s="299"/>
      <c r="BH64" s="299"/>
      <c r="BI64" s="305"/>
      <c r="BJ64" s="299"/>
      <c r="BK64" s="299"/>
      <c r="BL64" s="305"/>
      <c r="BM64" s="299"/>
      <c r="BN64" s="299"/>
      <c r="BO64" s="299"/>
      <c r="BP64" s="299"/>
      <c r="BQ64" s="299"/>
      <c r="BR64" s="299"/>
      <c r="BS64" s="299"/>
      <c r="BT64" s="299"/>
      <c r="BU64" s="299"/>
      <c r="BV64" s="299"/>
      <c r="BW64" s="299"/>
      <c r="BX64" s="299"/>
      <c r="BY64" s="299"/>
      <c r="BZ64" s="299"/>
      <c r="CA64" s="299"/>
      <c r="CB64" s="299"/>
      <c r="CC64" s="299"/>
      <c r="CD64" s="299"/>
      <c r="CE64" s="299"/>
      <c r="CF64" s="299"/>
      <c r="CG64" s="299"/>
      <c r="CH64" s="299"/>
      <c r="CI64" s="299"/>
      <c r="CJ64" s="299"/>
      <c r="CK64" s="299"/>
      <c r="CL64" s="299"/>
      <c r="CM64" s="299"/>
      <c r="CN64" s="299"/>
      <c r="CO64" s="299"/>
      <c r="CP64" s="299"/>
      <c r="CQ64" s="299"/>
      <c r="CR64" s="299"/>
      <c r="CS64" s="299"/>
      <c r="CT64" s="299"/>
      <c r="CU64" s="299"/>
      <c r="CV64" s="299"/>
      <c r="CW64" s="299"/>
      <c r="CX64" s="299"/>
      <c r="CY64" s="299"/>
      <c r="CZ64" s="299"/>
      <c r="DA64" s="299"/>
      <c r="DB64" s="299"/>
      <c r="DC64" s="299"/>
      <c r="DD64" s="299"/>
      <c r="DE64" s="299"/>
      <c r="DF64" s="305"/>
      <c r="DG64" s="299"/>
      <c r="DH64" s="299"/>
      <c r="DI64" s="305"/>
      <c r="DJ64" s="299"/>
      <c r="DK64" s="299"/>
      <c r="DL64" s="299"/>
      <c r="DM64" s="299"/>
      <c r="DN64" s="299"/>
      <c r="DO64" s="299"/>
      <c r="DP64" s="299"/>
      <c r="DQ64" s="299"/>
      <c r="DR64" s="299"/>
      <c r="DS64" s="299"/>
      <c r="DT64" s="299"/>
      <c r="DU64" s="299"/>
      <c r="DV64" s="299"/>
      <c r="DW64" s="299"/>
      <c r="DX64" s="299"/>
      <c r="DY64" s="299"/>
      <c r="DZ64" s="299"/>
      <c r="EA64" s="299"/>
      <c r="EB64" s="299"/>
      <c r="EC64" s="299"/>
      <c r="ED64" s="299"/>
      <c r="EE64" s="299"/>
      <c r="EF64" s="299"/>
      <c r="EG64" s="299"/>
      <c r="EH64" s="299"/>
      <c r="EI64" s="299"/>
      <c r="EJ64" s="299"/>
      <c r="EK64" s="299"/>
      <c r="EL64" s="299"/>
      <c r="EM64" s="299"/>
      <c r="EN64" s="299"/>
      <c r="EO64" s="299"/>
      <c r="EP64" s="299"/>
      <c r="EQ64" s="299"/>
      <c r="ER64" s="299"/>
      <c r="ES64" s="299"/>
      <c r="ET64" s="299"/>
      <c r="EU64" s="299"/>
      <c r="EV64" s="299"/>
      <c r="EW64" s="299"/>
      <c r="EX64" s="299"/>
      <c r="EY64" s="299"/>
      <c r="EZ64" s="299"/>
      <c r="FA64" s="299"/>
      <c r="FB64" s="299"/>
      <c r="FC64" s="305"/>
      <c r="FD64" s="299"/>
      <c r="FE64" s="299"/>
      <c r="FF64" s="305"/>
      <c r="FG64" s="299"/>
      <c r="FH64" s="299"/>
      <c r="FI64" s="299"/>
      <c r="FJ64" s="299"/>
      <c r="FK64" s="299"/>
      <c r="FL64" s="299"/>
      <c r="FM64" s="299"/>
      <c r="FN64" s="299"/>
      <c r="FO64" s="299"/>
      <c r="FP64" s="299"/>
      <c r="FQ64" s="299"/>
      <c r="FR64" s="299"/>
      <c r="FS64" s="299"/>
      <c r="FT64" s="299"/>
      <c r="FU64" s="299"/>
      <c r="FV64" s="299"/>
      <c r="FW64" s="299"/>
      <c r="FX64" s="299"/>
      <c r="FY64" s="299"/>
      <c r="FZ64" s="299"/>
      <c r="GA64" s="299"/>
      <c r="GB64" s="299"/>
      <c r="GC64" s="299"/>
      <c r="GD64" s="299"/>
      <c r="GE64" s="299"/>
      <c r="GF64" s="299"/>
      <c r="GG64" s="299"/>
      <c r="GH64" s="299"/>
      <c r="GI64" s="299"/>
      <c r="GJ64" s="299"/>
      <c r="GK64" s="299"/>
      <c r="GL64" s="299"/>
      <c r="GM64" s="299"/>
      <c r="GN64" s="299"/>
      <c r="GO64" s="299"/>
      <c r="GP64" s="299"/>
      <c r="GQ64" s="299"/>
      <c r="GR64" s="299"/>
      <c r="GS64" s="299"/>
      <c r="GT64" s="299"/>
      <c r="GU64" s="299"/>
      <c r="GV64" s="299"/>
      <c r="GW64" s="299"/>
      <c r="GX64" s="299"/>
      <c r="GY64" s="299"/>
      <c r="GZ64" s="305"/>
    </row>
    <row r="65" spans="1:9" ht="17.25" customHeight="1">
      <c r="A65" s="683" t="s">
        <v>408</v>
      </c>
      <c r="B65" s="683"/>
      <c r="C65" s="683"/>
      <c r="D65" s="683"/>
      <c r="E65" s="683"/>
      <c r="F65" s="683"/>
      <c r="G65" s="683"/>
      <c r="H65" s="683"/>
      <c r="I65" s="683"/>
    </row>
    <row r="66" spans="1:9" ht="26.25" customHeight="1">
      <c r="A66" s="683" t="s">
        <v>362</v>
      </c>
      <c r="B66" s="683"/>
      <c r="C66" s="683"/>
      <c r="D66" s="683"/>
      <c r="E66" s="683"/>
      <c r="F66" s="683"/>
      <c r="G66" s="683"/>
      <c r="H66" s="683"/>
      <c r="I66" s="683"/>
    </row>
    <row r="67" spans="1:9" ht="21" customHeight="1">
      <c r="A67" s="683" t="s">
        <v>242</v>
      </c>
      <c r="B67" s="683"/>
      <c r="C67" s="683"/>
      <c r="D67" s="683"/>
      <c r="E67" s="683"/>
      <c r="F67" s="683"/>
      <c r="G67" s="683"/>
      <c r="H67" s="683"/>
      <c r="I67" s="683"/>
    </row>
    <row r="68" spans="1:9" ht="25.5" customHeight="1">
      <c r="A68" s="683" t="s">
        <v>436</v>
      </c>
      <c r="B68" s="683"/>
      <c r="C68" s="683"/>
      <c r="D68" s="683"/>
      <c r="E68" s="683"/>
      <c r="F68" s="683"/>
      <c r="G68" s="683"/>
      <c r="H68" s="683"/>
      <c r="I68" s="683"/>
    </row>
    <row r="69" spans="1:9" ht="60" customHeight="1">
      <c r="A69" s="683" t="s">
        <v>437</v>
      </c>
      <c r="B69" s="683"/>
      <c r="C69" s="683"/>
      <c r="D69" s="683"/>
      <c r="E69" s="683"/>
      <c r="F69" s="683"/>
      <c r="G69" s="683"/>
      <c r="H69" s="683"/>
      <c r="I69" s="683"/>
    </row>
    <row r="70" spans="1:9" ht="17.25" customHeight="1">
      <c r="A70" s="683" t="s">
        <v>409</v>
      </c>
      <c r="B70" s="683"/>
      <c r="C70" s="683"/>
      <c r="D70" s="683"/>
      <c r="E70" s="683"/>
      <c r="F70" s="683"/>
      <c r="G70" s="683"/>
      <c r="H70" s="683"/>
      <c r="I70" s="683"/>
    </row>
    <row r="71" spans="1:9" ht="21.75" customHeight="1">
      <c r="A71" s="683" t="s">
        <v>410</v>
      </c>
      <c r="B71" s="683"/>
      <c r="C71" s="683"/>
      <c r="D71" s="683"/>
      <c r="E71" s="683"/>
      <c r="F71" s="683"/>
      <c r="G71" s="683"/>
      <c r="H71" s="683"/>
      <c r="I71" s="683"/>
    </row>
    <row r="72" spans="1:9" s="318" customFormat="1" ht="20.25" customHeight="1">
      <c r="A72" s="683" t="s">
        <v>411</v>
      </c>
      <c r="B72" s="683"/>
      <c r="C72" s="683"/>
      <c r="D72" s="683"/>
      <c r="E72" s="683"/>
      <c r="F72" s="683"/>
      <c r="G72" s="683"/>
      <c r="H72" s="683"/>
      <c r="I72" s="683"/>
    </row>
    <row r="73" spans="1:9" s="318" customFormat="1" ht="17.25" customHeight="1">
      <c r="A73" s="683" t="s">
        <v>413</v>
      </c>
      <c r="B73" s="683"/>
      <c r="C73" s="683"/>
      <c r="D73" s="683"/>
      <c r="E73" s="683"/>
      <c r="F73" s="683"/>
      <c r="G73" s="683"/>
      <c r="H73" s="683"/>
      <c r="I73" s="683"/>
    </row>
    <row r="74" spans="1:9" s="318" customFormat="1" ht="17.25" customHeight="1">
      <c r="A74" s="313" t="s">
        <v>385</v>
      </c>
      <c r="B74" s="305"/>
      <c r="C74" s="317"/>
      <c r="D74" s="317"/>
      <c r="E74" s="317"/>
      <c r="F74" s="317"/>
    </row>
    <row r="76" spans="1:9" ht="15" customHeight="1">
      <c r="A76" s="467" t="s">
        <v>384</v>
      </c>
    </row>
    <row r="77" spans="1:9" ht="15" customHeight="1" outlineLevel="1">
      <c r="A77" s="472" t="s">
        <v>11</v>
      </c>
      <c r="B77" s="297"/>
      <c r="C77" s="297"/>
    </row>
    <row r="78" spans="1:9" ht="15" customHeight="1" outlineLevel="1">
      <c r="A78" s="472" t="s">
        <v>198</v>
      </c>
      <c r="B78" s="297"/>
      <c r="C78" s="297"/>
    </row>
    <row r="79" spans="1:9" ht="15" customHeight="1" outlineLevel="1">
      <c r="A79" s="473" t="s">
        <v>199</v>
      </c>
      <c r="B79" s="468"/>
      <c r="C79" s="468">
        <v>2018</v>
      </c>
    </row>
    <row r="80" spans="1:9" ht="15" customHeight="1" outlineLevel="1">
      <c r="A80" s="475" t="s">
        <v>382</v>
      </c>
      <c r="B80" s="302"/>
      <c r="C80" s="302">
        <v>96415</v>
      </c>
    </row>
    <row r="81" spans="1:3" ht="15" customHeight="1" outlineLevel="1">
      <c r="A81" s="476" t="s">
        <v>28</v>
      </c>
      <c r="B81" s="304"/>
      <c r="C81" s="304">
        <v>95363</v>
      </c>
    </row>
    <row r="82" spans="1:3" ht="15" customHeight="1" outlineLevel="1">
      <c r="A82" s="475" t="s">
        <v>200</v>
      </c>
      <c r="B82" s="304"/>
      <c r="C82" s="300"/>
    </row>
    <row r="83" spans="1:3" ht="15" customHeight="1" outlineLevel="1">
      <c r="A83" s="476" t="s">
        <v>201</v>
      </c>
      <c r="B83" s="304"/>
      <c r="C83" s="304">
        <v>52557</v>
      </c>
    </row>
    <row r="84" spans="1:3" ht="15" customHeight="1" outlineLevel="1">
      <c r="A84" s="476" t="s">
        <v>202</v>
      </c>
      <c r="B84" s="304"/>
      <c r="C84" s="304">
        <v>22129</v>
      </c>
    </row>
    <row r="85" spans="1:3" ht="15" customHeight="1" outlineLevel="1">
      <c r="A85" s="476" t="s">
        <v>203</v>
      </c>
      <c r="B85" s="304"/>
      <c r="C85" s="304">
        <v>9381</v>
      </c>
    </row>
    <row r="86" spans="1:3" ht="15" customHeight="1" outlineLevel="1">
      <c r="A86" s="476" t="s">
        <v>204</v>
      </c>
      <c r="B86" s="304"/>
      <c r="C86" s="304">
        <v>4876</v>
      </c>
    </row>
    <row r="87" spans="1:3" ht="15" customHeight="1" outlineLevel="1">
      <c r="A87" s="476" t="s">
        <v>205</v>
      </c>
      <c r="B87" s="304"/>
      <c r="C87" s="304">
        <v>7472</v>
      </c>
    </row>
    <row r="88" spans="1:3" ht="15" customHeight="1" outlineLevel="1">
      <c r="A88" s="476" t="s">
        <v>206</v>
      </c>
      <c r="B88" s="308"/>
      <c r="C88" s="304">
        <v>9705</v>
      </c>
    </row>
    <row r="89" spans="1:3" ht="15" customHeight="1" outlineLevel="1">
      <c r="A89" s="473" t="s">
        <v>207</v>
      </c>
      <c r="B89" s="468"/>
      <c r="C89" s="468">
        <v>2018</v>
      </c>
    </row>
    <row r="90" spans="1:3" ht="15" customHeight="1" outlineLevel="1">
      <c r="A90" s="476" t="s">
        <v>208</v>
      </c>
      <c r="B90" s="304"/>
      <c r="C90" s="304">
        <v>34</v>
      </c>
    </row>
    <row r="91" spans="1:3" ht="15" customHeight="1" outlineLevel="1">
      <c r="A91" s="476" t="s">
        <v>209</v>
      </c>
      <c r="B91" s="304"/>
      <c r="C91" s="304">
        <v>104</v>
      </c>
    </row>
    <row r="92" spans="1:3" ht="15" customHeight="1" outlineLevel="1">
      <c r="A92" s="476" t="s">
        <v>210</v>
      </c>
      <c r="B92" s="304"/>
      <c r="C92" s="304">
        <v>256</v>
      </c>
    </row>
    <row r="93" spans="1:3" ht="15" customHeight="1" outlineLevel="1">
      <c r="A93" s="476" t="s">
        <v>211</v>
      </c>
      <c r="B93" s="304"/>
      <c r="C93" s="304">
        <v>360</v>
      </c>
    </row>
    <row r="94" spans="1:3" ht="15" customHeight="1" outlineLevel="1">
      <c r="A94" s="476" t="s">
        <v>212</v>
      </c>
      <c r="B94" s="310"/>
      <c r="C94" s="310">
        <v>7.2</v>
      </c>
    </row>
    <row r="95" spans="1:3" ht="15" customHeight="1" outlineLevel="1">
      <c r="A95" s="477" t="s">
        <v>213</v>
      </c>
      <c r="B95" s="304"/>
      <c r="C95" s="304">
        <v>255</v>
      </c>
    </row>
    <row r="96" spans="1:3" ht="15" customHeight="1" outlineLevel="1">
      <c r="A96" s="477" t="s">
        <v>360</v>
      </c>
      <c r="B96" s="310"/>
      <c r="C96" s="310">
        <v>5.0999999999999996</v>
      </c>
    </row>
    <row r="97" spans="1:3" ht="15" customHeight="1" outlineLevel="1">
      <c r="A97" s="476" t="s">
        <v>214</v>
      </c>
      <c r="B97" s="304"/>
      <c r="C97" s="304">
        <v>21</v>
      </c>
    </row>
    <row r="98" spans="1:3" ht="15" customHeight="1" outlineLevel="1">
      <c r="A98" s="476" t="s">
        <v>215</v>
      </c>
      <c r="B98" s="304"/>
      <c r="C98" s="304">
        <v>72</v>
      </c>
    </row>
    <row r="99" spans="1:3" ht="15" customHeight="1" outlineLevel="1">
      <c r="A99" s="476" t="s">
        <v>216</v>
      </c>
      <c r="B99" s="304"/>
      <c r="C99" s="304">
        <v>93</v>
      </c>
    </row>
    <row r="100" spans="1:3" ht="15" customHeight="1" outlineLevel="1">
      <c r="A100" s="476" t="s">
        <v>217</v>
      </c>
      <c r="B100" s="304"/>
      <c r="C100" s="304">
        <v>170</v>
      </c>
    </row>
    <row r="101" spans="1:3" ht="15" customHeight="1" outlineLevel="1">
      <c r="A101" s="476" t="s">
        <v>218</v>
      </c>
      <c r="B101" s="310"/>
      <c r="C101" s="310">
        <v>3.4</v>
      </c>
    </row>
    <row r="102" spans="1:3" ht="15" customHeight="1" outlineLevel="1">
      <c r="A102" s="476" t="s">
        <v>219</v>
      </c>
      <c r="B102" s="304"/>
      <c r="C102" s="304">
        <v>94</v>
      </c>
    </row>
    <row r="103" spans="1:3" ht="15" customHeight="1" outlineLevel="1">
      <c r="A103" s="473" t="s">
        <v>220</v>
      </c>
      <c r="B103" s="468"/>
      <c r="C103" s="468">
        <v>2018</v>
      </c>
    </row>
    <row r="104" spans="1:3" ht="15" customHeight="1" outlineLevel="1">
      <c r="A104" s="439" t="s">
        <v>221</v>
      </c>
      <c r="B104" s="304"/>
      <c r="C104" s="304">
        <v>69</v>
      </c>
    </row>
    <row r="105" spans="1:3" ht="15" customHeight="1" outlineLevel="1">
      <c r="A105" s="439" t="s">
        <v>222</v>
      </c>
      <c r="B105" s="304"/>
      <c r="C105" s="304">
        <v>31</v>
      </c>
    </row>
    <row r="106" spans="1:3" ht="15" customHeight="1" outlineLevel="1">
      <c r="A106" s="439" t="s">
        <v>223</v>
      </c>
      <c r="B106" s="310"/>
      <c r="C106" s="310">
        <v>6.1</v>
      </c>
    </row>
    <row r="107" spans="1:3" ht="15" customHeight="1" outlineLevel="1">
      <c r="A107" s="439" t="s">
        <v>224</v>
      </c>
      <c r="B107" s="310"/>
      <c r="C107" s="310">
        <v>7.7</v>
      </c>
    </row>
    <row r="108" spans="1:3" ht="15" customHeight="1" outlineLevel="1">
      <c r="A108" s="439" t="s">
        <v>225</v>
      </c>
      <c r="B108" s="310"/>
      <c r="C108" s="310">
        <v>6.6</v>
      </c>
    </row>
    <row r="109" spans="1:3" ht="15" customHeight="1" outlineLevel="1">
      <c r="A109" s="439" t="s">
        <v>226</v>
      </c>
      <c r="B109" s="304"/>
      <c r="C109" s="304">
        <v>82</v>
      </c>
    </row>
    <row r="110" spans="1:3" ht="15" customHeight="1" outlineLevel="1">
      <c r="A110" s="439" t="s">
        <v>227</v>
      </c>
      <c r="B110" s="311"/>
      <c r="C110" s="311">
        <v>19.2</v>
      </c>
    </row>
    <row r="111" spans="1:3" ht="15" customHeight="1" outlineLevel="1">
      <c r="A111" s="439" t="s">
        <v>228</v>
      </c>
      <c r="B111" s="311"/>
      <c r="C111" s="311">
        <v>18.899999999999999</v>
      </c>
    </row>
    <row r="112" spans="1:3" ht="15" customHeight="1" outlineLevel="1">
      <c r="A112" s="439" t="s">
        <v>229</v>
      </c>
      <c r="B112" s="304"/>
      <c r="C112" s="304">
        <v>43</v>
      </c>
    </row>
    <row r="113" spans="1:3" ht="15" customHeight="1" outlineLevel="1">
      <c r="A113" s="439" t="s">
        <v>359</v>
      </c>
      <c r="B113" s="312"/>
      <c r="C113" s="312">
        <v>57</v>
      </c>
    </row>
    <row r="114" spans="1:3" ht="15" customHeight="1" outlineLevel="1">
      <c r="A114" s="439" t="s">
        <v>230</v>
      </c>
      <c r="B114" s="312"/>
      <c r="C114" s="312">
        <v>23</v>
      </c>
    </row>
    <row r="115" spans="1:3" ht="15" customHeight="1" outlineLevel="1">
      <c r="A115" s="439" t="s">
        <v>369</v>
      </c>
      <c r="B115" s="312"/>
      <c r="C115" s="312" t="s">
        <v>144</v>
      </c>
    </row>
    <row r="116" spans="1:3" ht="15" customHeight="1" outlineLevel="1">
      <c r="A116" s="473" t="s">
        <v>231</v>
      </c>
      <c r="B116" s="468"/>
      <c r="C116" s="468">
        <v>2018</v>
      </c>
    </row>
    <row r="117" spans="1:3" ht="15" customHeight="1" outlineLevel="1">
      <c r="A117" s="439" t="s">
        <v>232</v>
      </c>
      <c r="B117" s="304"/>
      <c r="C117" s="304">
        <v>194</v>
      </c>
    </row>
    <row r="118" spans="1:3" ht="15" customHeight="1" outlineLevel="1">
      <c r="A118" s="439" t="s">
        <v>233</v>
      </c>
      <c r="B118" s="310"/>
      <c r="C118" s="310">
        <v>2.8</v>
      </c>
    </row>
    <row r="119" spans="1:3" ht="15" customHeight="1" outlineLevel="1">
      <c r="A119" s="439" t="s">
        <v>234</v>
      </c>
      <c r="B119" s="304"/>
      <c r="C119" s="304">
        <v>57</v>
      </c>
    </row>
    <row r="120" spans="1:3" ht="15" customHeight="1" outlineLevel="1">
      <c r="A120" s="439" t="s">
        <v>235</v>
      </c>
      <c r="B120" s="304"/>
      <c r="C120" s="304">
        <v>914</v>
      </c>
    </row>
    <row r="121" spans="1:3" ht="15" customHeight="1" outlineLevel="1">
      <c r="A121" s="439" t="s">
        <v>236</v>
      </c>
      <c r="B121" s="310"/>
      <c r="C121" s="310">
        <v>13.3</v>
      </c>
    </row>
    <row r="122" spans="1:3" ht="15" customHeight="1" outlineLevel="1">
      <c r="A122" s="439" t="s">
        <v>237</v>
      </c>
      <c r="B122" s="304"/>
      <c r="C122" s="304">
        <v>0</v>
      </c>
    </row>
    <row r="123" spans="1:3" ht="15" customHeight="1" outlineLevel="1">
      <c r="A123" s="439" t="s">
        <v>238</v>
      </c>
      <c r="B123" s="310"/>
      <c r="C123" s="310">
        <v>2</v>
      </c>
    </row>
    <row r="124" spans="1:3" ht="15" customHeight="1" outlineLevel="1">
      <c r="A124" s="439" t="s">
        <v>239</v>
      </c>
      <c r="B124" s="310"/>
      <c r="C124" s="310">
        <v>2</v>
      </c>
    </row>
    <row r="125" spans="1:3" ht="15" customHeight="1" outlineLevel="1">
      <c r="A125" s="473" t="s">
        <v>240</v>
      </c>
      <c r="B125" s="468"/>
      <c r="C125" s="468">
        <v>2018</v>
      </c>
    </row>
    <row r="126" spans="1:3" ht="15" customHeight="1" outlineLevel="1">
      <c r="A126" s="439" t="s">
        <v>370</v>
      </c>
      <c r="B126" s="304"/>
      <c r="C126" s="304">
        <v>95</v>
      </c>
    </row>
    <row r="127" spans="1:3" ht="15" customHeight="1" outlineLevel="1">
      <c r="A127" s="439" t="s">
        <v>371</v>
      </c>
      <c r="B127" s="304"/>
      <c r="C127" s="305" t="s">
        <v>144</v>
      </c>
    </row>
    <row r="128" spans="1:3" ht="15" customHeight="1" outlineLevel="1">
      <c r="A128" s="439" t="s">
        <v>372</v>
      </c>
      <c r="B128" s="304"/>
      <c r="C128" s="304">
        <v>86</v>
      </c>
    </row>
    <row r="129" spans="1:3" ht="15" customHeight="1" outlineLevel="1">
      <c r="A129" s="439"/>
      <c r="B129" s="304"/>
      <c r="C129" s="304"/>
    </row>
    <row r="130" spans="1:3" ht="15" customHeight="1" outlineLevel="1">
      <c r="A130" s="438" t="s">
        <v>361</v>
      </c>
      <c r="B130" s="314"/>
    </row>
    <row r="131" spans="1:3" ht="15" customHeight="1" outlineLevel="1">
      <c r="A131" s="313" t="s">
        <v>241</v>
      </c>
    </row>
    <row r="132" spans="1:3" ht="15" customHeight="1" outlineLevel="1">
      <c r="A132" s="313" t="s">
        <v>362</v>
      </c>
    </row>
    <row r="133" spans="1:3" ht="15" customHeight="1" outlineLevel="1">
      <c r="A133" s="313" t="s">
        <v>242</v>
      </c>
    </row>
    <row r="134" spans="1:3" ht="15" customHeight="1" outlineLevel="1">
      <c r="A134" s="313" t="s">
        <v>368</v>
      </c>
      <c r="C134" s="316"/>
    </row>
    <row r="135" spans="1:3" ht="15" customHeight="1" outlineLevel="1">
      <c r="A135" s="313" t="s">
        <v>363</v>
      </c>
      <c r="C135" s="316"/>
    </row>
    <row r="136" spans="1:3" ht="15" customHeight="1" outlineLevel="1">
      <c r="A136" s="313" t="s">
        <v>364</v>
      </c>
      <c r="C136" s="316"/>
    </row>
    <row r="137" spans="1:3" ht="15" customHeight="1" outlineLevel="1">
      <c r="A137" s="313" t="s">
        <v>365</v>
      </c>
      <c r="C137" s="316"/>
    </row>
    <row r="138" spans="1:3" ht="15" customHeight="1" outlineLevel="1">
      <c r="A138" s="313" t="s">
        <v>366</v>
      </c>
      <c r="C138" s="317"/>
    </row>
    <row r="139" spans="1:3" ht="15" customHeight="1" outlineLevel="1">
      <c r="A139" s="313" t="s">
        <v>367</v>
      </c>
      <c r="C139" s="317"/>
    </row>
    <row r="140" spans="1:3" ht="15" customHeight="1" outlineLevel="1"/>
    <row r="141" spans="1:3" ht="15" customHeight="1">
      <c r="A141" s="319"/>
    </row>
  </sheetData>
  <mergeCells count="10">
    <mergeCell ref="A73:I73"/>
    <mergeCell ref="A64:I64"/>
    <mergeCell ref="A65:I65"/>
    <mergeCell ref="A66:I66"/>
    <mergeCell ref="A67:I67"/>
    <mergeCell ref="A68:I68"/>
    <mergeCell ref="A69:I69"/>
    <mergeCell ref="A70:I70"/>
    <mergeCell ref="A71:I71"/>
    <mergeCell ref="A72:I72"/>
  </mergeCells>
  <pageMargins left="0.70866141732283472" right="0.70866141732283472" top="0.74803149606299213" bottom="0.74803149606299213" header="0.31496062992125984" footer="0.31496062992125984"/>
  <pageSetup paperSize="9" scale="33" orientation="portrait" r:id="rId1"/>
  <customProperties>
    <customPr name="EpmWorksheetKeyString_GU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40</vt:i4>
      </vt:variant>
    </vt:vector>
  </HeadingPairs>
  <TitlesOfParts>
    <vt:vector size="52" baseType="lpstr">
      <vt:lpstr>START PAGE</vt:lpstr>
      <vt:lpstr> Q IS SEK</vt:lpstr>
      <vt:lpstr>Q BS SEK</vt:lpstr>
      <vt:lpstr>Q CF SEK</vt:lpstr>
      <vt:lpstr>Q SB SEK</vt:lpstr>
      <vt:lpstr>Y IS SEK</vt:lpstr>
      <vt:lpstr>Y BS SEK</vt:lpstr>
      <vt:lpstr>Y CF SEK</vt:lpstr>
      <vt:lpstr>Key Ratios - SEK</vt:lpstr>
      <vt:lpstr>Y SB SEK</vt:lpstr>
      <vt:lpstr>APMs calculated</vt:lpstr>
      <vt:lpstr>Sustainability</vt:lpstr>
      <vt:lpstr>Adjusted_operating_profit</vt:lpstr>
      <vt:lpstr>Basic_earnings</vt:lpstr>
      <vt:lpstr>Basic_weighted_average_number_of_shares_outstanding__millions</vt:lpstr>
      <vt:lpstr>Calculation_of_capital_employed</vt:lpstr>
      <vt:lpstr>Calculation_of_net_indebtedness</vt:lpstr>
      <vt:lpstr>Calculation_of_operating_cash_flow</vt:lpstr>
      <vt:lpstr>Capital_employed_turnover_ratio</vt:lpstr>
      <vt:lpstr>Capital_turnover_ratio__average</vt:lpstr>
      <vt:lpstr>Debt_equity_ratio</vt:lpstr>
      <vt:lpstr>Dividend_yield</vt:lpstr>
      <vt:lpstr>EBITA</vt:lpstr>
      <vt:lpstr>EBITDA</vt:lpstr>
      <vt:lpstr>EBITDA_margin</vt:lpstr>
      <vt:lpstr>Equity_assets_ratio</vt:lpstr>
      <vt:lpstr>Equity_per_share</vt:lpstr>
      <vt:lpstr>Interest_Net</vt:lpstr>
      <vt:lpstr>Items_affecting_comparability_in_operating_profit</vt:lpstr>
      <vt:lpstr>Net_cash_flow_for_the_period</vt:lpstr>
      <vt:lpstr>Net_debt___EBITDA_ratio</vt:lpstr>
      <vt:lpstr>Operating_cash_surplus</vt:lpstr>
      <vt:lpstr>Operating_margin</vt:lpstr>
      <vt:lpstr>Operating_margin__excl._items_affecting_comparability</vt:lpstr>
      <vt:lpstr>Operating_profit</vt:lpstr>
      <vt:lpstr>organic_growth</vt:lpstr>
      <vt:lpstr>' Q IS SEK'!Print_Area</vt:lpstr>
      <vt:lpstr>'APMs calculated'!Print_Area</vt:lpstr>
      <vt:lpstr>'Key Ratios - SEK'!Print_Area</vt:lpstr>
      <vt:lpstr>'Q BS SEK'!Print_Area</vt:lpstr>
      <vt:lpstr>'Q CF SEK'!Print_Area</vt:lpstr>
      <vt:lpstr>'Q SB SEK'!Print_Area</vt:lpstr>
      <vt:lpstr>'START PAGE'!Print_Area</vt:lpstr>
      <vt:lpstr>Sustainability!Print_Area</vt:lpstr>
      <vt:lpstr>'Y BS SEK'!Print_Area</vt:lpstr>
      <vt:lpstr>'Y CF SEK'!Print_Area</vt:lpstr>
      <vt:lpstr>'Y IS SEK'!Print_Area</vt:lpstr>
      <vt:lpstr>'Y SB SEK'!Print_Area</vt:lpstr>
      <vt:lpstr>Profit_margin</vt:lpstr>
      <vt:lpstr>Return_on_Capital_Employed</vt:lpstr>
      <vt:lpstr>Return_on_equity</vt:lpstr>
      <vt:lpstr>Rteurn_on_equity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Mattias Olsson</dc:creator>
  <cp:lastModifiedBy>ACPda</cp:lastModifiedBy>
  <cp:lastPrinted>2022-01-21T08:38:22Z</cp:lastPrinted>
  <dcterms:created xsi:type="dcterms:W3CDTF">1999-03-19T15:29:11Z</dcterms:created>
  <dcterms:modified xsi:type="dcterms:W3CDTF">2022-01-25T09:55:45Z</dcterms:modified>
</cp:coreProperties>
</file>