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Group Investor Relations\2022\Q3\Draft sharp\"/>
    </mc:Choice>
  </mc:AlternateContent>
  <xr:revisionPtr revIDLastSave="0" documentId="13_ncr:1_{67EA8F89-832C-48D0-8321-F84212DBC715}" xr6:coauthVersionLast="47" xr6:coauthVersionMax="47" xr10:uidLastSave="{00000000-0000-0000-0000-000000000000}"/>
  <bookViews>
    <workbookView xWindow="20370" yWindow="-120" windowWidth="51840" windowHeight="21240" tabRatio="911" xr2:uid="{00000000-000D-0000-FFFF-FFFF00000000}"/>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externalReferences>
    <externalReference r:id="rId13"/>
    <externalReference r:id="rId14"/>
    <externalReference r:id="rId15"/>
  </externalReference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SEK'!$A$36</definedName>
    <definedName name="Calculation_of_net_indebtedness">'Q BS SEK'!$A$42</definedName>
    <definedName name="Calculation_of_operating_cash_flow">'Q CF SEK'!$A$49</definedName>
    <definedName name="Capital_employed_turnover_ratio">'Key Ratios - SEK'!$A$45</definedName>
    <definedName name="Capital_turnover_ratio__average">'Key Ratios - SEK'!$A$43</definedName>
    <definedName name="CQ">[1]Ctrl!$D$5</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dx_FinStat">[2]FinStat_values!$B:$F</definedName>
    <definedName name="Idx_PubRes">[3]Published_values!$B:$G</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SEK'!$A$1:$AB$85</definedName>
    <definedName name="_xlnm.Print_Area" localSheetId="10">'APMs calculated'!$A$1:$W$38</definedName>
    <definedName name="_xlnm.Print_Area" localSheetId="8">'Key Ratios - SEK'!$A$1:$G$74</definedName>
    <definedName name="_xlnm.Print_Area" localSheetId="2">'Q BS SEK'!$A$1:$X$49</definedName>
    <definedName name="_xlnm.Print_Area" localSheetId="3">'Q CF SEK'!$A$1:$X$68</definedName>
    <definedName name="_xlnm.Print_Area" localSheetId="4">'Q SB SEK'!$A$1:$T$58</definedName>
    <definedName name="_xlnm.Print_Area" localSheetId="0">'START PAGE'!$A$4:$F$48</definedName>
    <definedName name="_xlnm.Print_Area" localSheetId="11">Sustainability!$A$1:$I$139</definedName>
    <definedName name="_xlnm.Print_Area" localSheetId="6">'Y BS SEK'!$A$1:$F$47</definedName>
    <definedName name="_xlnm.Print_Area" localSheetId="7">'Y CF SEK'!$A$1:$F$43</definedName>
    <definedName name="_xlnm.Print_Area" localSheetId="5">'Y IS SEK'!$A$1:$F$77</definedName>
    <definedName name="_xlnm.Print_Area" localSheetId="9">'Y SB SEK'!$A$1:$E$58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91029"/>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35" l="1"/>
  <c r="X60" i="31"/>
  <c r="X53" i="31"/>
  <c r="X54" i="31"/>
  <c r="X55" i="31"/>
  <c r="X56" i="31"/>
  <c r="X57" i="31"/>
  <c r="X58" i="31"/>
  <c r="X59" i="31"/>
  <c r="W35" i="35" l="1"/>
  <c r="W6" i="35"/>
  <c r="W7" i="35" l="1"/>
  <c r="W8" i="35" s="1"/>
  <c r="V35" i="35"/>
  <c r="V6" i="35"/>
  <c r="V7" i="35"/>
  <c r="V13" i="35"/>
  <c r="V8" i="35" l="1"/>
  <c r="AB26" i="5"/>
  <c r="Y26" i="5"/>
  <c r="Z26" i="5"/>
  <c r="AA26" i="5"/>
  <c r="AB59" i="5" l="1"/>
  <c r="W60" i="31" l="1"/>
  <c r="W59" i="31"/>
  <c r="W58" i="31"/>
  <c r="W57" i="31"/>
  <c r="W56" i="31"/>
  <c r="W55" i="31"/>
  <c r="W54" i="31"/>
  <c r="W53" i="31"/>
  <c r="W50" i="31"/>
  <c r="W47" i="31"/>
  <c r="W40" i="31"/>
  <c r="W34" i="31"/>
  <c r="W25" i="31"/>
  <c r="W9" i="31"/>
  <c r="W16" i="31" s="1"/>
  <c r="X45" i="8"/>
  <c r="X46" i="8" s="1"/>
  <c r="W23" i="35" s="1"/>
  <c r="X32" i="8"/>
  <c r="X27" i="8"/>
  <c r="X22" i="8"/>
  <c r="X17" i="8"/>
  <c r="X11" i="8"/>
  <c r="AB71" i="5"/>
  <c r="AB70" i="5"/>
  <c r="AB69" i="5"/>
  <c r="AB68" i="5"/>
  <c r="AB41" i="5"/>
  <c r="AB40" i="5"/>
  <c r="AB39" i="5"/>
  <c r="AB38" i="5"/>
  <c r="AB35" i="5"/>
  <c r="AB19" i="5"/>
  <c r="AB11" i="5"/>
  <c r="W12" i="35" l="1"/>
  <c r="W11" i="35"/>
  <c r="X33" i="8"/>
  <c r="AB65" i="5"/>
  <c r="AB73" i="5" s="1"/>
  <c r="AB47" i="5"/>
  <c r="AB48" i="5" s="1"/>
  <c r="X18" i="8"/>
  <c r="X39" i="8" s="1"/>
  <c r="AB43" i="5"/>
  <c r="W65" i="31"/>
  <c r="X34" i="31"/>
  <c r="X50" i="31"/>
  <c r="X47" i="31"/>
  <c r="X40" i="31"/>
  <c r="X25" i="31"/>
  <c r="X9" i="31"/>
  <c r="X16" i="31" s="1"/>
  <c r="W28" i="35" l="1"/>
  <c r="W14" i="35"/>
  <c r="W15" i="35" s="1"/>
  <c r="AB52" i="5"/>
  <c r="X65" i="31"/>
  <c r="AB55" i="5" l="1"/>
  <c r="AB54" i="5"/>
  <c r="W45" i="8" l="1"/>
  <c r="W46" i="8" s="1"/>
  <c r="V23" i="35" s="1"/>
  <c r="W38" i="8"/>
  <c r="V38" i="8"/>
  <c r="W32" i="8"/>
  <c r="W27" i="8"/>
  <c r="W22" i="8"/>
  <c r="W17" i="8"/>
  <c r="W11" i="8"/>
  <c r="W18" i="8" l="1"/>
  <c r="W37" i="8" s="1"/>
  <c r="W39" i="8" s="1"/>
  <c r="W33" i="8"/>
  <c r="AA59" i="5"/>
  <c r="AA68" i="5" l="1"/>
  <c r="AA69" i="5"/>
  <c r="AA70" i="5"/>
  <c r="AA71" i="5"/>
  <c r="AA38" i="5"/>
  <c r="AA39" i="5"/>
  <c r="AA40" i="5"/>
  <c r="AA41" i="5"/>
  <c r="AA35" i="5"/>
  <c r="V12" i="35" l="1"/>
  <c r="AA47" i="5"/>
  <c r="AA65" i="5"/>
  <c r="V28" i="35" l="1"/>
  <c r="V14" i="35"/>
  <c r="AA52" i="5"/>
  <c r="AA19" i="5"/>
  <c r="AA11" i="5"/>
  <c r="AA48" i="5" l="1"/>
  <c r="V11" i="35"/>
  <c r="V15" i="35" s="1"/>
  <c r="AA43" i="5"/>
  <c r="AA55" i="5"/>
  <c r="AA54" i="5"/>
  <c r="AA73" i="5"/>
  <c r="T52" i="28"/>
  <c r="T47" i="28"/>
  <c r="T42" i="28"/>
  <c r="T37" i="28"/>
  <c r="T24" i="28"/>
  <c r="T19" i="28"/>
  <c r="T14" i="28"/>
  <c r="T9" i="28"/>
  <c r="V50" i="31" l="1"/>
  <c r="V60" i="31"/>
  <c r="V59" i="31"/>
  <c r="V58" i="31"/>
  <c r="V57" i="31"/>
  <c r="V56" i="31"/>
  <c r="V55" i="31"/>
  <c r="V54" i="31"/>
  <c r="V53" i="31"/>
  <c r="V9" i="31"/>
  <c r="V16" i="31" s="1"/>
  <c r="V65" i="31" l="1"/>
  <c r="J11" i="8" l="1"/>
  <c r="V11" i="8"/>
  <c r="Z59" i="5" l="1"/>
  <c r="Z68" i="5" l="1"/>
  <c r="Z69" i="5"/>
  <c r="Z70" i="5"/>
  <c r="Z71" i="5"/>
  <c r="Z38" i="5" l="1"/>
  <c r="Z39" i="5"/>
  <c r="Z40" i="5"/>
  <c r="Z41" i="5"/>
  <c r="Z35" i="5"/>
  <c r="Z65" i="5" l="1"/>
  <c r="Z47" i="5"/>
  <c r="Z52" i="5" l="1"/>
  <c r="Z54" i="5" l="1"/>
  <c r="Z19" i="5"/>
  <c r="Z11" i="5"/>
  <c r="Z48" i="5" l="1"/>
  <c r="Z21" i="5"/>
  <c r="Z55" i="5"/>
  <c r="Z73" i="5"/>
  <c r="Z43" i="5"/>
  <c r="U35" i="35"/>
  <c r="U13" i="35"/>
  <c r="U12" i="35"/>
  <c r="U28" i="35" s="1"/>
  <c r="U11" i="35"/>
  <c r="U7" i="35"/>
  <c r="U6" i="35"/>
  <c r="E36" i="34"/>
  <c r="E8" i="34"/>
  <c r="R9" i="28"/>
  <c r="R14" i="28" s="1"/>
  <c r="R19" i="28" s="1"/>
  <c r="R24" i="28" s="1"/>
  <c r="R32" i="28" s="1"/>
  <c r="R37" i="28" s="1"/>
  <c r="R42" i="28" s="1"/>
  <c r="R47" i="28" s="1"/>
  <c r="R52" i="28" s="1"/>
  <c r="R56" i="28"/>
  <c r="R51" i="28"/>
  <c r="R46" i="28"/>
  <c r="R41" i="28"/>
  <c r="R36" i="28"/>
  <c r="R28" i="28"/>
  <c r="R23" i="28"/>
  <c r="R18" i="28"/>
  <c r="R13" i="28"/>
  <c r="R8" i="28"/>
  <c r="V47" i="31"/>
  <c r="V40" i="31"/>
  <c r="V34" i="31"/>
  <c r="V25" i="31"/>
  <c r="V45" i="8"/>
  <c r="V43" i="8"/>
  <c r="V46" i="8" s="1"/>
  <c r="V32" i="8"/>
  <c r="V27" i="8"/>
  <c r="V22" i="8"/>
  <c r="V17" i="8"/>
  <c r="U14" i="35" l="1"/>
  <c r="U15" i="35" s="1"/>
  <c r="U8" i="35"/>
  <c r="V33" i="8"/>
  <c r="U23" i="35"/>
  <c r="V18" i="8"/>
  <c r="V37" i="8" l="1"/>
  <c r="V39" i="8" s="1"/>
  <c r="G38" i="13" l="1"/>
  <c r="T13" i="35" l="1"/>
  <c r="W19" i="35" s="1"/>
  <c r="T7" i="35"/>
  <c r="S7" i="35"/>
  <c r="F10" i="25" l="1"/>
  <c r="Q56" i="28"/>
  <c r="Q51" i="28"/>
  <c r="Q46" i="28"/>
  <c r="Q41" i="28"/>
  <c r="Q36" i="28"/>
  <c r="Q28" i="28"/>
  <c r="Q23" i="28"/>
  <c r="Q18" i="28"/>
  <c r="Q13" i="28"/>
  <c r="Q8" i="28"/>
  <c r="U59" i="31"/>
  <c r="U58" i="31"/>
  <c r="U56" i="31"/>
  <c r="U47" i="31"/>
  <c r="U40" i="31"/>
  <c r="U34" i="31"/>
  <c r="U25" i="31"/>
  <c r="U9" i="31"/>
  <c r="U16" i="31" s="1"/>
  <c r="U65" i="31" l="1"/>
  <c r="U45" i="8" l="1"/>
  <c r="U43" i="8"/>
  <c r="U46" i="8" s="1"/>
  <c r="U38" i="8"/>
  <c r="U32" i="8"/>
  <c r="U27" i="8"/>
  <c r="U22" i="8"/>
  <c r="U17" i="8"/>
  <c r="U11" i="8"/>
  <c r="U18" i="8" s="1"/>
  <c r="U37" i="8" s="1"/>
  <c r="U39" i="8" s="1"/>
  <c r="T17" i="8"/>
  <c r="U33" i="8" l="1"/>
  <c r="U59" i="5" l="1"/>
  <c r="V59" i="5"/>
  <c r="W59" i="5"/>
  <c r="X59" i="5"/>
  <c r="Y59" i="5"/>
  <c r="E56" i="34" l="1"/>
  <c r="E51" i="34"/>
  <c r="E46" i="34"/>
  <c r="E41" i="34"/>
  <c r="E28" i="34"/>
  <c r="E23" i="34"/>
  <c r="E18" i="34"/>
  <c r="E13" i="34"/>
  <c r="Y68" i="5" l="1"/>
  <c r="Y69" i="5"/>
  <c r="Y70" i="5"/>
  <c r="Y71" i="5"/>
  <c r="Y38" i="5"/>
  <c r="Y39" i="5"/>
  <c r="Y40" i="5"/>
  <c r="Y41" i="5"/>
  <c r="Y35" i="5"/>
  <c r="W18" i="35" s="1"/>
  <c r="W20" i="35" s="1"/>
  <c r="W25" i="35" s="1"/>
  <c r="Y19" i="5"/>
  <c r="W17" i="35" s="1"/>
  <c r="Y11" i="5"/>
  <c r="W21" i="35" l="1"/>
  <c r="Y65" i="5"/>
  <c r="Y47" i="5"/>
  <c r="W31" i="35" s="1"/>
  <c r="W33" i="35" s="1"/>
  <c r="W36" i="35" s="1"/>
  <c r="Y43" i="5"/>
  <c r="Y73" i="5" l="1"/>
  <c r="Y48" i="5"/>
  <c r="Y52" i="5"/>
  <c r="Y54" i="5" l="1"/>
  <c r="Y55" i="5"/>
  <c r="T35" i="35"/>
  <c r="T23" i="35"/>
  <c r="T12" i="35"/>
  <c r="T28" i="35" s="1"/>
  <c r="T11" i="35"/>
  <c r="T6" i="35"/>
  <c r="G59" i="13"/>
  <c r="G58" i="13"/>
  <c r="G45" i="13"/>
  <c r="G35" i="13"/>
  <c r="G36" i="13" s="1"/>
  <c r="G32" i="13"/>
  <c r="G33" i="13" s="1"/>
  <c r="G31" i="13"/>
  <c r="G30" i="13"/>
  <c r="G17" i="13"/>
  <c r="F30" i="13"/>
  <c r="F31" i="13"/>
  <c r="G54" i="13"/>
  <c r="G41" i="13"/>
  <c r="G27" i="13"/>
  <c r="G23" i="13"/>
  <c r="G7" i="13"/>
  <c r="F39" i="25"/>
  <c r="G37" i="13" s="1"/>
  <c r="F29" i="25"/>
  <c r="G34" i="13" s="1"/>
  <c r="G28" i="13"/>
  <c r="F45" i="9"/>
  <c r="F43" i="9"/>
  <c r="F38" i="9"/>
  <c r="F32" i="9"/>
  <c r="F27" i="9"/>
  <c r="F22" i="9"/>
  <c r="F17" i="9"/>
  <c r="F11" i="9"/>
  <c r="F40" i="10"/>
  <c r="F39" i="10"/>
  <c r="F38" i="10"/>
  <c r="F37" i="10"/>
  <c r="F70" i="10"/>
  <c r="F69" i="10"/>
  <c r="F68" i="10"/>
  <c r="F67" i="10"/>
  <c r="F34" i="10"/>
  <c r="F46" i="10" s="1"/>
  <c r="F19" i="10"/>
  <c r="F11" i="10"/>
  <c r="Q9" i="28"/>
  <c r="Q14" i="28" s="1"/>
  <c r="Q19" i="28" s="1"/>
  <c r="Q24" i="28" s="1"/>
  <c r="Q32" i="28" s="1"/>
  <c r="Q37" i="28" s="1"/>
  <c r="Q42" i="28" s="1"/>
  <c r="Q47" i="28" s="1"/>
  <c r="Q52" i="28" s="1"/>
  <c r="S50" i="31"/>
  <c r="G18" i="13" l="1"/>
  <c r="G19" i="13" s="1"/>
  <c r="F21" i="10"/>
  <c r="F46" i="9"/>
  <c r="G47" i="13" s="1"/>
  <c r="F18" i="9"/>
  <c r="F37" i="9" s="1"/>
  <c r="F39" i="9" s="1"/>
  <c r="F33" i="9"/>
  <c r="F64" i="10"/>
  <c r="F72" i="10" s="1"/>
  <c r="G49" i="13"/>
  <c r="F15" i="25"/>
  <c r="F19" i="25" s="1"/>
  <c r="F41" i="25" s="1"/>
  <c r="T14" i="35"/>
  <c r="T15" i="35" s="1"/>
  <c r="F42" i="10"/>
  <c r="F47" i="10"/>
  <c r="F51" i="10"/>
  <c r="G42" i="13" l="1"/>
  <c r="G51" i="13" s="1"/>
  <c r="G50" i="13"/>
  <c r="F54" i="10"/>
  <c r="F53" i="10"/>
  <c r="T9" i="31" l="1"/>
  <c r="S13" i="35"/>
  <c r="V19" i="35" l="1"/>
  <c r="R6" i="35"/>
  <c r="X35" i="5" l="1"/>
  <c r="V18" i="35" s="1"/>
  <c r="V20" i="35" s="1"/>
  <c r="V25" i="35" l="1"/>
  <c r="X47" i="5"/>
  <c r="V31" i="35" s="1"/>
  <c r="V33" i="35" s="1"/>
  <c r="V36" i="35" s="1"/>
  <c r="X65" i="5" l="1"/>
  <c r="X11" i="5" l="1"/>
  <c r="S12" i="35" l="1"/>
  <c r="S28" i="35" s="1"/>
  <c r="S6" i="35"/>
  <c r="S35" i="35"/>
  <c r="P56" i="28"/>
  <c r="P51" i="28"/>
  <c r="P46" i="28"/>
  <c r="P41" i="28"/>
  <c r="P36" i="28"/>
  <c r="P28" i="28"/>
  <c r="P23" i="28"/>
  <c r="P18" i="28"/>
  <c r="P13" i="28"/>
  <c r="P9" i="28"/>
  <c r="P14" i="28" s="1"/>
  <c r="P19" i="28" s="1"/>
  <c r="P24" i="28" s="1"/>
  <c r="P8" i="28"/>
  <c r="T60" i="31"/>
  <c r="T59" i="31"/>
  <c r="T58" i="31"/>
  <c r="T57" i="31"/>
  <c r="T56" i="31"/>
  <c r="T55" i="31"/>
  <c r="T54" i="31"/>
  <c r="T53" i="31"/>
  <c r="T50" i="31"/>
  <c r="T47" i="31"/>
  <c r="T40" i="31"/>
  <c r="T34" i="31"/>
  <c r="T25" i="31"/>
  <c r="T16" i="31"/>
  <c r="T45" i="8"/>
  <c r="T43" i="8"/>
  <c r="T38" i="8"/>
  <c r="T32" i="8"/>
  <c r="T27" i="8"/>
  <c r="T22" i="8"/>
  <c r="T11" i="8"/>
  <c r="T18" i="8" s="1"/>
  <c r="W71" i="5"/>
  <c r="W70" i="5"/>
  <c r="W69" i="5"/>
  <c r="W68" i="5"/>
  <c r="W41" i="5"/>
  <c r="W40" i="5"/>
  <c r="W39" i="5"/>
  <c r="W38" i="5"/>
  <c r="W35" i="5"/>
  <c r="W26" i="5"/>
  <c r="W19" i="5"/>
  <c r="W11" i="5"/>
  <c r="U18" i="35" l="1"/>
  <c r="P32" i="28"/>
  <c r="P37" i="28" s="1"/>
  <c r="P42" i="28" s="1"/>
  <c r="P47" i="28" s="1"/>
  <c r="P52" i="28" s="1"/>
  <c r="T37" i="8"/>
  <c r="T39" i="8" s="1"/>
  <c r="R11" i="35"/>
  <c r="W43" i="5"/>
  <c r="W47" i="5"/>
  <c r="R12" i="35"/>
  <c r="W65" i="5"/>
  <c r="S14" i="35"/>
  <c r="T65" i="31"/>
  <c r="T33" i="8"/>
  <c r="T46" i="8"/>
  <c r="S23" i="35" s="1"/>
  <c r="W52" i="5" l="1"/>
  <c r="W54" i="5" s="1"/>
  <c r="U31" i="35"/>
  <c r="U33" i="35" s="1"/>
  <c r="U36" i="35" s="1"/>
  <c r="W73" i="5"/>
  <c r="W48" i="5"/>
  <c r="R13" i="35"/>
  <c r="U19" i="35" l="1"/>
  <c r="U20" i="35" s="1"/>
  <c r="W55" i="5"/>
  <c r="S43" i="8"/>
  <c r="S38" i="8"/>
  <c r="R43" i="8"/>
  <c r="U25" i="35" l="1"/>
  <c r="Q13" i="35"/>
  <c r="T19" i="35" s="1"/>
  <c r="R35" i="35"/>
  <c r="R7" i="35"/>
  <c r="O41" i="28"/>
  <c r="O56" i="28"/>
  <c r="O51" i="28"/>
  <c r="O46" i="28"/>
  <c r="O36" i="28"/>
  <c r="O28" i="28"/>
  <c r="O23" i="28"/>
  <c r="O18" i="28"/>
  <c r="O13" i="28"/>
  <c r="O9" i="28"/>
  <c r="O14" i="28" s="1"/>
  <c r="O19" i="28" s="1"/>
  <c r="O24" i="28" s="1"/>
  <c r="O32" i="28" s="1"/>
  <c r="O37" i="28" s="1"/>
  <c r="O42" i="28" s="1"/>
  <c r="O47" i="28" s="1"/>
  <c r="O52" i="28" s="1"/>
  <c r="O8" i="28"/>
  <c r="S9" i="31"/>
  <c r="S16" i="31" s="1"/>
  <c r="S60" i="31"/>
  <c r="S59" i="31"/>
  <c r="S58" i="31"/>
  <c r="S57" i="31"/>
  <c r="S56" i="31"/>
  <c r="S55" i="31"/>
  <c r="S54" i="31"/>
  <c r="S53" i="31"/>
  <c r="S47" i="31"/>
  <c r="S40" i="31"/>
  <c r="S34" i="31"/>
  <c r="S25" i="31"/>
  <c r="S65" i="31" l="1"/>
  <c r="R8" i="35"/>
  <c r="S22" i="8" l="1"/>
  <c r="S45" i="8"/>
  <c r="S46" i="8" s="1"/>
  <c r="S32" i="8"/>
  <c r="S27" i="8"/>
  <c r="S17" i="8"/>
  <c r="S11" i="8"/>
  <c r="S33" i="8" l="1"/>
  <c r="R23" i="35"/>
  <c r="S18" i="8"/>
  <c r="S37" i="8" l="1"/>
  <c r="S39" i="8" s="1"/>
  <c r="X71" i="5"/>
  <c r="X70" i="5"/>
  <c r="X69" i="5"/>
  <c r="X68" i="5"/>
  <c r="X41" i="5"/>
  <c r="X40" i="5"/>
  <c r="X39" i="5"/>
  <c r="X38" i="5"/>
  <c r="X26" i="5"/>
  <c r="X19" i="5"/>
  <c r="V17" i="35" s="1"/>
  <c r="V21" i="35" s="1"/>
  <c r="U17" i="35" l="1"/>
  <c r="U21" i="35" s="1"/>
  <c r="S11" i="35"/>
  <c r="S15" i="35" s="1"/>
  <c r="R28" i="35"/>
  <c r="X43" i="5"/>
  <c r="R9" i="31"/>
  <c r="X52" i="5" l="1"/>
  <c r="X48" i="5"/>
  <c r="X73" i="5"/>
  <c r="R14" i="35"/>
  <c r="R15" i="35" s="1"/>
  <c r="X54" i="5" l="1"/>
  <c r="X55" i="5"/>
  <c r="V26" i="5" l="1"/>
  <c r="V35" i="5" l="1"/>
  <c r="V19" i="5"/>
  <c r="V68" i="5"/>
  <c r="V69" i="5"/>
  <c r="V70" i="5"/>
  <c r="V71" i="5"/>
  <c r="V21" i="5" l="1"/>
  <c r="T17" i="35"/>
  <c r="T18" i="35"/>
  <c r="T20" i="35" s="1"/>
  <c r="V65" i="5"/>
  <c r="V47" i="5"/>
  <c r="V43" i="5"/>
  <c r="V38" i="5"/>
  <c r="V39" i="5"/>
  <c r="V40" i="5"/>
  <c r="V41" i="5"/>
  <c r="T25" i="35" l="1"/>
  <c r="G12" i="13"/>
  <c r="T31" i="35"/>
  <c r="T33" i="35" s="1"/>
  <c r="T36" i="35" s="1"/>
  <c r="G46" i="13" s="1"/>
  <c r="T21" i="35"/>
  <c r="V73" i="5"/>
  <c r="V52" i="5"/>
  <c r="V48" i="5"/>
  <c r="V55" i="5" l="1"/>
  <c r="V54" i="5"/>
  <c r="V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6" i="31"/>
  <c r="R57" i="31"/>
  <c r="R58" i="31"/>
  <c r="R59" i="31"/>
  <c r="R60" i="31"/>
  <c r="R45" i="8"/>
  <c r="R38" i="8"/>
  <c r="R32" i="8"/>
  <c r="R27" i="8"/>
  <c r="R22" i="8"/>
  <c r="R17" i="8"/>
  <c r="R11" i="8"/>
  <c r="T8" i="35" l="1"/>
  <c r="G52" i="13" s="1"/>
  <c r="S8" i="35"/>
  <c r="R16" i="31"/>
  <c r="R33" i="8"/>
  <c r="R46" i="8"/>
  <c r="R18" i="8"/>
  <c r="Q8" i="35"/>
  <c r="Q14" i="35"/>
  <c r="Q15" i="35" s="1"/>
  <c r="R65" i="31"/>
  <c r="G39" i="13" l="1"/>
  <c r="R37" i="8"/>
  <c r="R39" i="8" s="1"/>
  <c r="Q23" i="35"/>
  <c r="M55" i="31" l="1"/>
  <c r="N55" i="31"/>
  <c r="F17" i="13" l="1"/>
  <c r="F45" i="13" l="1"/>
  <c r="E45" i="13"/>
  <c r="U19" i="5" l="1"/>
  <c r="F58" i="13"/>
  <c r="F59" i="13"/>
  <c r="S17" i="35" l="1"/>
  <c r="O7" i="35" l="1"/>
  <c r="O6" i="35"/>
  <c r="P6" i="35" l="1"/>
  <c r="N19" i="35" l="1"/>
  <c r="M19" i="35"/>
  <c r="P13" i="35" l="1"/>
  <c r="S19" i="35" s="1"/>
  <c r="Q53" i="31"/>
  <c r="Q50" i="31"/>
  <c r="Q54" i="31"/>
  <c r="Q55" i="31"/>
  <c r="Q56" i="31"/>
  <c r="Q57" i="31"/>
  <c r="Q58" i="31"/>
  <c r="Q59" i="31"/>
  <c r="Q60" i="31"/>
  <c r="Q9" i="31"/>
  <c r="P35" i="35" l="1"/>
  <c r="J32" i="35"/>
  <c r="U26" i="5" l="1"/>
  <c r="P7" i="35" l="1"/>
  <c r="O35" i="35"/>
  <c r="O13" i="35"/>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5" i="9"/>
  <c r="D43" i="9"/>
  <c r="D38" i="9"/>
  <c r="D32" i="9"/>
  <c r="D27" i="9"/>
  <c r="D22" i="9"/>
  <c r="E49" i="13" s="1"/>
  <c r="D17" i="9"/>
  <c r="D11" i="9"/>
  <c r="D70" i="10"/>
  <c r="D69" i="10"/>
  <c r="D68" i="10"/>
  <c r="D67" i="10"/>
  <c r="D40" i="10"/>
  <c r="D39" i="10"/>
  <c r="D38" i="10"/>
  <c r="D37" i="10"/>
  <c r="D34" i="10"/>
  <c r="D46" i="10"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5" i="8"/>
  <c r="P43" i="8"/>
  <c r="P38" i="8"/>
  <c r="P32" i="8"/>
  <c r="P27" i="8"/>
  <c r="P22" i="8"/>
  <c r="P17" i="8"/>
  <c r="P11" i="8"/>
  <c r="E18" i="13" l="1"/>
  <c r="E19" i="13" s="1"/>
  <c r="P18" i="8"/>
  <c r="P37" i="8" s="1"/>
  <c r="P39" i="8" s="1"/>
  <c r="R19" i="35"/>
  <c r="D18" i="9"/>
  <c r="D37" i="9" s="1"/>
  <c r="D39" i="9" s="1"/>
  <c r="Q19" i="35"/>
  <c r="P19" i="35"/>
  <c r="P36" i="31"/>
  <c r="P40" i="31" s="1"/>
  <c r="O8" i="35"/>
  <c r="P46" i="8"/>
  <c r="O23" i="35" s="1"/>
  <c r="D64" i="10"/>
  <c r="D72" i="10" s="1"/>
  <c r="D46" i="9"/>
  <c r="E47" i="13" s="1"/>
  <c r="E50" i="13" s="1"/>
  <c r="E28" i="13"/>
  <c r="P33" i="8"/>
  <c r="D33" i="9"/>
  <c r="D41" i="25"/>
  <c r="O19" i="35"/>
  <c r="D51" i="10"/>
  <c r="E20" i="13" s="1"/>
  <c r="D47" i="10"/>
  <c r="D42" i="10"/>
  <c r="E42" i="13" l="1"/>
  <c r="E51" i="13" s="1"/>
  <c r="P50" i="31"/>
  <c r="P65" i="31" s="1"/>
  <c r="D54" i="10"/>
  <c r="D53" i="10"/>
  <c r="E21" i="13" s="1"/>
  <c r="T71" i="5" l="1"/>
  <c r="T70" i="5"/>
  <c r="T69" i="5"/>
  <c r="T68" i="5"/>
  <c r="T59" i="5"/>
  <c r="T41" i="5"/>
  <c r="T40" i="5"/>
  <c r="T39" i="5"/>
  <c r="T38" i="5"/>
  <c r="T35" i="5"/>
  <c r="T26" i="5"/>
  <c r="T19" i="5"/>
  <c r="T11" i="5"/>
  <c r="R17" i="35" l="1"/>
  <c r="O12" i="35"/>
  <c r="O14" i="35" s="1"/>
  <c r="T43" i="5"/>
  <c r="O11" i="35"/>
  <c r="T47" i="5"/>
  <c r="T65" i="5"/>
  <c r="T73" i="5" l="1"/>
  <c r="T52" i="5"/>
  <c r="O15" i="35"/>
  <c r="T48" i="5"/>
  <c r="U71" i="5"/>
  <c r="U69" i="5"/>
  <c r="U68" i="5"/>
  <c r="N6" i="35"/>
  <c r="T54" i="5" l="1"/>
  <c r="T55" i="5"/>
  <c r="P8" i="35"/>
  <c r="F52" i="13" s="1"/>
  <c r="U38" i="5" l="1"/>
  <c r="U39" i="5"/>
  <c r="U40" i="5"/>
  <c r="U41" i="5"/>
  <c r="U35" i="5"/>
  <c r="R18" i="35" l="1"/>
  <c r="R20" i="35" s="1"/>
  <c r="R25" i="35" s="1"/>
  <c r="S18" i="35"/>
  <c r="S20" i="35" s="1"/>
  <c r="S25" i="35" s="1"/>
  <c r="U47" i="5"/>
  <c r="U65" i="5"/>
  <c r="P12" i="35"/>
  <c r="P14" i="35" s="1"/>
  <c r="U70" i="5"/>
  <c r="R31" i="35" l="1"/>
  <c r="R33" i="35" s="1"/>
  <c r="R36" i="35" s="1"/>
  <c r="S31" i="35"/>
  <c r="S33" i="35" s="1"/>
  <c r="S36" i="35" s="1"/>
  <c r="S21" i="35"/>
  <c r="R21" i="35"/>
  <c r="U52" i="5"/>
  <c r="U48" i="5" l="1"/>
  <c r="P11" i="35"/>
  <c r="P15" i="35" s="1"/>
  <c r="U43" i="5"/>
  <c r="U73" i="5"/>
  <c r="U54" i="5"/>
  <c r="U55" i="5"/>
  <c r="U11" i="5"/>
  <c r="M56" i="28" l="1"/>
  <c r="M51" i="28"/>
  <c r="M46" i="28"/>
  <c r="M41" i="28"/>
  <c r="M36" i="28"/>
  <c r="M28" i="28"/>
  <c r="M23" i="28"/>
  <c r="M18" i="28"/>
  <c r="M13" i="28"/>
  <c r="M9" i="28"/>
  <c r="M14" i="28" s="1"/>
  <c r="M8" i="28"/>
  <c r="Q47" i="31"/>
  <c r="Q34" i="31"/>
  <c r="Q25" i="31"/>
  <c r="Q16" i="31"/>
  <c r="Q45" i="8"/>
  <c r="Q43" i="8"/>
  <c r="Q38" i="8"/>
  <c r="Q32" i="8"/>
  <c r="Q27" i="8"/>
  <c r="Q22" i="8"/>
  <c r="Q17" i="8"/>
  <c r="Q11" i="8"/>
  <c r="S69" i="5"/>
  <c r="Q65" i="31" l="1"/>
  <c r="Q46" i="8"/>
  <c r="P23" i="35" s="1"/>
  <c r="M19" i="28"/>
  <c r="M24" i="28" s="1"/>
  <c r="M32" i="28" s="1"/>
  <c r="M37" i="28" s="1"/>
  <c r="M42" i="28" s="1"/>
  <c r="M47" i="28" s="1"/>
  <c r="M52" i="28" s="1"/>
  <c r="Q33" i="8"/>
  <c r="Q18" i="8"/>
  <c r="Q37" i="8" s="1"/>
  <c r="Q39" i="8" s="1"/>
  <c r="Q40" i="31" l="1"/>
  <c r="O57" i="31"/>
  <c r="O60" i="31" l="1"/>
  <c r="O59" i="31"/>
  <c r="O58" i="31"/>
  <c r="O56" i="31"/>
  <c r="O55" i="31"/>
  <c r="O54" i="31"/>
  <c r="O53" i="31"/>
  <c r="O47" i="31"/>
  <c r="O34" i="31"/>
  <c r="O25" i="31"/>
  <c r="O9" i="31"/>
  <c r="O16" i="31" s="1"/>
  <c r="O36" i="31" l="1"/>
  <c r="O50" i="31" s="1"/>
  <c r="O65" i="31" s="1"/>
  <c r="N35" i="35" l="1"/>
  <c r="N7" i="35" l="1"/>
  <c r="S26" i="5" l="1"/>
  <c r="S39" i="5" l="1"/>
  <c r="S59" i="5" l="1"/>
  <c r="S68" i="5"/>
  <c r="S70" i="5"/>
  <c r="S71" i="5"/>
  <c r="R68" i="5"/>
  <c r="S38" i="5" l="1"/>
  <c r="S40" i="5"/>
  <c r="S41" i="5"/>
  <c r="S35" i="5"/>
  <c r="Q18" i="35" l="1"/>
  <c r="Q20" i="35" s="1"/>
  <c r="S47" i="5"/>
  <c r="S65" i="5"/>
  <c r="Q31" i="35" l="1"/>
  <c r="Q33" i="35" s="1"/>
  <c r="Q36" i="35" s="1"/>
  <c r="Q25" i="35"/>
  <c r="S52" i="5"/>
  <c r="K56" i="28"/>
  <c r="K51" i="28"/>
  <c r="K46" i="28"/>
  <c r="K41" i="28"/>
  <c r="K36" i="28"/>
  <c r="K28" i="28"/>
  <c r="K23" i="28"/>
  <c r="K18" i="28"/>
  <c r="K13" i="28"/>
  <c r="K8" i="28"/>
  <c r="S19" i="5"/>
  <c r="S11" i="5"/>
  <c r="S54" i="5" l="1"/>
  <c r="Q17" i="35"/>
  <c r="Q21" i="35" s="1"/>
  <c r="S73" i="5"/>
  <c r="S55" i="5"/>
  <c r="S48" i="5"/>
  <c r="S43" i="5"/>
  <c r="N12" i="35" l="1"/>
  <c r="N14" i="35" s="1"/>
  <c r="N11" i="35"/>
  <c r="J9" i="28"/>
  <c r="J14" i="28" s="1"/>
  <c r="J19" i="28" s="1"/>
  <c r="J24" i="28" s="1"/>
  <c r="N60" i="31"/>
  <c r="N59" i="31"/>
  <c r="N58" i="31"/>
  <c r="N57" i="31"/>
  <c r="N56" i="31"/>
  <c r="N54" i="31"/>
  <c r="N53" i="31"/>
  <c r="N47" i="31"/>
  <c r="N34" i="31"/>
  <c r="N25" i="31"/>
  <c r="N9" i="31"/>
  <c r="N16" i="31" s="1"/>
  <c r="O45" i="8"/>
  <c r="O43" i="8"/>
  <c r="O38" i="8"/>
  <c r="O32" i="8"/>
  <c r="O27" i="8"/>
  <c r="O22" i="8"/>
  <c r="O17" i="8"/>
  <c r="O11" i="8"/>
  <c r="O46" i="8" l="1"/>
  <c r="N23" i="35" s="1"/>
  <c r="N36" i="31"/>
  <c r="N50" i="31" s="1"/>
  <c r="N65" i="31" s="1"/>
  <c r="N8" i="35"/>
  <c r="N15" i="35"/>
  <c r="O33" i="8"/>
  <c r="O18" i="8"/>
  <c r="F39" i="13" l="1"/>
  <c r="O37" i="8"/>
  <c r="O39" i="8" s="1"/>
  <c r="R38" i="5" l="1"/>
  <c r="K19" i="35" l="1"/>
  <c r="L19" i="35"/>
  <c r="M7" i="35" l="1"/>
  <c r="L7" i="35"/>
  <c r="M6" i="35"/>
  <c r="M8" i="35" l="1"/>
  <c r="R26" i="5" l="1"/>
  <c r="R59" i="5" l="1"/>
  <c r="K9" i="28" l="1"/>
  <c r="K14" i="28" s="1"/>
  <c r="K19" i="28" s="1"/>
  <c r="K24" i="28" s="1"/>
  <c r="K32" i="28" s="1"/>
  <c r="K37" i="28" s="1"/>
  <c r="K42" i="28" s="1"/>
  <c r="K47" i="28" s="1"/>
  <c r="K52" i="28" s="1"/>
  <c r="M60" i="31"/>
  <c r="M59" i="31"/>
  <c r="M58" i="31"/>
  <c r="M57" i="31"/>
  <c r="M56" i="31"/>
  <c r="M54" i="31"/>
  <c r="M53" i="31"/>
  <c r="M47" i="31"/>
  <c r="M34" i="31"/>
  <c r="M25" i="31"/>
  <c r="M9" i="31"/>
  <c r="M16" i="31" s="1"/>
  <c r="N45" i="8"/>
  <c r="N43" i="8"/>
  <c r="N38" i="8"/>
  <c r="N32" i="8"/>
  <c r="N27" i="8"/>
  <c r="N22" i="8"/>
  <c r="N17" i="8"/>
  <c r="N11" i="8"/>
  <c r="M17" i="8"/>
  <c r="M36" i="31" l="1"/>
  <c r="N46" i="8"/>
  <c r="N33" i="8"/>
  <c r="N18" i="8"/>
  <c r="M23" i="35" l="1"/>
  <c r="M50" i="31"/>
  <c r="M65" i="31" s="1"/>
  <c r="N37" i="8"/>
  <c r="N39"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E11" i="9" l="1"/>
  <c r="D45" i="13" l="1"/>
  <c r="D56" i="34" l="1"/>
  <c r="D51" i="34"/>
  <c r="D46" i="34"/>
  <c r="D41" i="34"/>
  <c r="D36" i="34"/>
  <c r="D28" i="34"/>
  <c r="D23" i="34"/>
  <c r="D18" i="34"/>
  <c r="D13" i="34"/>
  <c r="D8" i="34"/>
  <c r="I8" i="28"/>
  <c r="M45" i="8" l="1"/>
  <c r="M43" i="8"/>
  <c r="M38" i="8"/>
  <c r="M32" i="8"/>
  <c r="M27" i="8"/>
  <c r="M22" i="8"/>
  <c r="M11"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11" i="10"/>
  <c r="E45" i="9"/>
  <c r="E43" i="9"/>
  <c r="E38" i="9"/>
  <c r="E32" i="9"/>
  <c r="E27" i="9"/>
  <c r="E22" i="9"/>
  <c r="F49" i="13" s="1"/>
  <c r="E17" i="9"/>
  <c r="E18" i="9" s="1"/>
  <c r="E39" i="25"/>
  <c r="F37" i="13" s="1"/>
  <c r="E29" i="25"/>
  <c r="F34" i="13" s="1"/>
  <c r="E10" i="25"/>
  <c r="R71" i="5"/>
  <c r="R69" i="5"/>
  <c r="R41" i="5"/>
  <c r="R40" i="5"/>
  <c r="R39" i="5"/>
  <c r="R35" i="5"/>
  <c r="R19" i="5"/>
  <c r="E21" i="10" l="1"/>
  <c r="M46" i="8"/>
  <c r="L23" i="35" s="1"/>
  <c r="P18" i="35"/>
  <c r="P20" i="35" s="1"/>
  <c r="P17" i="35"/>
  <c r="O17" i="35"/>
  <c r="O18" i="35"/>
  <c r="O20" i="35" s="1"/>
  <c r="M12" i="35"/>
  <c r="R65" i="5"/>
  <c r="M11" i="35"/>
  <c r="E15" i="25"/>
  <c r="E19" i="25" s="1"/>
  <c r="E41" i="25" s="1"/>
  <c r="F28" i="13"/>
  <c r="E37" i="9"/>
  <c r="E39" i="9" s="1"/>
  <c r="F42" i="13"/>
  <c r="F51" i="13" s="1"/>
  <c r="R47" i="5"/>
  <c r="E46" i="9"/>
  <c r="F47" i="13" s="1"/>
  <c r="M33" i="8"/>
  <c r="E42" i="10"/>
  <c r="M18" i="8"/>
  <c r="E46" i="10"/>
  <c r="E64" i="10"/>
  <c r="E72" i="10" s="1"/>
  <c r="E33" i="9"/>
  <c r="R43" i="5"/>
  <c r="F18" i="13" l="1"/>
  <c r="F19" i="13" s="1"/>
  <c r="G13" i="13"/>
  <c r="G48" i="13"/>
  <c r="O31" i="35"/>
  <c r="P21" i="35"/>
  <c r="F50" i="13"/>
  <c r="F12" i="13"/>
  <c r="F13" i="13" s="1"/>
  <c r="P25" i="35"/>
  <c r="M14" i="35"/>
  <c r="O25" i="35"/>
  <c r="P31" i="35"/>
  <c r="E51" i="10"/>
  <c r="E54" i="10" s="1"/>
  <c r="R73" i="5"/>
  <c r="M37" i="8"/>
  <c r="M39" i="8" s="1"/>
  <c r="E47" i="10"/>
  <c r="R52" i="5"/>
  <c r="R48" i="5"/>
  <c r="F48" i="13" l="1"/>
  <c r="M15" i="35"/>
  <c r="P33" i="35"/>
  <c r="P36" i="35" s="1"/>
  <c r="F46" i="13" s="1"/>
  <c r="E53" i="10"/>
  <c r="R55" i="5"/>
  <c r="R54" i="5"/>
  <c r="L60" i="31" l="1"/>
  <c r="L59" i="31"/>
  <c r="L58" i="31"/>
  <c r="L57" i="31"/>
  <c r="L56" i="31"/>
  <c r="L55" i="31"/>
  <c r="L54" i="31"/>
  <c r="L53" i="31"/>
  <c r="K7" i="35" l="1"/>
  <c r="J7" i="35"/>
  <c r="H36" i="28"/>
  <c r="P26" i="5"/>
  <c r="P35" i="5" l="1"/>
  <c r="N18" i="35" l="1"/>
  <c r="N20" i="35" s="1"/>
  <c r="N25" i="35" s="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5" i="8"/>
  <c r="K43" i="8"/>
  <c r="K38" i="8"/>
  <c r="K32" i="8"/>
  <c r="K27" i="8"/>
  <c r="K22" i="8"/>
  <c r="K17" i="8"/>
  <c r="K11" i="8"/>
  <c r="O71" i="5"/>
  <c r="O70" i="5"/>
  <c r="O69" i="5"/>
  <c r="O68" i="5"/>
  <c r="O59" i="5"/>
  <c r="O41" i="5"/>
  <c r="O40" i="5"/>
  <c r="O39" i="5"/>
  <c r="O38" i="5"/>
  <c r="O35" i="5"/>
  <c r="O26" i="5"/>
  <c r="O19" i="5"/>
  <c r="O11" i="5"/>
  <c r="M18" i="35" l="1"/>
  <c r="M20" i="35" s="1"/>
  <c r="M25" i="35" s="1"/>
  <c r="O21" i="5"/>
  <c r="K18" i="8"/>
  <c r="K36" i="31"/>
  <c r="K50" i="31" s="1"/>
  <c r="K65" i="31" s="1"/>
  <c r="J11" i="35"/>
  <c r="O47" i="5"/>
  <c r="J12" i="35"/>
  <c r="K33" i="8"/>
  <c r="K46" i="8"/>
  <c r="J23" i="35" s="1"/>
  <c r="O65" i="5"/>
  <c r="O43" i="5"/>
  <c r="L43" i="8"/>
  <c r="K37" i="8" l="1"/>
  <c r="K39" i="8" s="1"/>
  <c r="O48" i="5"/>
  <c r="O73" i="5"/>
  <c r="O52" i="5"/>
  <c r="O55" i="5" s="1"/>
  <c r="O54" i="5" l="1"/>
  <c r="P47" i="5" l="1"/>
  <c r="P19" i="5"/>
  <c r="P11" i="5"/>
  <c r="O33" i="35" l="1"/>
  <c r="O21" i="35"/>
  <c r="M31" i="35"/>
  <c r="M33" i="35" s="1"/>
  <c r="M36" i="35" s="1"/>
  <c r="N31" i="35"/>
  <c r="N33" i="35" s="1"/>
  <c r="N36"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5" i="8"/>
  <c r="L46" i="8" s="1"/>
  <c r="K23" i="35" s="1"/>
  <c r="L38" i="8"/>
  <c r="L32" i="8"/>
  <c r="L27" i="8"/>
  <c r="L22" i="8"/>
  <c r="L17" i="8"/>
  <c r="L11" i="8"/>
  <c r="P41" i="5"/>
  <c r="P40" i="5"/>
  <c r="P39" i="5"/>
  <c r="P38" i="5"/>
  <c r="P71" i="5"/>
  <c r="P70" i="5"/>
  <c r="P69" i="5"/>
  <c r="P68" i="5"/>
  <c r="P59" i="5"/>
  <c r="J14" i="35"/>
  <c r="J15" i="35" l="1"/>
  <c r="L33" i="8"/>
  <c r="L36" i="31"/>
  <c r="L50" i="31" s="1"/>
  <c r="L65" i="31" s="1"/>
  <c r="L18" i="8"/>
  <c r="P55" i="5"/>
  <c r="P43" i="5"/>
  <c r="P48" i="5"/>
  <c r="P21" i="5"/>
  <c r="L37" i="8" l="1"/>
  <c r="L39" i="8" s="1"/>
  <c r="P54" i="5"/>
  <c r="J60" i="31" l="1"/>
  <c r="J54" i="31"/>
  <c r="J38" i="8" l="1"/>
  <c r="J43" i="8" l="1"/>
  <c r="I43" i="8"/>
  <c r="N26" i="5" l="1"/>
  <c r="N59" i="5" l="1"/>
  <c r="N68" i="5" l="1"/>
  <c r="N69" i="5"/>
  <c r="N70" i="5"/>
  <c r="N71" i="5"/>
  <c r="N35" i="5" l="1"/>
  <c r="N38" i="5"/>
  <c r="N39" i="5"/>
  <c r="N40" i="5"/>
  <c r="N41" i="5"/>
  <c r="L18" i="35" l="1"/>
  <c r="I12" i="35"/>
  <c r="N47" i="5"/>
  <c r="N65" i="5"/>
  <c r="I14" i="35" l="1"/>
  <c r="L20" i="35"/>
  <c r="E12" i="13" s="1"/>
  <c r="E13" i="13" s="1"/>
  <c r="L31" i="35"/>
  <c r="L33" i="35" s="1"/>
  <c r="L36" i="35" s="1"/>
  <c r="E46" i="13" s="1"/>
  <c r="N52" i="5"/>
  <c r="N19" i="5"/>
  <c r="L25" i="35" l="1"/>
  <c r="L17" i="35"/>
  <c r="L21" i="35" s="1"/>
  <c r="L6" i="35"/>
  <c r="L8" i="35" s="1"/>
  <c r="E52" i="13" s="1"/>
  <c r="I11" i="35"/>
  <c r="N43" i="5"/>
  <c r="N48" i="5"/>
  <c r="N54" i="5"/>
  <c r="N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5" i="8"/>
  <c r="J46" i="8" s="1"/>
  <c r="J32" i="8"/>
  <c r="J27" i="8"/>
  <c r="J22" i="8"/>
  <c r="J17" i="8"/>
  <c r="I23" i="35" l="1"/>
  <c r="J36" i="31"/>
  <c r="J50" i="31" s="1"/>
  <c r="J65" i="31" s="1"/>
  <c r="J33" i="8"/>
  <c r="J18" i="8"/>
  <c r="N73" i="5"/>
  <c r="E39" i="13" l="1"/>
  <c r="J37" i="8"/>
  <c r="J39"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3"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5" i="9"/>
  <c r="C38" i="9"/>
  <c r="C32" i="9"/>
  <c r="C27" i="9"/>
  <c r="C22" i="9"/>
  <c r="D49" i="13" s="1"/>
  <c r="C17" i="9"/>
  <c r="C11"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6" i="9"/>
  <c r="C33" i="9"/>
  <c r="C18" i="9"/>
  <c r="D42" i="13" s="1"/>
  <c r="C51" i="10"/>
  <c r="C47" i="10"/>
  <c r="C64" i="10"/>
  <c r="C72" i="10" s="1"/>
  <c r="C42" i="10"/>
  <c r="I54" i="31"/>
  <c r="I53" i="31"/>
  <c r="I47" i="31"/>
  <c r="I34" i="31"/>
  <c r="I25" i="31"/>
  <c r="I9" i="31"/>
  <c r="I16" i="31" s="1"/>
  <c r="I36" i="31" l="1"/>
  <c r="I50" i="31" s="1"/>
  <c r="I65" i="31" s="1"/>
  <c r="C37" i="9"/>
  <c r="C39" i="9" s="1"/>
  <c r="D51" i="13"/>
  <c r="C54" i="10"/>
  <c r="C53" i="10"/>
  <c r="I45" i="8"/>
  <c r="I46" i="8" s="1"/>
  <c r="I38" i="8"/>
  <c r="I32" i="8"/>
  <c r="I27" i="8"/>
  <c r="I22" i="8"/>
  <c r="H22" i="8"/>
  <c r="H17" i="8"/>
  <c r="I17" i="8"/>
  <c r="I11" i="8"/>
  <c r="M68" i="5"/>
  <c r="M71" i="5"/>
  <c r="M70" i="5"/>
  <c r="M69" i="5"/>
  <c r="L71" i="5"/>
  <c r="L70" i="5"/>
  <c r="L69" i="5"/>
  <c r="L68" i="5"/>
  <c r="M59" i="5"/>
  <c r="M41" i="5"/>
  <c r="M40" i="5"/>
  <c r="M39" i="5"/>
  <c r="M38" i="5"/>
  <c r="M19" i="5"/>
  <c r="M11" i="5"/>
  <c r="K17" i="35" l="1"/>
  <c r="K21" i="35" s="1"/>
  <c r="H23" i="35"/>
  <c r="M73" i="5"/>
  <c r="H11" i="35"/>
  <c r="H15" i="35" s="1"/>
  <c r="M43" i="5"/>
  <c r="I33" i="8"/>
  <c r="D47" i="13"/>
  <c r="I18" i="8"/>
  <c r="M48" i="5"/>
  <c r="M21" i="5"/>
  <c r="I37" i="8" l="1"/>
  <c r="I39" i="8" s="1"/>
  <c r="D50" i="13"/>
  <c r="D48" i="13"/>
  <c r="M52" i="5"/>
  <c r="E38" i="8"/>
  <c r="K6" i="35" l="1"/>
  <c r="K8" i="35" s="1"/>
  <c r="M54" i="5"/>
  <c r="M55" i="5"/>
  <c r="H60" i="31"/>
  <c r="H56" i="31"/>
  <c r="H54" i="31"/>
  <c r="H53" i="31"/>
  <c r="E34" i="31"/>
  <c r="D34" i="31"/>
  <c r="C34" i="31"/>
  <c r="B34" i="31"/>
  <c r="E25" i="31"/>
  <c r="D25" i="31"/>
  <c r="C25" i="31"/>
  <c r="B25" i="31"/>
  <c r="D9" i="31"/>
  <c r="H45" i="8" l="1"/>
  <c r="H38"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3" i="8"/>
  <c r="H46" i="8" s="1"/>
  <c r="H32" i="8"/>
  <c r="G32" i="8"/>
  <c r="G23" i="35" l="1"/>
  <c r="G15" i="35"/>
  <c r="H36" i="31"/>
  <c r="H27" i="8"/>
  <c r="H11" i="8"/>
  <c r="H18" i="8" l="1"/>
  <c r="H50" i="31"/>
  <c r="H65" i="31" s="1"/>
  <c r="H33" i="8"/>
  <c r="D47" i="31"/>
  <c r="B47" i="34"/>
  <c r="B42" i="34"/>
  <c r="B59" i="31"/>
  <c r="C59" i="31"/>
  <c r="D59" i="31"/>
  <c r="E59" i="31"/>
  <c r="F59" i="31"/>
  <c r="G59" i="31"/>
  <c r="G58" i="31"/>
  <c r="K19" i="5"/>
  <c r="G43" i="8"/>
  <c r="G45" i="8"/>
  <c r="K59" i="5"/>
  <c r="K35" i="5"/>
  <c r="F35" i="35"/>
  <c r="D35"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8" i="8"/>
  <c r="G27" i="8"/>
  <c r="G22" i="8"/>
  <c r="G17" i="8"/>
  <c r="G11" i="8"/>
  <c r="J71" i="5"/>
  <c r="J70" i="5"/>
  <c r="J69" i="5"/>
  <c r="J68" i="5"/>
  <c r="J59" i="5"/>
  <c r="J41" i="5"/>
  <c r="J40" i="5"/>
  <c r="J39" i="5"/>
  <c r="J38" i="5"/>
  <c r="J35" i="5"/>
  <c r="J26" i="5"/>
  <c r="J19" i="5"/>
  <c r="J11" i="5"/>
  <c r="B70" i="10"/>
  <c r="B19" i="5"/>
  <c r="B11" i="5"/>
  <c r="B40" i="10"/>
  <c r="B32" i="9"/>
  <c r="B27" i="9"/>
  <c r="B22" i="9"/>
  <c r="B17" i="9"/>
  <c r="B11" i="9"/>
  <c r="F45" i="8"/>
  <c r="E45" i="8"/>
  <c r="D45" i="8"/>
  <c r="C45" i="8"/>
  <c r="B45" i="8"/>
  <c r="F43" i="8"/>
  <c r="E43" i="8"/>
  <c r="D43" i="8"/>
  <c r="C43" i="8"/>
  <c r="B43" i="8"/>
  <c r="F38" i="8"/>
  <c r="D38" i="8"/>
  <c r="C38" i="8"/>
  <c r="B38" i="8"/>
  <c r="F32" i="8"/>
  <c r="E32" i="8"/>
  <c r="D32" i="8"/>
  <c r="C32" i="8"/>
  <c r="B32" i="8"/>
  <c r="F27" i="8"/>
  <c r="E27" i="8"/>
  <c r="D27" i="8"/>
  <c r="C27" i="8"/>
  <c r="B27" i="8"/>
  <c r="F22" i="8"/>
  <c r="E22" i="8"/>
  <c r="D22" i="8"/>
  <c r="C22" i="8"/>
  <c r="B22" i="8"/>
  <c r="F17" i="8"/>
  <c r="E17" i="8"/>
  <c r="D17" i="8"/>
  <c r="C17" i="8"/>
  <c r="B17" i="8"/>
  <c r="F11" i="8"/>
  <c r="E11" i="8"/>
  <c r="D11" i="8"/>
  <c r="C11" i="8"/>
  <c r="B11"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45" i="9"/>
  <c r="B43" i="9"/>
  <c r="B38"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B21" i="10" l="1"/>
  <c r="H37" i="8"/>
  <c r="H39"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8" i="8"/>
  <c r="C37" i="8" s="1"/>
  <c r="C39" i="8" s="1"/>
  <c r="G46" i="8"/>
  <c r="F23" i="35" s="1"/>
  <c r="D50" i="31"/>
  <c r="D65" i="31" s="1"/>
  <c r="B18" i="8"/>
  <c r="B37" i="8" s="1"/>
  <c r="B39" i="8" s="1"/>
  <c r="K47" i="5"/>
  <c r="I31" i="35" s="1"/>
  <c r="I33" i="35" s="1"/>
  <c r="E33" i="8"/>
  <c r="D18" i="8"/>
  <c r="D37" i="8" s="1"/>
  <c r="D39" i="8" s="1"/>
  <c r="B33" i="9"/>
  <c r="D17" i="35"/>
  <c r="F18" i="8"/>
  <c r="F37" i="8" s="1"/>
  <c r="F39" i="8" s="1"/>
  <c r="F46" i="8"/>
  <c r="D23" i="35" s="1"/>
  <c r="B50" i="31"/>
  <c r="B65" i="31" s="1"/>
  <c r="F12" i="35"/>
  <c r="F14" i="35" s="1"/>
  <c r="D46" i="8"/>
  <c r="B47" i="10"/>
  <c r="B51" i="10"/>
  <c r="B54" i="10" s="1"/>
  <c r="F65" i="5"/>
  <c r="G43" i="5"/>
  <c r="D33" i="8"/>
  <c r="C46" i="8"/>
  <c r="H73" i="5"/>
  <c r="B42" i="10"/>
  <c r="B11" i="35"/>
  <c r="B33" i="8"/>
  <c r="F33" i="8"/>
  <c r="E46" i="8"/>
  <c r="G18" i="8"/>
  <c r="B49" i="13"/>
  <c r="J65" i="5"/>
  <c r="J47" i="5"/>
  <c r="F36" i="31"/>
  <c r="B46" i="8"/>
  <c r="B18" i="9"/>
  <c r="B42" i="13" s="1"/>
  <c r="G33" i="8"/>
  <c r="F43" i="5"/>
  <c r="H43" i="5"/>
  <c r="F47" i="5"/>
  <c r="B17" i="35"/>
  <c r="G21" i="5"/>
  <c r="F18" i="35"/>
  <c r="F20" i="35" s="1"/>
  <c r="B41" i="25"/>
  <c r="I65" i="5"/>
  <c r="I43" i="5"/>
  <c r="D8" i="35"/>
  <c r="D18" i="35"/>
  <c r="D20" i="35" s="1"/>
  <c r="G47" i="5"/>
  <c r="G65" i="5"/>
  <c r="B18" i="35"/>
  <c r="B20" i="35" s="1"/>
  <c r="C33" i="8"/>
  <c r="G36" i="31"/>
  <c r="H47" i="5"/>
  <c r="B46" i="9"/>
  <c r="D11" i="35"/>
  <c r="J43" i="5"/>
  <c r="J21" i="5"/>
  <c r="B12" i="35"/>
  <c r="B14" i="35" s="1"/>
  <c r="K21" i="5"/>
  <c r="K43" i="5"/>
  <c r="H21" i="5"/>
  <c r="F17" i="35"/>
  <c r="E18" i="8"/>
  <c r="E37" i="8" s="1"/>
  <c r="E39" i="8" s="1"/>
  <c r="G37" i="8" l="1"/>
  <c r="G39" i="8" s="1"/>
  <c r="I73" i="5"/>
  <c r="I52" i="5"/>
  <c r="I55" i="5" s="1"/>
  <c r="B47" i="13"/>
  <c r="B50" i="13" s="1"/>
  <c r="I25" i="35"/>
  <c r="F15" i="35"/>
  <c r="H31" i="35"/>
  <c r="H33" i="35" s="1"/>
  <c r="H36" i="35" s="1"/>
  <c r="D46" i="13" s="1"/>
  <c r="I21" i="35"/>
  <c r="K73" i="5"/>
  <c r="K52" i="5"/>
  <c r="I6" i="35" s="1"/>
  <c r="I36" i="35"/>
  <c r="G73" i="5"/>
  <c r="H21" i="35"/>
  <c r="B21" i="35"/>
  <c r="D15" i="35"/>
  <c r="F40" i="31"/>
  <c r="G37" i="31" s="1"/>
  <c r="G40" i="31" s="1"/>
  <c r="J73" i="5"/>
  <c r="G25" i="35"/>
  <c r="J52" i="5"/>
  <c r="F73" i="5"/>
  <c r="G31" i="35"/>
  <c r="G33" i="35" s="1"/>
  <c r="G36" i="35" s="1"/>
  <c r="K48" i="5"/>
  <c r="D21" i="35"/>
  <c r="J48" i="5"/>
  <c r="F31" i="35"/>
  <c r="F33" i="35" s="1"/>
  <c r="F36" i="35" s="1"/>
  <c r="E50" i="31"/>
  <c r="E65" i="31" s="1"/>
  <c r="C50" i="31"/>
  <c r="C65" i="31" s="1"/>
  <c r="B23" i="35"/>
  <c r="B53" i="10"/>
  <c r="B37" i="9"/>
  <c r="B39" i="9" s="1"/>
  <c r="B51" i="13"/>
  <c r="F50" i="31"/>
  <c r="F65" i="31" s="1"/>
  <c r="B15" i="35"/>
  <c r="B25" i="35"/>
  <c r="F48" i="5"/>
  <c r="G21" i="35"/>
  <c r="F52" i="5"/>
  <c r="G52" i="5"/>
  <c r="D31" i="35"/>
  <c r="D33" i="35" s="1"/>
  <c r="D36" i="35" s="1"/>
  <c r="G48" i="5"/>
  <c r="F21" i="35"/>
  <c r="F25" i="35"/>
  <c r="G50" i="31"/>
  <c r="G65" i="31" s="1"/>
  <c r="B31" i="35"/>
  <c r="B33" i="35" s="1"/>
  <c r="B36"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<sst xmlns="http://schemas.openxmlformats.org/spreadsheetml/2006/main" count="955" uniqueCount="454">
  <si>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</si>
  <si>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</si>
  <si>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</si>
  <si>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</si>
  <si>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</si>
  <si>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</si>
  <si>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</si>
  <si>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</si>
  <si>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</si>
  <si>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</si>
  <si>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</si>
  <si>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</si>
  <si>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</si>
  <si>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</si>
  <si>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</si>
  <si>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</si>
  <si>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</si>
  <si>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</si>
  <si>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</si>
  <si>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</si>
  <si>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</si>
  <si>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</si>
  <si>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</si>
  <si>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</si>
  <si>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</si>
  <si>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</si>
  <si>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</si>
  <si>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</si>
  <si>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</si>
  <si>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</si>
  <si>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</si>
  <si>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</si>
  <si>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</si>
  <si>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</si>
  <si>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</si>
  <si>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</si>
  <si>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</si>
  <si>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</si>
  <si>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</si>
  <si>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</si>
  <si>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</si>
  <si>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</si>
  <si>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</si>
  <si>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</si>
  <si>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</si>
  <si>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</si>
  <si>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</si>
  <si>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</si>
  <si>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</si>
  <si>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</si>
  <si>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</si>
  <si>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</si>
  <si>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</si>
  <si>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</si>
  <si>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</si>
  <si>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</si>
  <si>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</si>
  <si>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</si>
  <si>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</si>
  <si>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</si>
  <si>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</si>
  <si>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</si>
  <si>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</si>
  <si>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</si>
  <si>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</si>
  <si>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</si>
  <si>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</si>
  <si>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</si>
  <si>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</si>
  <si>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</si>
  <si>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</si>
  <si>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</si>
  <si>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</si>
  <si>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</si>
  <si>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</si>
  <si>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</si>
  <si>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</si>
  <si>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</si>
  <si>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</si>
  <si>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</si>
  <si>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</si>
  <si>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</si>
  <si>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</si>
  <si>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</si>
  <si>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</si>
  <si>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</si>
  <si>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</si>
  <si>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</si>
  <si>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</si>
  <si>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</si>
  <si>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</si>
  <si>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</si>
  <si>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</si>
  <si>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</si>
  <si>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</si>
  <si>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</si>
  <si>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</si>
  <si>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</si>
  <si>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</si>
  <si>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</si>
  <si>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</si>
  <si>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</si>
  <si>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</si>
  <si>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</si>
  <si>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</si>
  <si>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</si>
  <si>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</si>
  <si>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</si>
  <si>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</si>
  <si>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</si>
  <si>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</si>
  <si>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</si>
  <si>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</si>
  <si>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</si>
  <si>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</si>
  <si>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</si>
  <si>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</si>
  <si>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</si>
  <si>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</si>
  <si>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</si>
  <si>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</si>
  <si>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</si>
  <si>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</si>
  <si>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</si>
  <si>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</si>
  <si>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</si>
  <si>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</si>
  <si>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</si>
  <si>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</si>
  <si>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</si>
  <si>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</si>
  <si>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</si>
  <si>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</si>
  <si>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</si>
  <si>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</si>
  <si>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</si>
  <si>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</si>
  <si>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</si>
  <si>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</si>
  <si>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</si>
  <si>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</si>
  <si>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</si>
  <si>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</si>
  <si>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</si>
  <si>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</si>
  <si>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</si>
  <si>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</si>
  <si>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</si>
  <si>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</si>
  <si>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</si>
  <si>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</si>
  <si>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</si>
  <si>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</si>
  <si>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</si>
  <si>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</si>
  <si>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</si>
  <si>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</si>
  <si>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</si>
  <si>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</si>
  <si>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</si>
  <si>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</si>
  <si>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</si>
  <si>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</si>
  <si>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</si>
  <si>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</si>
  <si>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</si>
  <si>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</si>
  <si>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</si>
  <si>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</si>
  <si>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</si>
  <si>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</si>
  <si>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</si>
  <si>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</si>
  <si>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</si>
  <si>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</si>
  <si>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</si>
  <si>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</si>
  <si>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</si>
  <si>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</si>
  <si>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</si>
  <si>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</si>
  <si>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</si>
  <si>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</si>
  <si>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</si>
  <si>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</si>
  <si>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</si>
  <si>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</si>
  <si>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</si>
  <si>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</si>
  <si>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</si>
  <si>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</si>
  <si>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</si>
  <si>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</si>
  <si>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</si>
  <si>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</si>
  <si>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</si>
  <si>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</si>
  <si>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</si>
  <si>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</si>
  <si>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</si>
  <si>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</si>
  <si>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</si>
  <si>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</si>
  <si>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</si>
  <si>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</si>
  <si>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</si>
  <si>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</si>
  <si>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</si>
  <si>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</si>
  <si>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</si>
  <si>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</si>
  <si>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</si>
  <si>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</si>
  <si>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</si>
  <si>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</si>
  <si>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</si>
  <si>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</si>
  <si>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</si>
  <si>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</si>
  <si>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</si>
  <si>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</si>
  <si>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</si>
  <si>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</si>
  <si>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</si>
  <si>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</si>
  <si>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</si>
  <si>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</si>
  <si>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</si>
  <si>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</si>
  <si>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</si>
  <si>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</si>
  <si>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</si>
  <si>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</si>
  <si>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</si>
  <si>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</si>
  <si>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</si>
  <si>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</si>
  <si>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</si>
  <si>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</si>
  <si>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</si>
  <si>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</si>
  <si>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</si>
  <si>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</si>
  <si>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</si>
  <si>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</si>
  <si>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</si>
  <si>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</si>
  <si>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</si>
  <si>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</si>
  <si>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</si>
  <si>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</si>
  <si>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</si>
  <si>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</si>
  <si>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</si>
  <si>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</si>
  <si>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</si>
  <si>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</si>
  <si>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</si>
  <si>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</si>
  <si>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</si>
  <si>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</si>
  <si>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</si>
  <si>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</si>
  <si>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</si>
  <si>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</si>
  <si>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</si>
  <si>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</si>
  <si>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</si>
  <si>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</si>
  <si>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</si>
  <si>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</si>
  <si>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</si>
  <si>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</si>
  <si>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</si>
  <si>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</si>
  <si>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</si>
  <si>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</si>
  <si>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</si>
  <si>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</si>
  <si>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</si>
  <si>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</si>
  <si>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</si>
  <si>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</si>
  <si>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</si>
  <si>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</si>
  <si>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</si>
  <si>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</si>
  <si>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</si>
  <si>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</si>
  <si>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</si>
  <si>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</si>
  <si>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</si>
  <si>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</si>
  <si>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</si>
  <si>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</si>
  <si>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</si>
  <si>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</si>
  <si>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</si>
  <si>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</si>
  <si>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</si>
  <si>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</si>
  <si>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</si>
  <si>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</si>
  <si>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</si>
  <si>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</si>
  <si>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</si>
  <si>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</si>
  <si>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</si>
  <si>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</si>
  <si>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</si>
  <si>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</si>
  <si>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</si>
  <si>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</si>
  <si>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</si>
  <si>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</si>
  <si>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</si>
  <si>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</si>
  <si>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</si>
  <si>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</si>
  <si>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</si>
  <si>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</si>
  <si>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</si>
  <si>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</si>
  <si>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</si>
  <si>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</si>
  <si>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</si>
  <si>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</si>
  <si>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</si>
  <si>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</si>
  <si>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</si>
  <si>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</si>
  <si>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</si>
  <si>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</si>
  <si>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</si>
  <si>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</si>
  <si>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</si>
  <si>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</si>
  <si>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</si>
  <si>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</si>
  <si>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</si>
  <si>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</si>
  <si>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</si>
  <si>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</si>
  <si>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</si>
  <si>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</si>
  <si>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</si>
  <si>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</si>
  <si>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</si>
  <si>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</si>
  <si>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</si>
  <si>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</si>
  <si>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</si>
  <si>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</si>
  <si>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</si>
  <si>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</si>
  <si>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</si>
  <si>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</si>
  <si>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</si>
  <si>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</si>
  <si>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</si>
  <si>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</si>
  <si>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</si>
  <si>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</si>
  <si>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</si>
  <si>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</si>
  <si>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</si>
  <si>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</si>
  <si>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</si>
  <si>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</si>
  <si>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</si>
  <si>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</si>
  <si>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</si>
  <si>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</si>
  <si>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</si>
  <si>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</si>
  <si>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</si>
  <si>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</si>
  <si>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</si>
  <si>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</si>
  <si>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</si>
  <si>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</si>
  <si>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</si>
  <si>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</si>
  <si>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t>Direct economic value</t>
    </r>
    <r>
      <rPr>
        <i/>
        <vertAlign val="superscript"/>
        <sz val="10"/>
        <rFont val="Arial"/>
        <family val="2"/>
      </rPr>
      <t xml:space="preserve"> 2)</t>
    </r>
  </si>
  <si>
    <t xml:space="preserve">- </t>
  </si>
  <si>
    <t>For further information, see the annual report</t>
  </si>
  <si>
    <t>Significant direct suppliers with an approved environmental management system, %</t>
  </si>
  <si>
    <t>ENVIRONMENT</t>
  </si>
  <si>
    <t>PEOPLE</t>
  </si>
  <si>
    <t>SAFETY AND WELL-BEING</t>
  </si>
  <si>
    <t>ETHICS</t>
  </si>
  <si>
    <t>Proportion of women employees, % year end</t>
  </si>
  <si>
    <t>Proportion of women managers, % year end</t>
  </si>
  <si>
    <t>Fatalities, number</t>
  </si>
  <si>
    <t>Fatalities per million working hours total workforce</t>
  </si>
  <si>
    <t>Sick-leave due to diseases and recordable injuries, %</t>
  </si>
  <si>
    <t>A balanced safety pyramid (yes/no)</t>
  </si>
  <si>
    <t>yes</t>
  </si>
  <si>
    <t>2) Direct economic value include revenues, other operating income, financial income, profit from divested companies and share of profit in associated companies.</t>
  </si>
  <si>
    <t xml:space="preserve">New goals from 2019, see below for 2017 and 2018 based on previous goals. </t>
  </si>
  <si>
    <t>Managers in risk countries held trainings in the Business Code of Practice, %</t>
  </si>
  <si>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</si>
  <si>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</si>
  <si>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</si>
  <si>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</si>
  <si>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</si>
  <si>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</si>
  <si>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</si>
  <si>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</si>
  <si>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</si>
  <si>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</si>
  <si>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</si>
  <si>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</si>
  <si>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</si>
  <si>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</si>
  <si>
    <t>Total waste (in '000 kg)</t>
  </si>
  <si>
    <t>Reused or recycled waste, %</t>
  </si>
  <si>
    <t>EBITA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</si>
  <si>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</si>
  <si>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t>Investments of cash liquidity</t>
  </si>
  <si>
    <t>Amortization and impairment of marketing and customer and technology related intangibles linked to acquisitions.</t>
  </si>
  <si>
    <t>1) Figures for 2017 restated for IFRS 15. Include assets and liabilities related to Epiroc reported as discontinued operations.</t>
  </si>
  <si>
    <r>
      <t xml:space="preserve">EBITDA - Earnings before interest, taxes, depreciation and Amortization
</t>
    </r>
    <r>
      <rPr>
        <i/>
        <sz val="10"/>
        <color indexed="23"/>
        <rFont val="Arial"/>
        <family val="2"/>
      </rPr>
      <t>EBITDA</t>
    </r>
  </si>
  <si>
    <r>
      <t xml:space="preserve">Consists of the Group’s interest-bearing liabilities and post-employment benefits, adjusted for the fair value of interest rate swaps, less cash and cash equivalents and other current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</si>
  <si>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</si>
  <si>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</si>
  <si>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Operating profit plus amortization and impairment of intangibles related to acquisitions.
</t>
    </r>
    <r>
      <rPr>
        <i/>
        <sz val="10"/>
        <color indexed="23"/>
        <rFont val="Arial"/>
        <family val="2"/>
      </rPr>
      <t xml:space="preserve"> Rörelseresultat plus av- och nedskrivningar på immateriella tillgångar hänförliga till förvärv.</t>
    </r>
  </si>
  <si>
    <r>
      <t>Water consumption (m</t>
    </r>
    <r>
      <rPr>
        <vertAlign val="superscript"/>
        <sz val="10"/>
        <rFont val="Arial"/>
        <family val="2"/>
      </rPr>
      <t>3</t>
    </r>
    <r>
      <rPr>
        <sz val="10"/>
        <rFont val="Arial"/>
        <family val="2"/>
      </rPr>
      <t xml:space="preserve">)/COS </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</si>
  <si>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 7)</t>
    </r>
    <r>
      <rPr>
        <sz val="10"/>
        <rFont val="Arial"/>
        <family val="2"/>
      </rPr>
      <t xml:space="preserve"> </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</si>
  <si>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 7)</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</si>
  <si>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 7)</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</si>
  <si>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 7)</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</si>
  <si>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 7)</t>
    </r>
  </si>
  <si>
    <r>
      <t>CO</t>
    </r>
    <r>
      <rPr>
        <vertAlign val="subscript"/>
        <sz val="10"/>
        <rFont val="Arial"/>
        <family val="2"/>
      </rPr>
      <t>2</t>
    </r>
    <r>
      <rPr>
        <sz val="10"/>
        <rFont val="Arial"/>
        <family val="2"/>
      </rPr>
      <t xml:space="preserve"> emissions ’000 tonnes (transports)/COS </t>
    </r>
    <r>
      <rPr>
        <vertAlign val="superscript"/>
        <sz val="10"/>
        <rFont val="Arial"/>
        <family val="2"/>
      </rPr>
      <t>6) 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</si>
  <si>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 7)</t>
    </r>
  </si>
  <si>
    <t>Waste (in '000 kg)/COS</t>
  </si>
  <si>
    <r>
      <t>Degree to which employees agree that there are opportunities to learn and grow in the company (score) 8</t>
    </r>
    <r>
      <rPr>
        <vertAlign val="superscript"/>
        <sz val="10"/>
        <rFont val="Arial"/>
        <family val="2"/>
      </rPr>
      <t>)</t>
    </r>
  </si>
  <si>
    <r>
      <t>Degree to which employees agree that we have a work culture of respect, fairness and openness (score) 8</t>
    </r>
    <r>
      <rPr>
        <vertAlign val="superscript"/>
        <sz val="10"/>
        <rFont val="Arial"/>
        <family val="2"/>
      </rPr>
      <t>)</t>
    </r>
  </si>
  <si>
    <t xml:space="preserve">Recordable injuries total workforce, number </t>
  </si>
  <si>
    <t xml:space="preserve">Recordable injuries per million working hours total workforce </t>
  </si>
  <si>
    <t xml:space="preserve">Minor injuries total workforce, number </t>
  </si>
  <si>
    <t xml:space="preserve">Minor injuries per million working hours total workforce </t>
  </si>
  <si>
    <r>
      <t xml:space="preserve">Degree to which employees agree Atlas Copco takes a genuine interest in their well-being (score) </t>
    </r>
    <r>
      <rPr>
        <vertAlign val="superscript"/>
        <sz val="10"/>
        <rFont val="Arial"/>
        <family val="2"/>
      </rPr>
      <t>8)</t>
    </r>
  </si>
  <si>
    <t xml:space="preserve">Employees signed compliance to the Business Code of Practice, % </t>
  </si>
  <si>
    <t xml:space="preserve">Employees trained in the Business Code of Practice, % </t>
  </si>
  <si>
    <t xml:space="preserve">Significant distributors committed to the Business Code of Practice, % </t>
  </si>
  <si>
    <t xml:space="preserve">Significant suppliers committed to the Business Code of Practice, % </t>
  </si>
  <si>
    <t>5) The total energy includes both indirect and direct energy used. Atlas Copco does not report cooling or steam separately. The calculation of direct energy, i.e. energy generated by the company for its own production or operation, comprises all fuels used on the sites, including diesel, oil, biofuel, gasoline, solar, geothermal, propane and natural gas.</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</si>
  <si>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A market-based approach has been applied unless otherwise stated.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938 tonnes in 2021.</t>
  </si>
  <si>
    <t>7) CO2 emissions from energy in operations and transport (tonnes) in relation to cost of sales in the base year 2018 was 5.3.</t>
  </si>
  <si>
    <t>8) Results are, as a rule, collected every two years through the Group’s employee survey.</t>
  </si>
  <si>
    <t>Atlas Copco Group's ESG Performance for 2018 according to the previous goals</t>
  </si>
  <si>
    <r>
      <t>Water consumption (in '000 m</t>
    </r>
    <r>
      <rPr>
        <vertAlign val="superscript"/>
        <sz val="11"/>
        <color theme="1"/>
        <rFont val="Arial"/>
        <family val="2"/>
      </rPr>
      <t>3</t>
    </r>
    <r>
      <rPr>
        <sz val="10"/>
        <color theme="1"/>
        <rFont val="Arial"/>
        <family val="2"/>
      </rPr>
      <t>)</t>
    </r>
  </si>
  <si>
    <r>
      <t xml:space="preserve">Shows the business' underlying performance, adjusted for the effect of impairments amortization related to acquisitions. Valuable to indicate the business' underlying cash generating ability. 
</t>
    </r>
    <r>
      <rPr>
        <sz val="10"/>
        <color theme="1" tint="0.499984740745262"/>
        <rFont val="Arial"/>
        <family val="2"/>
      </rPr>
      <t>Visar verksamhetens underliggande utveckling, justerat för effekten av avskrivningar hänförliga till förvärv. Värdefullt för att indikera verksamhetens underliggande kassagenererande förmåga.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</si>
</sst>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 numFmtId="205" formatCode="_(* #,##0_);_(* \(#,##0\);_(* &quot;-&quot;??_);@"/>
    <numFmt numFmtId="206" formatCode="_(* #,##0.0_);_(* \(#,##0.0\);_(* &quot;-&quot;??_);@"/>
    <numFmt numFmtId="207" formatCode="_(* #,##0.000_);_(* \(#,##0.000\);_(* &quot;-&quot;??_);@"/>
    <numFmt numFmtId="208" formatCode="_(* #,##0.000000_);_(* \(#,##0.000000\);_(* &quot;-&quot;??_);@"/>
  </numFmts>
  <fonts count="15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b/>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
      <b/>
      <sz val="10"/>
      <color theme="3" tint="0.39997558519241921"/>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vertAlign val="superscript"/>
      <sz val="11"/>
      <color theme="1"/>
      <name val="Arial"/>
      <family val="2"/>
    </font>
    <font>
      <sz val="10"/>
      <color theme="1" tint="0.499984740745262"/>
      <name val="Arial"/>
      <family val="2"/>
    </font>
  </fonts>
  <fills count="9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s>
  <borders count="77">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bottom style="medium">
        <color indexed="24"/>
      </bottom>
      <diagonal/>
    </border>
    <border>
      <left/>
      <right/>
      <top/>
      <bottom style="medium">
        <color auto="1"/>
      </bottom>
      <diagonal/>
    </border>
    <border>
      <left/>
      <right/>
      <top/>
      <bottom style="medium">
        <color auto="1"/>
      </bottom>
      <diagonal/>
    </border>
    <border>
      <left/>
      <right/>
      <top/>
      <bottom style="medium">
        <color auto="1"/>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s>
  <cellStyleXfs count="11374">
    <xf numFmtId="0" fontId="0" fillId="0" borderId="0"/>
    <xf numFmtId="0" fontId="53" fillId="0" borderId="0"/>
    <xf numFmtId="0" fontId="39" fillId="0" borderId="0"/>
    <xf numFmtId="0" fontId="53" fillId="0" borderId="0"/>
    <xf numFmtId="0" fontId="53" fillId="0" borderId="0"/>
    <xf numFmtId="0" fontId="71" fillId="0" borderId="0" applyNumberFormat="0" applyFill="0" applyBorder="0" applyAlignment="0" applyProtection="0"/>
    <xf numFmtId="0" fontId="39" fillId="0" borderId="0"/>
    <xf numFmtId="0" fontId="39" fillId="0" borderId="0"/>
    <xf numFmtId="0" fontId="39" fillId="0" borderId="0"/>
    <xf numFmtId="0" fontId="39" fillId="0" borderId="0"/>
    <xf numFmtId="0" fontId="53" fillId="0" borderId="0"/>
    <xf numFmtId="0" fontId="39" fillId="0" borderId="0"/>
    <xf numFmtId="0" fontId="53" fillId="0" borderId="0"/>
    <xf numFmtId="0" fontId="53" fillId="0" borderId="0"/>
    <xf numFmtId="0" fontId="39" fillId="0" borderId="0"/>
    <xf numFmtId="0" fontId="53" fillId="0" borderId="0"/>
    <xf numFmtId="0" fontId="39" fillId="0" borderId="0"/>
    <xf numFmtId="0" fontId="72" fillId="0" borderId="1" applyNumberFormat="0" applyFill="0" applyProtection="0">
      <alignment horizontal="center"/>
    </xf>
    <xf numFmtId="0" fontId="73" fillId="0" borderId="0" applyNumberFormat="0" applyFill="0" applyBorder="0" applyProtection="0">
      <alignment horizontal="centerContinuous"/>
    </xf>
    <xf numFmtId="0" fontId="39" fillId="0" borderId="0"/>
    <xf numFmtId="0" fontId="39" fillId="0" borderId="0"/>
    <xf numFmtId="0" fontId="39" fillId="0" borderId="0"/>
    <xf numFmtId="0" fontId="8" fillId="2" borderId="0" applyNumberFormat="0" applyBorder="0" applyAlignment="0" applyProtection="0"/>
    <xf numFmtId="0" fontId="7" fillId="2"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8" fillId="14" borderId="0" applyNumberFormat="0" applyBorder="0" applyAlignment="0" applyProtection="0"/>
    <xf numFmtId="0" fontId="7" fillId="14"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8" fillId="15" borderId="0" applyNumberFormat="0" applyBorder="0" applyAlignment="0" applyProtection="0"/>
    <xf numFmtId="0" fontId="7" fillId="15"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22" fillId="16" borderId="0" applyNumberFormat="0" applyBorder="0" applyAlignment="0" applyProtection="0"/>
    <xf numFmtId="0" fontId="22" fillId="11"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2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9" fillId="0" borderId="0"/>
    <xf numFmtId="0" fontId="8" fillId="22" borderId="0" applyNumberFormat="0" applyBorder="0" applyAlignment="0" applyProtection="0"/>
    <xf numFmtId="0" fontId="7" fillId="22" borderId="0" applyNumberFormat="0" applyBorder="0" applyAlignment="0" applyProtection="0"/>
    <xf numFmtId="0" fontId="8" fillId="23" borderId="0" applyNumberFormat="0" applyBorder="0" applyAlignment="0" applyProtection="0"/>
    <xf numFmtId="0" fontId="7" fillId="23" borderId="0" applyNumberFormat="0" applyBorder="0" applyAlignment="0" applyProtection="0"/>
    <xf numFmtId="0" fontId="22" fillId="24"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25" borderId="0" applyNumberFormat="0" applyBorder="0" applyAlignment="0" applyProtection="0"/>
    <xf numFmtId="0" fontId="8" fillId="27" borderId="0" applyNumberFormat="0" applyBorder="0" applyAlignment="0" applyProtection="0"/>
    <xf numFmtId="0" fontId="7" fillId="27"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0" borderId="0" applyNumberFormat="0" applyBorder="0" applyAlignment="0" applyProtection="0"/>
    <xf numFmtId="0" fontId="8" fillId="31" borderId="0" applyNumberFormat="0" applyBorder="0" applyAlignment="0" applyProtection="0"/>
    <xf numFmtId="0" fontId="7" fillId="31" borderId="0" applyNumberFormat="0" applyBorder="0" applyAlignment="0" applyProtection="0"/>
    <xf numFmtId="0" fontId="8" fillId="32" borderId="0" applyNumberFormat="0" applyBorder="0" applyAlignment="0" applyProtection="0"/>
    <xf numFmtId="0" fontId="7" fillId="32" borderId="0" applyNumberFormat="0" applyBorder="0" applyAlignment="0" applyProtection="0"/>
    <xf numFmtId="0" fontId="22" fillId="33"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4" borderId="0" applyNumberFormat="0" applyBorder="0" applyAlignment="0" applyProtection="0"/>
    <xf numFmtId="0" fontId="8" fillId="32" borderId="0" applyNumberFormat="0" applyBorder="0" applyAlignment="0" applyProtection="0"/>
    <xf numFmtId="0" fontId="7" fillId="32" borderId="0" applyNumberFormat="0" applyBorder="0" applyAlignment="0" applyProtection="0"/>
    <xf numFmtId="0" fontId="8" fillId="33" borderId="0" applyNumberFormat="0" applyBorder="0" applyAlignment="0" applyProtection="0"/>
    <xf numFmtId="0" fontId="7" fillId="33"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8" fillId="22" borderId="0" applyNumberFormat="0" applyBorder="0" applyAlignment="0" applyProtection="0"/>
    <xf numFmtId="0" fontId="7" fillId="22" borderId="0" applyNumberFormat="0" applyBorder="0" applyAlignment="0" applyProtection="0"/>
    <xf numFmtId="0" fontId="8" fillId="23" borderId="0" applyNumberFormat="0" applyBorder="0" applyAlignment="0" applyProtection="0"/>
    <xf numFmtId="0" fontId="7"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8" fillId="35" borderId="0" applyNumberFormat="0" applyBorder="0" applyAlignment="0" applyProtection="0"/>
    <xf numFmtId="0" fontId="7" fillId="35"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22" fillId="3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6" borderId="0" applyNumberFormat="0" applyBorder="0" applyAlignment="0" applyProtection="0"/>
    <xf numFmtId="0" fontId="37" fillId="0" borderId="0" applyNumberFormat="0" applyFill="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5" borderId="0" applyNumberFormat="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6" fillId="0" borderId="0" applyNumberFormat="0" applyFill="0" applyBorder="0">
      <alignment horizontal="left"/>
    </xf>
    <xf numFmtId="0" fontId="9" fillId="0" borderId="2"/>
    <xf numFmtId="174" fontId="45" fillId="0" borderId="0" applyFill="0" applyBorder="0" applyAlignment="0"/>
    <xf numFmtId="0" fontId="23" fillId="21"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42" fillId="37" borderId="3" applyNumberFormat="0" applyAlignment="0" applyProtection="0"/>
    <xf numFmtId="0" fontId="29" fillId="0" borderId="4" applyNumberFormat="0" applyFill="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15" fillId="0" borderId="6">
      <alignment horizontal="left" wrapText="1"/>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80" fontId="9" fillId="0" borderId="0" applyFont="0" applyFill="0" applyBorder="0" applyProtection="0"/>
    <xf numFmtId="176" fontId="9" fillId="0" borderId="0" applyFont="0" applyFill="0" applyBorder="0" applyAlignment="0" applyProtection="0">
      <alignment vertical="center"/>
    </xf>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8"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12" borderId="7" applyNumberFormat="0" applyFont="0" applyAlignment="0" applyProtection="0"/>
    <xf numFmtId="0" fontId="46" fillId="0" borderId="0" applyNumberFormat="0" applyAlignment="0">
      <alignment horizontal="left"/>
    </xf>
    <xf numFmtId="183" fontId="74" fillId="0" borderId="0">
      <alignment horizontal="center"/>
    </xf>
    <xf numFmtId="14" fontId="10" fillId="0" borderId="0" applyFill="0" applyBorder="0">
      <alignment horizontal="left"/>
    </xf>
    <xf numFmtId="14" fontId="10" fillId="0" borderId="0" applyFill="0" applyBorder="0">
      <alignment horizontal="left"/>
    </xf>
    <xf numFmtId="14" fontId="57" fillId="0" borderId="0">
      <alignment horizontal="left"/>
    </xf>
    <xf numFmtId="175" fontId="9" fillId="0" borderId="0" applyFont="0" applyFill="0" applyBorder="0" applyAlignment="0" applyProtection="0"/>
    <xf numFmtId="176" fontId="9" fillId="0" borderId="0" applyFont="0" applyFill="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47" fillId="0" borderId="0" applyNumberFormat="0" applyAlignment="0">
      <alignment horizontal="left"/>
    </xf>
    <xf numFmtId="0" fontId="27" fillId="7" borderId="3"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81" fontId="58" fillId="0" borderId="0">
      <alignment horizontal="left" vertical="top" wrapText="1"/>
    </xf>
    <xf numFmtId="181" fontId="59" fillId="0" borderId="0">
      <alignment horizontal="left"/>
    </xf>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6" borderId="0" applyNumberFormat="0" applyBorder="0" applyAlignment="0" applyProtection="0"/>
    <xf numFmtId="38" fontId="10" fillId="42" borderId="0" applyNumberFormat="0" applyBorder="0" applyAlignment="0" applyProtection="0"/>
    <xf numFmtId="167" fontId="9" fillId="43" borderId="6" applyNumberFormat="0" applyFont="0" applyBorder="0" applyAlignment="0" applyProtection="0"/>
    <xf numFmtId="184" fontId="75" fillId="43" borderId="0" applyNumberFormat="0" applyFont="0" applyAlignment="0"/>
    <xf numFmtId="0" fontId="12" fillId="0" borderId="8" applyNumberFormat="0" applyAlignment="0" applyProtection="0">
      <alignment horizontal="left" vertical="center"/>
    </xf>
    <xf numFmtId="0" fontId="12" fillId="0" borderId="9">
      <alignment horizontal="left" vertical="center"/>
    </xf>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1"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14" applyNumberFormat="0" applyFill="0" applyAlignment="0" applyProtection="0"/>
    <xf numFmtId="0" fontId="34" fillId="0" borderId="14"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60" fillId="0" borderId="15" applyNumberFormat="0" applyFill="0" applyBorder="0" applyAlignment="0">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0" fontId="100" fillId="0" borderId="0" applyNumberFormat="0" applyFill="0" applyBorder="0" applyAlignment="0" applyProtection="0">
      <alignment vertical="top"/>
      <protection locked="0"/>
    </xf>
    <xf numFmtId="0" fontId="102" fillId="51" borderId="35" applyNumberFormat="0" applyAlignment="0" applyProtection="0"/>
    <xf numFmtId="181" fontId="57" fillId="0" borderId="6" applyFill="0" applyBorder="0">
      <protection locked="0"/>
    </xf>
    <xf numFmtId="0" fontId="39" fillId="0" borderId="0" applyNumberFormat="0" applyFill="0" applyBorder="0" applyAlignment="0" applyProtection="0">
      <alignment horizontal="left"/>
    </xf>
    <xf numFmtId="181" fontId="57" fillId="0" borderId="15" applyNumberFormat="0" applyFill="0" applyBorder="0">
      <alignment horizontal="right"/>
      <protection locked="0"/>
    </xf>
    <xf numFmtId="0" fontId="61" fillId="0" borderId="16" applyNumberFormat="0" applyFill="0" applyBorder="0">
      <alignment horizontal="left"/>
      <protection locked="0"/>
    </xf>
    <xf numFmtId="181" fontId="57" fillId="0" borderId="0" applyProtection="0">
      <alignment horizontal="right"/>
    </xf>
    <xf numFmtId="10" fontId="10" fillId="44" borderId="6" applyNumberFormat="0" applyBorder="0" applyAlignment="0" applyProtection="0"/>
    <xf numFmtId="0" fontId="27" fillId="7" borderId="3" applyNumberFormat="0" applyAlignment="0" applyProtection="0"/>
    <xf numFmtId="0" fontId="27" fillId="7" borderId="3" applyNumberFormat="0" applyAlignment="0" applyProtection="0"/>
    <xf numFmtId="0" fontId="27" fillId="7" borderId="3" applyNumberFormat="0" applyAlignment="0" applyProtection="0"/>
    <xf numFmtId="0" fontId="27" fillId="15" borderId="3" applyNumberFormat="0" applyAlignment="0" applyProtection="0"/>
    <xf numFmtId="0" fontId="25" fillId="3" borderId="0" applyNumberFormat="0" applyBorder="0" applyAlignment="0" applyProtection="0"/>
    <xf numFmtId="0" fontId="59" fillId="0" borderId="0" applyBorder="0">
      <alignment horizontal="right"/>
      <protection locked="0"/>
    </xf>
    <xf numFmtId="0" fontId="59" fillId="0" borderId="0">
      <alignment horizontal="right"/>
    </xf>
    <xf numFmtId="0" fontId="43" fillId="0" borderId="0" applyNumberFormat="0" applyFill="0" applyBorder="0">
      <alignment horizontal="center"/>
    </xf>
    <xf numFmtId="0" fontId="43" fillId="0" borderId="0" applyNumberFormat="0" applyFill="0" applyBorder="0">
      <alignment horizontal="center"/>
    </xf>
    <xf numFmtId="0" fontId="62" fillId="0" borderId="6" applyNumberFormat="0" applyFill="0" applyBorder="0">
      <alignment horizontal="center"/>
    </xf>
    <xf numFmtId="38" fontId="48" fillId="0" borderId="0" applyFont="0" applyFill="0" applyBorder="0" applyAlignment="0" applyProtection="0"/>
    <xf numFmtId="3" fontId="63" fillId="0" borderId="17" applyFill="0" applyBorder="0" applyAlignment="0">
      <protection locked="0"/>
    </xf>
    <xf numFmtId="0" fontId="10" fillId="0" borderId="0" applyNumberFormat="0" applyFill="0" applyBorder="0">
      <alignment horizontal="left"/>
    </xf>
    <xf numFmtId="0" fontId="10" fillId="0" borderId="0" applyNumberFormat="0" applyFill="0" applyBorder="0">
      <alignment horizontal="left"/>
    </xf>
    <xf numFmtId="0" fontId="64" fillId="0" borderId="6" applyNumberFormat="0" applyFill="0" applyBorder="0">
      <alignment horizontal="left"/>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37" fillId="0" borderId="18"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6" fillId="0" borderId="0" applyNumberFormat="0" applyFill="0" applyBorder="0" applyAlignment="0" applyProtection="0"/>
    <xf numFmtId="0" fontId="79" fillId="0" borderId="0" applyNumberForma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54" fillId="15" borderId="0" applyNumberFormat="0" applyBorder="0" applyAlignment="0" applyProtection="0"/>
    <xf numFmtId="0" fontId="30" fillId="15" borderId="0" applyNumberFormat="0" applyBorder="0" applyAlignment="0" applyProtection="0"/>
    <xf numFmtId="177" fontId="45" fillId="0" borderId="0"/>
    <xf numFmtId="0" fontId="9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82" fontId="45" fillId="0" borderId="0"/>
    <xf numFmtId="0" fontId="8" fillId="0" borderId="0"/>
    <xf numFmtId="0" fontId="7" fillId="0" borderId="0"/>
    <xf numFmtId="0" fontId="9" fillId="0" borderId="0"/>
    <xf numFmtId="0" fontId="9" fillId="0" borderId="0"/>
    <xf numFmtId="0" fontId="9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82" fontId="45"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9" fillId="0" borderId="0"/>
    <xf numFmtId="0" fontId="99" fillId="0" borderId="0"/>
    <xf numFmtId="0" fontId="11" fillId="0" borderId="0"/>
    <xf numFmtId="181" fontId="57" fillId="42" borderId="0">
      <protection locked="0"/>
    </xf>
    <xf numFmtId="181" fontId="57" fillId="0" borderId="0"/>
    <xf numFmtId="0" fontId="9" fillId="0" borderId="0"/>
    <xf numFmtId="37" fontId="20" fillId="0" borderId="0"/>
    <xf numFmtId="0" fontId="9" fillId="0" borderId="0"/>
    <xf numFmtId="37" fontId="45" fillId="0" borderId="0"/>
    <xf numFmtId="0" fontId="9" fillId="15" borderId="7" applyNumberFormat="0" applyFont="0" applyAlignment="0" applyProtection="0"/>
    <xf numFmtId="0" fontId="9" fillId="15" borderId="7" applyNumberFormat="0" applyFont="0" applyAlignment="0" applyProtection="0"/>
    <xf numFmtId="0" fontId="9" fillId="15" borderId="7" applyNumberFormat="0" applyFont="0" applyAlignment="0" applyProtection="0"/>
    <xf numFmtId="0" fontId="9" fillId="15" borderId="7" applyNumberFormat="0" applyFont="0" applyAlignment="0" applyProtection="0"/>
    <xf numFmtId="0" fontId="9" fillId="15" borderId="7" applyNumberFormat="0" applyFont="0" applyAlignment="0" applyProtection="0"/>
    <xf numFmtId="0" fontId="9" fillId="15" borderId="7" applyNumberFormat="0" applyFont="0" applyAlignment="0" applyProtection="0"/>
    <xf numFmtId="0" fontId="9" fillId="12" borderId="7" applyNumberFormat="0" applyFont="0" applyAlignment="0" applyProtection="0"/>
    <xf numFmtId="189" fontId="81" fillId="0" borderId="0" applyFont="0" applyFill="0" applyBorder="0" applyProtection="0">
      <alignment horizontal="right"/>
    </xf>
    <xf numFmtId="0" fontId="36" fillId="37" borderId="19" applyNumberFormat="0" applyAlignment="0" applyProtection="0"/>
    <xf numFmtId="0" fontId="36" fillId="37" borderId="19" applyNumberFormat="0" applyAlignment="0" applyProtection="0"/>
    <xf numFmtId="0" fontId="36" fillId="37" borderId="19" applyNumberFormat="0" applyAlignment="0" applyProtection="0"/>
    <xf numFmtId="0" fontId="36" fillId="37" borderId="19" applyNumberFormat="0" applyAlignment="0" applyProtection="0"/>
    <xf numFmtId="9"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65" fillId="0" borderId="0" applyNumberFormat="0" applyFill="0" applyBorder="0">
      <alignment horizontal="left"/>
    </xf>
    <xf numFmtId="0" fontId="57" fillId="0" borderId="0" applyNumberFormat="0" applyFill="0" applyBorder="0">
      <alignment horizontal="left"/>
    </xf>
    <xf numFmtId="168" fontId="10" fillId="42" borderId="0" applyNumberFormat="0" applyAlignment="0">
      <alignment horizontal="center"/>
    </xf>
    <xf numFmtId="0" fontId="15" fillId="0" borderId="0" applyNumberFormat="0" applyFill="0" applyBorder="0">
      <alignment horizontal="left"/>
    </xf>
    <xf numFmtId="0" fontId="15" fillId="0" borderId="0" applyNumberFormat="0" applyFill="0" applyBorder="0">
      <alignment horizontal="left"/>
    </xf>
    <xf numFmtId="0" fontId="66" fillId="0" borderId="17" applyNumberFormat="0" applyFill="0" applyBorder="0">
      <alignment horizontal="left"/>
    </xf>
    <xf numFmtId="14" fontId="49" fillId="0" borderId="0" applyNumberFormat="0" applyFill="0" applyBorder="0" applyAlignment="0" applyProtection="0">
      <alignment horizontal="left"/>
    </xf>
    <xf numFmtId="0" fontId="56" fillId="0" borderId="0" applyNumberFormat="0" applyFill="0" applyBorder="0">
      <alignment horizontal="left"/>
    </xf>
    <xf numFmtId="4" fontId="18" fillId="15" borderId="20" applyNumberFormat="0" applyProtection="0">
      <alignment vertical="center"/>
    </xf>
    <xf numFmtId="4" fontId="67" fillId="15" borderId="20" applyNumberFormat="0" applyProtection="0">
      <alignment vertical="center"/>
    </xf>
    <xf numFmtId="4" fontId="18" fillId="15" borderId="20" applyNumberFormat="0" applyProtection="0">
      <alignment horizontal="left" vertical="center" indent="1"/>
    </xf>
    <xf numFmtId="0" fontId="18" fillId="15" borderId="20" applyNumberFormat="0" applyProtection="0">
      <alignment horizontal="left" vertical="top" indent="1"/>
    </xf>
    <xf numFmtId="4" fontId="18" fillId="45" borderId="0" applyNumberFormat="0" applyProtection="0">
      <alignment horizontal="left" vertical="center" indent="1"/>
    </xf>
    <xf numFmtId="4" fontId="16" fillId="3" borderId="20" applyNumberFormat="0" applyProtection="0">
      <alignment horizontal="right" vertical="center"/>
    </xf>
    <xf numFmtId="4" fontId="16" fillId="11" borderId="20" applyNumberFormat="0" applyProtection="0">
      <alignment horizontal="right" vertical="center"/>
    </xf>
    <xf numFmtId="4" fontId="16" fillId="26" borderId="20" applyNumberFormat="0" applyProtection="0">
      <alignment horizontal="right" vertical="center"/>
    </xf>
    <xf numFmtId="4" fontId="16" fillId="14" borderId="20" applyNumberFormat="0" applyProtection="0">
      <alignment horizontal="right" vertical="center"/>
    </xf>
    <xf numFmtId="4" fontId="16" fillId="19" borderId="20" applyNumberFormat="0" applyProtection="0">
      <alignment horizontal="right" vertical="center"/>
    </xf>
    <xf numFmtId="4" fontId="16" fillId="20" borderId="20" applyNumberFormat="0" applyProtection="0">
      <alignment horizontal="right" vertical="center"/>
    </xf>
    <xf numFmtId="4" fontId="16" fillId="30" borderId="20" applyNumberFormat="0" applyProtection="0">
      <alignment horizontal="right" vertical="center"/>
    </xf>
    <xf numFmtId="4" fontId="16" fillId="46" borderId="20" applyNumberFormat="0" applyProtection="0">
      <alignment horizontal="right" vertical="center"/>
    </xf>
    <xf numFmtId="4" fontId="16" fillId="13" borderId="20" applyNumberFormat="0" applyProtection="0">
      <alignment horizontal="right" vertical="center"/>
    </xf>
    <xf numFmtId="4" fontId="18" fillId="47" borderId="21" applyNumberFormat="0" applyProtection="0">
      <alignment horizontal="left" vertical="center" indent="1"/>
    </xf>
    <xf numFmtId="4" fontId="16" fillId="48" borderId="0" applyNumberFormat="0" applyProtection="0">
      <alignment horizontal="left" vertical="center" indent="1"/>
    </xf>
    <xf numFmtId="4" fontId="41" fillId="34" borderId="0" applyNumberFormat="0" applyProtection="0">
      <alignment horizontal="left" vertical="center" indent="1"/>
    </xf>
    <xf numFmtId="4" fontId="16" fillId="45" borderId="20" applyNumberFormat="0" applyProtection="0">
      <alignment horizontal="right" vertical="center"/>
    </xf>
    <xf numFmtId="4" fontId="16" fillId="48" borderId="0" applyNumberFormat="0" applyProtection="0">
      <alignment horizontal="left" vertical="center" indent="1"/>
    </xf>
    <xf numFmtId="4" fontId="16" fillId="45" borderId="0" applyNumberFormat="0" applyProtection="0">
      <alignment horizontal="left" vertical="center" indent="1"/>
    </xf>
    <xf numFmtId="0" fontId="9" fillId="34" borderId="20" applyNumberFormat="0" applyProtection="0">
      <alignment horizontal="left" vertical="center" indent="1"/>
    </xf>
    <xf numFmtId="0" fontId="9" fillId="34" borderId="20" applyNumberFormat="0" applyProtection="0">
      <alignment horizontal="left" vertical="top" indent="1"/>
    </xf>
    <xf numFmtId="0" fontId="9" fillId="45" borderId="20" applyNumberFormat="0" applyProtection="0">
      <alignment horizontal="left" vertical="center" indent="1"/>
    </xf>
    <xf numFmtId="0" fontId="9" fillId="45" borderId="20" applyNumberFormat="0" applyProtection="0">
      <alignment horizontal="left" vertical="top" indent="1"/>
    </xf>
    <xf numFmtId="0" fontId="9" fillId="9" borderId="20" applyNumberFormat="0" applyProtection="0">
      <alignment horizontal="left" vertical="center" indent="1"/>
    </xf>
    <xf numFmtId="0" fontId="9" fillId="9" borderId="20" applyNumberFormat="0" applyProtection="0">
      <alignment horizontal="left" vertical="top" indent="1"/>
    </xf>
    <xf numFmtId="0" fontId="9" fillId="48" borderId="20" applyNumberFormat="0" applyProtection="0">
      <alignment horizontal="left" vertical="center" indent="1"/>
    </xf>
    <xf numFmtId="0" fontId="9" fillId="48" borderId="20" applyNumberFormat="0" applyProtection="0">
      <alignment horizontal="left" vertical="top" indent="1"/>
    </xf>
    <xf numFmtId="0" fontId="9" fillId="37" borderId="6" applyNumberFormat="0">
      <protection locked="0"/>
    </xf>
    <xf numFmtId="4" fontId="16" fillId="12" borderId="20" applyNumberFormat="0" applyProtection="0">
      <alignment vertical="center"/>
    </xf>
    <xf numFmtId="4" fontId="68" fillId="12" borderId="20" applyNumberFormat="0" applyProtection="0">
      <alignment vertical="center"/>
    </xf>
    <xf numFmtId="4" fontId="16" fillId="12" borderId="20" applyNumberFormat="0" applyProtection="0">
      <alignment horizontal="left" vertical="center" indent="1"/>
    </xf>
    <xf numFmtId="0" fontId="16" fillId="12" borderId="20" applyNumberFormat="0" applyProtection="0">
      <alignment horizontal="left" vertical="top" indent="1"/>
    </xf>
    <xf numFmtId="4" fontId="16" fillId="48" borderId="20" applyNumberFormat="0" applyProtection="0">
      <alignment horizontal="right" vertical="center"/>
    </xf>
    <xf numFmtId="4" fontId="68" fillId="48" borderId="20" applyNumberFormat="0" applyProtection="0">
      <alignment horizontal="right" vertical="center"/>
    </xf>
    <xf numFmtId="4" fontId="16" fillId="45" borderId="20" applyNumberFormat="0" applyProtection="0">
      <alignment horizontal="left" vertical="center" indent="1"/>
    </xf>
    <xf numFmtId="0" fontId="16" fillId="45" borderId="20" applyNumberFormat="0" applyProtection="0">
      <alignment horizontal="left" vertical="top" indent="1"/>
    </xf>
    <xf numFmtId="4" fontId="69" fillId="49" borderId="0" applyNumberFormat="0" applyProtection="0">
      <alignment horizontal="left" vertical="center" indent="1"/>
    </xf>
    <xf numFmtId="4" fontId="38" fillId="48" borderId="20" applyNumberFormat="0" applyProtection="0">
      <alignment horizontal="right" vertical="center"/>
    </xf>
    <xf numFmtId="0" fontId="24" fillId="4" borderId="0" applyNumberFormat="0" applyBorder="0" applyAlignment="0" applyProtection="0"/>
    <xf numFmtId="0" fontId="31" fillId="0" borderId="0" applyNumberFormat="0" applyFill="0" applyBorder="0" applyAlignment="0" applyProtection="0"/>
    <xf numFmtId="0" fontId="36" fillId="21" borderId="19" applyNumberFormat="0" applyAlignment="0" applyProtection="0"/>
    <xf numFmtId="0" fontId="53" fillId="0" borderId="0"/>
    <xf numFmtId="40" fontId="50" fillId="0" borderId="0" applyBorder="0">
      <alignment horizontal="right"/>
    </xf>
    <xf numFmtId="0" fontId="44" fillId="0" borderId="0" applyNumberFormat="0" applyFill="0" applyBorder="0">
      <alignment horizontal="left"/>
    </xf>
    <xf numFmtId="181" fontId="57" fillId="0" borderId="22" applyFill="0" applyBorder="0"/>
    <xf numFmtId="0" fontId="44" fillId="0" borderId="0" applyNumberFormat="0" applyFill="0" applyBorder="0">
      <alignment horizontal="left"/>
    </xf>
    <xf numFmtId="0" fontId="70" fillId="0" borderId="23" applyNumberFormat="0" applyFill="0" applyBorder="0">
      <alignment horizontal="left"/>
    </xf>
    <xf numFmtId="3" fontId="57" fillId="0" borderId="24"/>
    <xf numFmtId="0" fontId="39" fillId="0" borderId="0" applyNumberFormat="0" applyFill="0" applyBorder="0" applyAlignment="0">
      <alignment horizontal="left"/>
    </xf>
    <xf numFmtId="0" fontId="39" fillId="0" borderId="0" applyNumberFormat="0" applyFill="0" applyBorder="0" applyAlignment="0">
      <alignment horizontal="left"/>
    </xf>
    <xf numFmtId="181" fontId="57" fillId="0" borderId="25" applyNumberFormat="0" applyFill="0" applyBorder="0">
      <alignment horizontal="right"/>
    </xf>
    <xf numFmtId="0" fontId="9" fillId="0" borderId="0" applyNumberFormat="0" applyFill="0" applyBorder="0">
      <alignment horizontal="left"/>
    </xf>
    <xf numFmtId="181" fontId="57" fillId="0" borderId="0">
      <alignment horizontal="right"/>
    </xf>
    <xf numFmtId="0" fontId="9" fillId="0" borderId="0" applyNumberFormat="0" applyFill="0" applyBorder="0">
      <alignment horizontal="left"/>
    </xf>
    <xf numFmtId="0" fontId="9" fillId="0" borderId="0" applyNumberFormat="0" applyFill="0" applyBorder="0">
      <alignment horizontal="left"/>
    </xf>
    <xf numFmtId="0" fontId="9" fillId="0" borderId="0" applyNumberFormat="0" applyFill="0" applyBorder="0">
      <alignment horizontal="left"/>
    </xf>
    <xf numFmtId="0" fontId="9" fillId="0" borderId="0" applyNumberFormat="0" applyFill="0" applyBorder="0">
      <alignment horizontal="left"/>
    </xf>
    <xf numFmtId="0" fontId="9" fillId="0" borderId="0" applyNumberFormat="0" applyFill="0" applyBorder="0">
      <alignment horizontal="left"/>
    </xf>
    <xf numFmtId="0" fontId="61" fillId="0" borderId="0" applyNumberFormat="0" applyFill="0" applyBorder="0">
      <alignment horizontal="left"/>
    </xf>
    <xf numFmtId="0" fontId="9" fillId="0" borderId="0" applyNumberFormat="0" applyFill="0" applyBorder="0">
      <alignment horizontal="left"/>
    </xf>
    <xf numFmtId="0" fontId="61" fillId="0" borderId="0" applyNumberFormat="0" applyFill="0" applyBorder="0">
      <alignment horizontal="left"/>
    </xf>
    <xf numFmtId="0" fontId="9" fillId="0" borderId="0" applyNumberFormat="0" applyFill="0" applyBorder="0">
      <alignment horizontal="left"/>
    </xf>
    <xf numFmtId="0" fontId="26" fillId="0" borderId="0" applyNumberFormat="0" applyFill="0" applyBorder="0" applyAlignment="0" applyProtection="0"/>
    <xf numFmtId="0" fontId="44" fillId="0" borderId="0" applyNumberFormat="0" applyFill="0" applyBorder="0">
      <alignment horizontal="left"/>
    </xf>
    <xf numFmtId="0" fontId="44" fillId="0" borderId="0" applyNumberFormat="0" applyFill="0" applyBorder="0">
      <alignment horizontal="left"/>
    </xf>
    <xf numFmtId="0" fontId="62" fillId="0" borderId="0" applyNumberFormat="0" applyFill="0" applyBorder="0">
      <alignment horizontal="left"/>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2" fillId="0" borderId="0" applyNumberFormat="0" applyFill="0" applyBorder="0" applyAlignment="0" applyProtection="0"/>
    <xf numFmtId="0" fontId="83" fillId="0" borderId="26" applyNumberFormat="0" applyFill="0" applyAlignment="0" applyProtection="0"/>
    <xf numFmtId="0" fontId="84" fillId="0" borderId="12" applyNumberFormat="0" applyFill="0" applyAlignment="0" applyProtection="0"/>
    <xf numFmtId="0" fontId="85" fillId="0" borderId="27" applyNumberFormat="0" applyFill="0" applyAlignment="0" applyProtection="0"/>
    <xf numFmtId="0" fontId="85" fillId="0" borderId="0" applyNumberFormat="0" applyFill="0" applyBorder="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9" applyNumberFormat="0" applyFill="0" applyAlignment="0" applyProtection="0"/>
    <xf numFmtId="164" fontId="21" fillId="0" borderId="0" applyFont="0" applyFill="0" applyBorder="0" applyAlignment="0" applyProtection="0"/>
    <xf numFmtId="165" fontId="21" fillId="0" borderId="0" applyFont="0" applyFill="0" applyBorder="0" applyAlignment="0" applyProtection="0"/>
    <xf numFmtId="42" fontId="21" fillId="0" borderId="0" applyFont="0" applyFill="0" applyBorder="0" applyAlignment="0" applyProtection="0"/>
    <xf numFmtId="44" fontId="2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38" borderId="5" applyNumberFormat="0" applyAlignment="0" applyProtection="0"/>
    <xf numFmtId="178" fontId="9" fillId="0" borderId="0" applyFont="0" applyFill="0" applyBorder="0" applyAlignment="0" applyProtection="0"/>
    <xf numFmtId="179" fontId="9" fillId="0" borderId="0" applyFont="0" applyFill="0" applyBorder="0" applyAlignment="0" applyProtection="0"/>
    <xf numFmtId="0" fontId="9" fillId="0" borderId="0"/>
    <xf numFmtId="37" fontId="51" fillId="0" borderId="0"/>
    <xf numFmtId="43" fontId="9" fillId="0" borderId="0" applyFont="0" applyFill="0" applyBorder="0" applyAlignment="0" applyProtection="0"/>
    <xf numFmtId="0" fontId="9" fillId="0" borderId="0"/>
    <xf numFmtId="0" fontId="52" fillId="0" borderId="0"/>
    <xf numFmtId="0" fontId="55" fillId="0" borderId="0"/>
    <xf numFmtId="0" fontId="6" fillId="0" borderId="0"/>
    <xf numFmtId="0" fontId="121" fillId="59" borderId="0" applyNumberFormat="0" applyBorder="0" applyAlignment="0" applyProtection="0"/>
    <xf numFmtId="0" fontId="120" fillId="56" borderId="0" applyNumberFormat="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7" fillId="0" borderId="0" applyFont="0" applyFill="0" applyBorder="0" applyAlignment="0" applyProtection="0"/>
    <xf numFmtId="9"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6" fillId="0" borderId="0" applyFont="0" applyFill="0" applyBorder="0" applyAlignment="0" applyProtection="0"/>
    <xf numFmtId="0" fontId="122" fillId="55" borderId="0" applyNumberFormat="0" applyBorder="0" applyAlignment="0" applyProtection="0"/>
    <xf numFmtId="165" fontId="6" fillId="0" borderId="0" applyFont="0" applyFill="0" applyBorder="0" applyAlignment="0" applyProtection="0"/>
    <xf numFmtId="0" fontId="9"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0" fontId="9" fillId="0" borderId="37"/>
    <xf numFmtId="165" fontId="9" fillId="0" borderId="0" applyFont="0" applyFill="0" applyBorder="0" applyAlignment="0" applyProtection="0"/>
    <xf numFmtId="0" fontId="12" fillId="0" borderId="8" applyNumberFormat="0" applyAlignment="0" applyProtection="0">
      <alignment horizontal="left" vertical="center"/>
    </xf>
    <xf numFmtId="4" fontId="18" fillId="47" borderId="21" applyNumberFormat="0" applyProtection="0">
      <alignment horizontal="left" vertical="center" indent="1"/>
    </xf>
    <xf numFmtId="181" fontId="57" fillId="0" borderId="22" applyFill="0" applyBorder="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0" fontId="9" fillId="0" borderId="0"/>
    <xf numFmtId="0" fontId="5" fillId="0" borderId="0"/>
    <xf numFmtId="0" fontId="9" fillId="0" borderId="0"/>
    <xf numFmtId="0" fontId="9" fillId="0" borderId="0"/>
    <xf numFmtId="0" fontId="7" fillId="9"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192" fontId="7" fillId="2" borderId="0" applyNumberFormat="0" applyBorder="0" applyAlignment="0" applyProtection="0"/>
    <xf numFmtId="192" fontId="7" fillId="3" borderId="0" applyNumberFormat="0" applyBorder="0" applyAlignment="0" applyProtection="0"/>
    <xf numFmtId="192" fontId="7" fillId="4" borderId="0" applyNumberFormat="0" applyBorder="0" applyAlignment="0" applyProtection="0"/>
    <xf numFmtId="192" fontId="7" fillId="5" borderId="0" applyNumberFormat="0" applyBorder="0" applyAlignment="0" applyProtection="0"/>
    <xf numFmtId="192" fontId="7" fillId="6" borderId="0" applyNumberFormat="0" applyBorder="0" applyAlignment="0" applyProtection="0"/>
    <xf numFmtId="192" fontId="7" fillId="7" borderId="0" applyNumberFormat="0" applyBorder="0" applyAlignment="0" applyProtection="0"/>
    <xf numFmtId="0" fontId="7" fillId="9" borderId="0" applyNumberFormat="0" applyBorder="0" applyAlignment="0" applyProtection="0"/>
    <xf numFmtId="192" fontId="7" fillId="8"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7" fillId="11" borderId="0" applyNumberFormat="0" applyBorder="0" applyAlignment="0" applyProtection="0"/>
    <xf numFmtId="192" fontId="7" fillId="7"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7" fillId="12" borderId="0" applyNumberFormat="0" applyBorder="0" applyAlignment="0" applyProtection="0"/>
    <xf numFmtId="192" fontId="7" fillId="12"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7" fillId="7" borderId="0" applyNumberFormat="0" applyBorder="0" applyAlignment="0" applyProtection="0"/>
    <xf numFmtId="192" fontId="7" fillId="8"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7" fillId="6" borderId="0" applyNumberFormat="0" applyBorder="0" applyAlignment="0" applyProtection="0"/>
    <xf numFmtId="192" fontId="7" fillId="6"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7" fillId="12" borderId="0" applyNumberFormat="0" applyBorder="0" applyAlignment="0" applyProtection="0"/>
    <xf numFmtId="192" fontId="7" fillId="7"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192" fontId="7" fillId="9" borderId="0" applyNumberFormat="0" applyBorder="0" applyAlignment="0" applyProtection="0"/>
    <xf numFmtId="192" fontId="7" fillId="11" borderId="0" applyNumberFormat="0" applyBorder="0" applyAlignment="0" applyProtection="0"/>
    <xf numFmtId="192" fontId="7" fillId="13" borderId="0" applyNumberFormat="0" applyBorder="0" applyAlignment="0" applyProtection="0"/>
    <xf numFmtId="192" fontId="7" fillId="5" borderId="0" applyNumberFormat="0" applyBorder="0" applyAlignment="0" applyProtection="0"/>
    <xf numFmtId="192" fontId="7" fillId="9" borderId="0" applyNumberFormat="0" applyBorder="0" applyAlignment="0" applyProtection="0"/>
    <xf numFmtId="192" fontId="7" fillId="14" borderId="0" applyNumberFormat="0" applyBorder="0" applyAlignment="0" applyProtection="0"/>
    <xf numFmtId="0" fontId="7" fillId="6" borderId="0" applyNumberFormat="0" applyBorder="0" applyAlignment="0" applyProtection="0"/>
    <xf numFmtId="192" fontId="7" fillId="8"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7" fillId="11" borderId="0" applyNumberFormat="0" applyBorder="0" applyAlignment="0" applyProtection="0"/>
    <xf numFmtId="192" fontId="7" fillId="11"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7" fillId="15" borderId="0" applyNumberFormat="0" applyBorder="0" applyAlignment="0" applyProtection="0"/>
    <xf numFmtId="192" fontId="7" fillId="15"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7" fillId="3" borderId="0" applyNumberFormat="0" applyBorder="0" applyAlignment="0" applyProtection="0"/>
    <xf numFmtId="192" fontId="7" fillId="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7" fillId="6" borderId="0" applyNumberFormat="0" applyBorder="0" applyAlignment="0" applyProtection="0"/>
    <xf numFmtId="192" fontId="7" fillId="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7" fillId="12" borderId="0" applyNumberFormat="0" applyBorder="0" applyAlignment="0" applyProtection="0"/>
    <xf numFmtId="192" fontId="7" fillId="7"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22" fillId="6"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11" borderId="0" applyNumberFormat="0" applyBorder="0" applyAlignment="0" applyProtection="0"/>
    <xf numFmtId="192" fontId="22" fillId="16" borderId="0" applyNumberFormat="0" applyBorder="0" applyAlignment="0" applyProtection="0"/>
    <xf numFmtId="192" fontId="22" fillId="11" borderId="0" applyNumberFormat="0" applyBorder="0" applyAlignment="0" applyProtection="0"/>
    <xf numFmtId="192" fontId="22" fillId="13" borderId="0" applyNumberFormat="0" applyBorder="0" applyAlignment="0" applyProtection="0"/>
    <xf numFmtId="192" fontId="22" fillId="17" borderId="0" applyNumberFormat="0" applyBorder="0" applyAlignment="0" applyProtection="0"/>
    <xf numFmtId="192" fontId="22" fillId="18" borderId="0" applyNumberFormat="0" applyBorder="0" applyAlignment="0" applyProtection="0"/>
    <xf numFmtId="192" fontId="22" fillId="19" borderId="0" applyNumberFormat="0" applyBorder="0" applyAlignment="0" applyProtection="0"/>
    <xf numFmtId="192" fontId="22" fillId="18" borderId="0" applyNumberFormat="0" applyBorder="0" applyAlignment="0" applyProtection="0"/>
    <xf numFmtId="192" fontId="22" fillId="11" borderId="0" applyNumberFormat="0" applyBorder="0" applyAlignment="0" applyProtection="0"/>
    <xf numFmtId="192" fontId="22" fillId="15" borderId="0" applyNumberFormat="0" applyBorder="0" applyAlignment="0" applyProtection="0"/>
    <xf numFmtId="192" fontId="22" fillId="21" borderId="0" applyNumberFormat="0" applyBorder="0" applyAlignment="0" applyProtection="0"/>
    <xf numFmtId="192" fontId="22" fillId="18" borderId="0" applyNumberFormat="0" applyBorder="0" applyAlignment="0" applyProtection="0"/>
    <xf numFmtId="192" fontId="22" fillId="7" borderId="0" applyNumberFormat="0" applyBorder="0" applyAlignment="0" applyProtection="0"/>
    <xf numFmtId="0" fontId="22" fillId="6"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1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5" borderId="0" applyNumberFormat="0" applyBorder="0" applyAlignment="0" applyProtection="0"/>
    <xf numFmtId="192" fontId="22" fillId="73"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20" borderId="0" applyNumberFormat="0" applyBorder="0" applyAlignment="0" applyProtection="0"/>
    <xf numFmtId="192" fontId="22" fillId="7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14" borderId="0" applyNumberFormat="0" applyBorder="0" applyAlignment="0" applyProtection="0"/>
    <xf numFmtId="192" fontId="22" fillId="29"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34" borderId="0" applyNumberFormat="0" applyBorder="0" applyAlignment="0" applyProtection="0"/>
    <xf numFmtId="192" fontId="22" fillId="7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18" borderId="0" applyNumberFormat="0" applyBorder="0" applyAlignment="0" applyProtection="0"/>
    <xf numFmtId="192" fontId="22" fillId="7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6" borderId="0" applyNumberFormat="0" applyBorder="0" applyAlignment="0" applyProtection="0"/>
    <xf numFmtId="192" fontId="22" fillId="77" borderId="0" applyNumberFormat="0" applyBorder="0" applyAlignment="0" applyProtection="0"/>
    <xf numFmtId="0" fontId="22" fillId="25"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4" borderId="0" applyNumberFormat="0" applyBorder="0" applyAlignment="0" applyProtection="0"/>
    <xf numFmtId="0" fontId="22" fillId="18" borderId="0" applyNumberFormat="0" applyBorder="0" applyAlignment="0" applyProtection="0"/>
    <xf numFmtId="0" fontId="22" fillId="26" borderId="0" applyNumberFormat="0" applyBorder="0" applyAlignment="0" applyProtection="0"/>
    <xf numFmtId="0" fontId="36" fillId="37" borderId="19" applyNumberFormat="0" applyAlignment="0" applyProtection="0"/>
    <xf numFmtId="192" fontId="37" fillId="0" borderId="0" applyNumberFormat="0" applyFill="0" applyBorder="0" applyAlignment="0" applyProtection="0"/>
    <xf numFmtId="192" fontId="123" fillId="28" borderId="0" applyNumberFormat="0" applyBorder="0" applyAlignment="0" applyProtection="0"/>
    <xf numFmtId="0" fontId="9" fillId="0" borderId="39"/>
    <xf numFmtId="0" fontId="9" fillId="0" borderId="39"/>
    <xf numFmtId="192" fontId="9" fillId="0" borderId="39"/>
    <xf numFmtId="0" fontId="42" fillId="37" borderId="3" applyNumberFormat="0" applyAlignment="0" applyProtection="0"/>
    <xf numFmtId="192" fontId="9" fillId="0" borderId="37"/>
    <xf numFmtId="0" fontId="24" fillId="6" borderId="0" applyNumberFormat="0" applyBorder="0" applyAlignment="0" applyProtection="0"/>
    <xf numFmtId="193" fontId="16" fillId="0" borderId="0" applyFill="0" applyBorder="0" applyAlignment="0"/>
    <xf numFmtId="192" fontId="23" fillId="21" borderId="3" applyNumberFormat="0" applyAlignment="0" applyProtection="0"/>
    <xf numFmtId="192" fontId="124" fillId="78" borderId="3" applyNumberFormat="0" applyAlignment="0" applyProtection="0"/>
    <xf numFmtId="0" fontId="42" fillId="37" borderId="3" applyNumberFormat="0" applyAlignment="0" applyProtection="0"/>
    <xf numFmtId="0" fontId="28" fillId="38" borderId="5" applyNumberFormat="0" applyAlignment="0" applyProtection="0"/>
    <xf numFmtId="0" fontId="37" fillId="0" borderId="18" applyNumberFormat="0" applyFill="0" applyAlignment="0" applyProtection="0"/>
    <xf numFmtId="192" fontId="29" fillId="0" borderId="4" applyNumberFormat="0" applyFill="0" applyAlignment="0" applyProtection="0"/>
    <xf numFmtId="192" fontId="28" fillId="29" borderId="5" applyNumberFormat="0" applyAlignment="0" applyProtection="0"/>
    <xf numFmtId="164"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6" fontId="9" fillId="0" borderId="0" applyFont="0" applyFill="0" applyBorder="0" applyAlignment="0" applyProtection="0">
      <alignment vertical="center"/>
    </xf>
    <xf numFmtId="180" fontId="9" fillId="0" borderId="0" applyFont="0" applyFill="0" applyBorder="0" applyProtection="0"/>
    <xf numFmtId="180" fontId="9" fillId="0" borderId="0" applyFont="0" applyFill="0" applyBorder="0" applyProtection="0"/>
    <xf numFmtId="180" fontId="9" fillId="0" borderId="0" applyFont="0" applyFill="0" applyBorder="0" applyProtection="0"/>
    <xf numFmtId="194" fontId="9" fillId="0" borderId="0" applyFont="0" applyFill="0" applyBorder="0" applyAlignment="0" applyProtection="0"/>
    <xf numFmtId="165" fontId="11" fillId="0" borderId="0" applyFont="0" applyFill="0" applyBorder="0" applyAlignment="0" applyProtection="0"/>
    <xf numFmtId="176" fontId="9" fillId="0" borderId="0" applyFont="0" applyFill="0" applyBorder="0" applyAlignment="0" applyProtection="0">
      <alignment vertical="center"/>
    </xf>
    <xf numFmtId="194" fontId="9" fillId="0" borderId="0" applyFont="0" applyFill="0" applyBorder="0" applyAlignment="0" applyProtection="0"/>
    <xf numFmtId="194"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94" fontId="9" fillId="0" borderId="0" applyFont="0" applyFill="0" applyBorder="0" applyAlignment="0" applyProtection="0"/>
    <xf numFmtId="176" fontId="9" fillId="0" borderId="0" applyFont="0" applyFill="0" applyBorder="0" applyAlignment="0" applyProtection="0">
      <alignment vertical="center"/>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6" fontId="125" fillId="0" borderId="0" applyFont="0" applyFill="0" applyBorder="0" applyAlignment="0" applyProtection="0">
      <alignment vertical="center"/>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6" fontId="125" fillId="0" borderId="0" applyFont="0" applyFill="0" applyBorder="0" applyAlignment="0" applyProtection="0">
      <alignment vertical="center"/>
    </xf>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6" fontId="126" fillId="0" borderId="0" applyFont="0" applyFill="0" applyBorder="0" applyAlignment="0" applyProtection="0"/>
    <xf numFmtId="165" fontId="9" fillId="0" borderId="0" applyFont="0" applyFill="0" applyBorder="0" applyAlignment="0" applyProtection="0"/>
    <xf numFmtId="176" fontId="9" fillId="0" borderId="0" applyFont="0" applyFill="0" applyBorder="0" applyAlignment="0" applyProtection="0"/>
    <xf numFmtId="165" fontId="5"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3" fontId="127" fillId="0" borderId="0" applyFont="0" applyFill="0" applyBorder="0" applyAlignment="0" applyProtection="0"/>
    <xf numFmtId="192" fontId="9" fillId="12" borderId="7" applyNumberFormat="0" applyFont="0" applyAlignment="0" applyProtection="0"/>
    <xf numFmtId="192" fontId="9" fillId="12" borderId="7" applyNumberFormat="0" applyFont="0" applyAlignment="0" applyProtection="0"/>
    <xf numFmtId="192" fontId="9" fillId="12" borderId="7" applyNumberFormat="0" applyFont="0" applyAlignment="0" applyProtection="0"/>
    <xf numFmtId="192" fontId="9" fillId="12" borderId="7" applyNumberFormat="0" applyFont="0" applyAlignment="0" applyProtection="0"/>
    <xf numFmtId="44" fontId="9" fillId="0" borderId="0" applyFont="0" applyFill="0" applyBorder="0" applyAlignment="0" applyProtection="0"/>
    <xf numFmtId="179" fontId="9" fillId="0" borderId="0" applyFont="0" applyFill="0" applyBorder="0" applyAlignment="0" applyProtection="0"/>
    <xf numFmtId="195" fontId="127" fillId="0" borderId="0" applyFont="0" applyFill="0" applyBorder="0" applyAlignment="0" applyProtection="0"/>
    <xf numFmtId="0" fontId="127" fillId="0" borderId="0" applyFont="0" applyFill="0" applyBorder="0" applyAlignment="0" applyProtection="0"/>
    <xf numFmtId="14" fontId="10" fillId="0" borderId="0" applyFill="0" applyBorder="0">
      <alignment horizontal="left"/>
    </xf>
    <xf numFmtId="0" fontId="27" fillId="15" borderId="3" applyNumberFormat="0" applyAlignment="0" applyProtection="0"/>
    <xf numFmtId="192" fontId="35" fillId="39" borderId="0" applyNumberFormat="0" applyBorder="0" applyAlignment="0" applyProtection="0"/>
    <xf numFmtId="192" fontId="35" fillId="40" borderId="0" applyNumberFormat="0" applyBorder="0" applyAlignment="0" applyProtection="0"/>
    <xf numFmtId="192" fontId="35" fillId="41" borderId="0" applyNumberFormat="0" applyBorder="0" applyAlignment="0" applyProtection="0"/>
    <xf numFmtId="0" fontId="34" fillId="0" borderId="0" applyNumberFormat="0" applyFill="0" applyBorder="0" applyAlignment="0" applyProtection="0"/>
    <xf numFmtId="0" fontId="22" fillId="25"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4" borderId="0" applyNumberFormat="0" applyBorder="0" applyAlignment="0" applyProtection="0"/>
    <xf numFmtId="0" fontId="22" fillId="18" borderId="0" applyNumberFormat="0" applyBorder="0" applyAlignment="0" applyProtection="0"/>
    <xf numFmtId="0" fontId="22" fillId="26" borderId="0" applyNumberFormat="0" applyBorder="0" applyAlignment="0" applyProtection="0"/>
    <xf numFmtId="0" fontId="27" fillId="15" borderId="3" applyNumberFormat="0" applyAlignment="0" applyProtection="0"/>
    <xf numFmtId="192" fontId="27" fillId="7" borderId="3" applyNumberFormat="0" applyAlignment="0" applyProtection="0"/>
    <xf numFmtId="0" fontId="35" fillId="0" borderId="29" applyNumberFormat="0" applyFill="0" applyAlignment="0" applyProtection="0"/>
    <xf numFmtId="0" fontId="26" fillId="0" borderId="0" applyNumberFormat="0" applyFill="0" applyBorder="0" applyAlignment="0" applyProtection="0"/>
    <xf numFmtId="196" fontId="7" fillId="0" borderId="0" applyFont="0" applyFill="0" applyBorder="0" applyAlignment="0" applyProtection="0"/>
    <xf numFmtId="192" fontId="26" fillId="0" borderId="0" applyNumberFormat="0" applyFill="0" applyBorder="0" applyAlignment="0" applyProtection="0"/>
    <xf numFmtId="2" fontId="127" fillId="0" borderId="0" applyFont="0" applyFill="0" applyBorder="0" applyAlignment="0" applyProtection="0"/>
    <xf numFmtId="3" fontId="128" fillId="0" borderId="0" applyFont="0" applyFill="0" applyBorder="0" applyAlignment="0" applyProtection="0"/>
    <xf numFmtId="192" fontId="24" fillId="79" borderId="0" applyNumberFormat="0" applyBorder="0" applyAlignment="0" applyProtection="0"/>
    <xf numFmtId="38" fontId="10" fillId="42" borderId="0" applyNumberFormat="0" applyBorder="0" applyAlignment="0" applyProtection="0"/>
    <xf numFmtId="38" fontId="10" fillId="42" borderId="0" applyNumberFormat="0" applyBorder="0" applyAlignment="0" applyProtection="0"/>
    <xf numFmtId="0" fontId="24" fillId="6" borderId="0" applyNumberFormat="0" applyBorder="0" applyAlignment="0" applyProtection="0"/>
    <xf numFmtId="192" fontId="32" fillId="0" borderId="40" applyNumberFormat="0" applyFill="0" applyAlignment="0" applyProtection="0"/>
    <xf numFmtId="192" fontId="33" fillId="0" borderId="12" applyNumberFormat="0" applyFill="0" applyAlignment="0" applyProtection="0"/>
    <xf numFmtId="0" fontId="34" fillId="0" borderId="41" applyNumberFormat="0" applyFill="0" applyAlignment="0" applyProtection="0"/>
    <xf numFmtId="192" fontId="34" fillId="0" borderId="42" applyNumberFormat="0" applyFill="0" applyAlignment="0" applyProtection="0"/>
    <xf numFmtId="0" fontId="34" fillId="0" borderId="41" applyNumberFormat="0" applyFill="0" applyAlignment="0" applyProtection="0"/>
    <xf numFmtId="0" fontId="34" fillId="0" borderId="41" applyNumberFormat="0" applyFill="0" applyAlignment="0" applyProtection="0"/>
    <xf numFmtId="0" fontId="34" fillId="0" borderId="41" applyNumberFormat="0" applyFill="0" applyAlignment="0" applyProtection="0"/>
    <xf numFmtId="192" fontId="34" fillId="0" borderId="0" applyNumberFormat="0" applyFill="0" applyBorder="0" applyAlignment="0" applyProtection="0"/>
    <xf numFmtId="192" fontId="129" fillId="0" borderId="0" applyNumberFormat="0" applyFill="0" applyBorder="0" applyAlignment="0" applyProtection="0">
      <alignment vertical="top"/>
      <protection locked="0"/>
    </xf>
    <xf numFmtId="0" fontId="25" fillId="5" borderId="0" applyNumberFormat="0" applyBorder="0" applyAlignment="0" applyProtection="0"/>
    <xf numFmtId="10" fontId="10" fillId="44" borderId="6" applyNumberFormat="0" applyBorder="0" applyAlignment="0" applyProtection="0"/>
    <xf numFmtId="10" fontId="10" fillId="44" borderId="6" applyNumberFormat="0" applyBorder="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192" fontId="130" fillId="36"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0" fontId="27" fillId="15" borderId="3" applyNumberFormat="0" applyAlignment="0" applyProtection="0"/>
    <xf numFmtId="192" fontId="25" fillId="3" borderId="0" applyNumberFormat="0" applyBorder="0" applyAlignment="0" applyProtection="0"/>
    <xf numFmtId="0" fontId="10" fillId="0" borderId="0" applyNumberFormat="0" applyFill="0" applyBorder="0">
      <alignment horizontal="left"/>
    </xf>
    <xf numFmtId="192" fontId="131" fillId="0" borderId="43" applyNumberFormat="0" applyFill="0" applyAlignment="0" applyProtection="0"/>
    <xf numFmtId="192" fontId="30" fillId="36" borderId="0" applyNumberFormat="0" applyBorder="0" applyAlignment="0" applyProtection="0"/>
    <xf numFmtId="192" fontId="30" fillId="15" borderId="0" applyNumberFormat="0" applyBorder="0" applyAlignment="0" applyProtection="0"/>
    <xf numFmtId="197" fontId="9" fillId="0" borderId="0" applyFont="0" applyFill="0" applyBorder="0" applyAlignment="0" applyProtection="0"/>
    <xf numFmtId="197" fontId="9" fillId="0" borderId="0" applyFont="0" applyFill="0" applyBorder="0" applyAlignment="0" applyProtection="0"/>
    <xf numFmtId="198"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9" fillId="0" borderId="0"/>
    <xf numFmtId="0" fontId="5" fillId="0" borderId="0"/>
    <xf numFmtId="0" fontId="5" fillId="0" borderId="0"/>
    <xf numFmtId="0" fontId="5" fillId="0" borderId="0"/>
    <xf numFmtId="0" fontId="5" fillId="0" borderId="0"/>
    <xf numFmtId="192" fontId="9" fillId="0" borderId="0"/>
    <xf numFmtId="0" fontId="5" fillId="0" borderId="0"/>
    <xf numFmtId="0" fontId="5" fillId="0" borderId="0"/>
    <xf numFmtId="192" fontId="9" fillId="0" borderId="0"/>
    <xf numFmtId="0" fontId="5"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182" fontId="45" fillId="0" borderId="0"/>
    <xf numFmtId="0" fontId="9" fillId="0" borderId="0"/>
    <xf numFmtId="182" fontId="45" fillId="0" borderId="0"/>
    <xf numFmtId="0" fontId="9" fillId="0" borderId="0"/>
    <xf numFmtId="0" fontId="9" fillId="0" borderId="0"/>
    <xf numFmtId="0" fontId="9" fillId="0" borderId="0"/>
    <xf numFmtId="182" fontId="45" fillId="0" borderId="0"/>
    <xf numFmtId="0" fontId="9" fillId="0" borderId="0"/>
    <xf numFmtId="0" fontId="9" fillId="0" borderId="0"/>
    <xf numFmtId="0" fontId="9" fillId="0" borderId="0"/>
    <xf numFmtId="0" fontId="9" fillId="0" borderId="0"/>
    <xf numFmtId="0" fontId="9" fillId="0" borderId="0"/>
    <xf numFmtId="192" fontId="7"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192" fontId="9" fillId="0" borderId="0"/>
    <xf numFmtId="0" fontId="9" fillId="0" borderId="0"/>
    <xf numFmtId="0" fontId="9" fillId="0" borderId="0"/>
    <xf numFmtId="0" fontId="9" fillId="0" borderId="0"/>
    <xf numFmtId="0" fontId="9" fillId="0" borderId="0"/>
    <xf numFmtId="0" fontId="9" fillId="0" borderId="0"/>
    <xf numFmtId="0" fontId="9" fillId="0" borderId="0"/>
    <xf numFmtId="182" fontId="45" fillId="0" borderId="0"/>
    <xf numFmtId="182" fontId="45" fillId="0" borderId="0"/>
    <xf numFmtId="182" fontId="45" fillId="0" borderId="0"/>
    <xf numFmtId="182" fontId="45" fillId="0" borderId="0"/>
    <xf numFmtId="182"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192" fontId="9" fillId="0" borderId="0"/>
    <xf numFmtId="0" fontId="5" fillId="0" borderId="0"/>
    <xf numFmtId="0" fontId="5" fillId="0" borderId="0"/>
    <xf numFmtId="0" fontId="5" fillId="0" borderId="0"/>
    <xf numFmtId="192" fontId="126" fillId="0" borderId="0"/>
    <xf numFmtId="0" fontId="5" fillId="0" borderId="0"/>
    <xf numFmtId="182" fontId="45" fillId="0" borderId="0"/>
    <xf numFmtId="192" fontId="7" fillId="0" borderId="0"/>
    <xf numFmtId="0" fontId="5" fillId="0" borderId="0"/>
    <xf numFmtId="0" fontId="132" fillId="0" borderId="0"/>
    <xf numFmtId="0" fontId="7" fillId="0" borderId="0"/>
    <xf numFmtId="192" fontId="9" fillId="0" borderId="0"/>
    <xf numFmtId="0" fontId="5" fillId="0" borderId="0"/>
    <xf numFmtId="192" fontId="9" fillId="0" borderId="0"/>
    <xf numFmtId="192"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9" fillId="0" borderId="0"/>
    <xf numFmtId="192" fontId="9" fillId="0" borderId="0"/>
    <xf numFmtId="192" fontId="9" fillId="0" borderId="0"/>
    <xf numFmtId="192" fontId="9" fillId="0" borderId="0"/>
    <xf numFmtId="182" fontId="45" fillId="0" borderId="0"/>
    <xf numFmtId="0"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7" fillId="0" borderId="0"/>
    <xf numFmtId="0" fontId="9" fillId="0" borderId="0"/>
    <xf numFmtId="192" fontId="7"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11" fillId="0" borderId="0"/>
    <xf numFmtId="0" fontId="11" fillId="0" borderId="0"/>
    <xf numFmtId="0"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192" fontId="9" fillId="0" borderId="0"/>
    <xf numFmtId="0" fontId="9" fillId="0" borderId="0"/>
    <xf numFmtId="0" fontId="9" fillId="0" borderId="0"/>
    <xf numFmtId="192" fontId="9" fillId="0" borderId="0"/>
    <xf numFmtId="0" fontId="9" fillId="0" borderId="0"/>
    <xf numFmtId="192" fontId="133" fillId="0" borderId="0"/>
    <xf numFmtId="0" fontId="9" fillId="0" borderId="0"/>
    <xf numFmtId="192" fontId="126" fillId="0" borderId="0"/>
    <xf numFmtId="0" fontId="9" fillId="0" borderId="0"/>
    <xf numFmtId="192"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2" fontId="1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2" fontId="7"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2" fontId="9" fillId="0" borderId="0"/>
    <xf numFmtId="0" fontId="9" fillId="0" borderId="0"/>
    <xf numFmtId="0" fontId="9" fillId="0" borderId="0"/>
    <xf numFmtId="0" fontId="9" fillId="0" borderId="0"/>
    <xf numFmtId="0" fontId="9" fillId="0" borderId="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5" fillId="60" borderId="38"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0" fontId="9" fillId="12" borderId="7" applyNumberFormat="0" applyFont="0" applyAlignment="0" applyProtection="0"/>
    <xf numFmtId="192" fontId="36" fillId="78" borderId="19" applyNumberFormat="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12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36" fillId="37" borderId="19" applyNumberFormat="0" applyAlignment="0" applyProtection="0"/>
    <xf numFmtId="0" fontId="9" fillId="34" borderId="20" applyNumberFormat="0" applyProtection="0">
      <alignment horizontal="left" vertical="center" indent="1"/>
    </xf>
    <xf numFmtId="192" fontId="9" fillId="34" borderId="20" applyNumberFormat="0" applyProtection="0">
      <alignment horizontal="left" vertical="center" indent="1"/>
    </xf>
    <xf numFmtId="192" fontId="9" fillId="34" borderId="20" applyNumberFormat="0" applyProtection="0">
      <alignment horizontal="left" vertical="center" indent="1"/>
    </xf>
    <xf numFmtId="192" fontId="9" fillId="34" borderId="20" applyNumberFormat="0" applyProtection="0">
      <alignment horizontal="left" vertical="center" indent="1"/>
    </xf>
    <xf numFmtId="0" fontId="9" fillId="34" borderId="20" applyNumberFormat="0" applyProtection="0">
      <alignment horizontal="left" vertical="top" indent="1"/>
    </xf>
    <xf numFmtId="192" fontId="9" fillId="34" borderId="20" applyNumberFormat="0" applyProtection="0">
      <alignment horizontal="left" vertical="top" indent="1"/>
    </xf>
    <xf numFmtId="192" fontId="9" fillId="34" borderId="20" applyNumberFormat="0" applyProtection="0">
      <alignment horizontal="left" vertical="top" indent="1"/>
    </xf>
    <xf numFmtId="192" fontId="9" fillId="34" borderId="20" applyNumberFormat="0" applyProtection="0">
      <alignment horizontal="left" vertical="top" indent="1"/>
    </xf>
    <xf numFmtId="0" fontId="9" fillId="45" borderId="20" applyNumberFormat="0" applyProtection="0">
      <alignment horizontal="left" vertical="center" indent="1"/>
    </xf>
    <xf numFmtId="192" fontId="9" fillId="45" borderId="20" applyNumberFormat="0" applyProtection="0">
      <alignment horizontal="left" vertical="center" indent="1"/>
    </xf>
    <xf numFmtId="192" fontId="9" fillId="45" borderId="20" applyNumberFormat="0" applyProtection="0">
      <alignment horizontal="left" vertical="center" indent="1"/>
    </xf>
    <xf numFmtId="192" fontId="9" fillId="45" borderId="20" applyNumberFormat="0" applyProtection="0">
      <alignment horizontal="left" vertical="center" indent="1"/>
    </xf>
    <xf numFmtId="0" fontId="9" fillId="45" borderId="20" applyNumberFormat="0" applyProtection="0">
      <alignment horizontal="left" vertical="top" indent="1"/>
    </xf>
    <xf numFmtId="192" fontId="9" fillId="45" borderId="20" applyNumberFormat="0" applyProtection="0">
      <alignment horizontal="left" vertical="top" indent="1"/>
    </xf>
    <xf numFmtId="192" fontId="9" fillId="45" borderId="20" applyNumberFormat="0" applyProtection="0">
      <alignment horizontal="left" vertical="top" indent="1"/>
    </xf>
    <xf numFmtId="192" fontId="9" fillId="45" borderId="20" applyNumberFormat="0" applyProtection="0">
      <alignment horizontal="left" vertical="top" indent="1"/>
    </xf>
    <xf numFmtId="0" fontId="9" fillId="9" borderId="20" applyNumberFormat="0" applyProtection="0">
      <alignment horizontal="left" vertical="center" indent="1"/>
    </xf>
    <xf numFmtId="192" fontId="9" fillId="9" borderId="20" applyNumberFormat="0" applyProtection="0">
      <alignment horizontal="left" vertical="center" indent="1"/>
    </xf>
    <xf numFmtId="192" fontId="9" fillId="9" borderId="20" applyNumberFormat="0" applyProtection="0">
      <alignment horizontal="left" vertical="center" indent="1"/>
    </xf>
    <xf numFmtId="192" fontId="9" fillId="9" borderId="20" applyNumberFormat="0" applyProtection="0">
      <alignment horizontal="left" vertical="center" indent="1"/>
    </xf>
    <xf numFmtId="0" fontId="9" fillId="9" borderId="20" applyNumberFormat="0" applyProtection="0">
      <alignment horizontal="left" vertical="top" indent="1"/>
    </xf>
    <xf numFmtId="192" fontId="9" fillId="9" borderId="20" applyNumberFormat="0" applyProtection="0">
      <alignment horizontal="left" vertical="top" indent="1"/>
    </xf>
    <xf numFmtId="192" fontId="9" fillId="9" borderId="20" applyNumberFormat="0" applyProtection="0">
      <alignment horizontal="left" vertical="top" indent="1"/>
    </xf>
    <xf numFmtId="192" fontId="9" fillId="9" borderId="20" applyNumberFormat="0" applyProtection="0">
      <alignment horizontal="left" vertical="top" indent="1"/>
    </xf>
    <xf numFmtId="0" fontId="9" fillId="48" borderId="20" applyNumberFormat="0" applyProtection="0">
      <alignment horizontal="left" vertical="center" indent="1"/>
    </xf>
    <xf numFmtId="192" fontId="9" fillId="48" borderId="20" applyNumberFormat="0" applyProtection="0">
      <alignment horizontal="left" vertical="center" indent="1"/>
    </xf>
    <xf numFmtId="192" fontId="9" fillId="48" borderId="20" applyNumberFormat="0" applyProtection="0">
      <alignment horizontal="left" vertical="center" indent="1"/>
    </xf>
    <xf numFmtId="192" fontId="9" fillId="48" borderId="20" applyNumberFormat="0" applyProtection="0">
      <alignment horizontal="left" vertical="center" indent="1"/>
    </xf>
    <xf numFmtId="0" fontId="9" fillId="48" borderId="20" applyNumberFormat="0" applyProtection="0">
      <alignment horizontal="left" vertical="top" indent="1"/>
    </xf>
    <xf numFmtId="192" fontId="9" fillId="48" borderId="20" applyNumberFormat="0" applyProtection="0">
      <alignment horizontal="left" vertical="top" indent="1"/>
    </xf>
    <xf numFmtId="192" fontId="9" fillId="48" borderId="20" applyNumberFormat="0" applyProtection="0">
      <alignment horizontal="left" vertical="top" indent="1"/>
    </xf>
    <xf numFmtId="192" fontId="9" fillId="48" borderId="20" applyNumberFormat="0" applyProtection="0">
      <alignment horizontal="left" vertical="top" indent="1"/>
    </xf>
    <xf numFmtId="0" fontId="9" fillId="37" borderId="6" applyNumberFormat="0">
      <protection locked="0"/>
    </xf>
    <xf numFmtId="192" fontId="9" fillId="37" borderId="6" applyNumberFormat="0">
      <protection locked="0"/>
    </xf>
    <xf numFmtId="192" fontId="9" fillId="37" borderId="6" applyNumberFormat="0">
      <protection locked="0"/>
    </xf>
    <xf numFmtId="192" fontId="9" fillId="37" borderId="6" applyNumberFormat="0">
      <protection locked="0"/>
    </xf>
    <xf numFmtId="4" fontId="38" fillId="48" borderId="20" applyNumberFormat="0" applyProtection="0">
      <alignment horizontal="right" vertical="center"/>
    </xf>
    <xf numFmtId="192" fontId="24" fillId="4" borderId="0" applyNumberFormat="0" applyBorder="0" applyAlignment="0" applyProtection="0"/>
    <xf numFmtId="0" fontId="25" fillId="5" borderId="0" applyNumberFormat="0" applyBorder="0" applyAlignment="0" applyProtection="0"/>
    <xf numFmtId="0" fontId="134" fillId="0" borderId="0" applyNumberFormat="0" applyFill="0" applyBorder="0" applyAlignment="0" applyProtection="0"/>
    <xf numFmtId="192" fontId="134" fillId="0" borderId="0" applyNumberFormat="0" applyFill="0" applyBorder="0" applyAlignment="0" applyProtection="0"/>
    <xf numFmtId="0" fontId="135" fillId="42" borderId="0" applyBorder="0" applyProtection="0"/>
    <xf numFmtId="192" fontId="36" fillId="21" borderId="19" applyNumberFormat="0" applyAlignment="0" applyProtection="0"/>
    <xf numFmtId="0" fontId="9" fillId="0" borderId="0"/>
    <xf numFmtId="0" fontId="9" fillId="0" borderId="0" applyNumberFormat="0" applyFill="0" applyBorder="0">
      <alignment horizontal="left"/>
    </xf>
    <xf numFmtId="0" fontId="9" fillId="0" borderId="0" applyNumberFormat="0" applyFill="0" applyBorder="0">
      <alignment horizontal="left"/>
    </xf>
    <xf numFmtId="0" fontId="9" fillId="0" borderId="0" applyNumberFormat="0" applyFill="0" applyBorder="0">
      <alignment horizontal="left"/>
    </xf>
    <xf numFmtId="192" fontId="26" fillId="0" borderId="0" applyNumberFormat="0" applyFill="0" applyBorder="0" applyAlignment="0" applyProtection="0"/>
    <xf numFmtId="0" fontId="37" fillId="0" borderId="0" applyNumberFormat="0" applyFill="0" applyBorder="0" applyAlignment="0" applyProtection="0"/>
    <xf numFmtId="0" fontId="26" fillId="0" borderId="0" applyNumberFormat="0" applyFill="0" applyBorder="0" applyAlignment="0" applyProtection="0"/>
    <xf numFmtId="192" fontId="31" fillId="0" borderId="0" applyNumberFormat="0" applyFill="0" applyBorder="0" applyAlignment="0" applyProtection="0"/>
    <xf numFmtId="192" fontId="82" fillId="0" borderId="0" applyNumberFormat="0" applyFill="0" applyBorder="0" applyAlignment="0" applyProtection="0"/>
    <xf numFmtId="192" fontId="83" fillId="0" borderId="26" applyNumberFormat="0" applyFill="0" applyAlignment="0" applyProtection="0"/>
    <xf numFmtId="192" fontId="84" fillId="0" borderId="12" applyNumberFormat="0" applyFill="0" applyAlignment="0" applyProtection="0"/>
    <xf numFmtId="192" fontId="85" fillId="0" borderId="44" applyNumberFormat="0" applyFill="0" applyAlignment="0" applyProtection="0"/>
    <xf numFmtId="192" fontId="85" fillId="0" borderId="0" applyNumberFormat="0" applyFill="0" applyBorder="0" applyAlignment="0" applyProtection="0"/>
    <xf numFmtId="192" fontId="82" fillId="0" borderId="0" applyNumberForma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3" applyNumberFormat="0" applyFill="0" applyAlignment="0" applyProtection="0"/>
    <xf numFmtId="0" fontId="34" fillId="0" borderId="41" applyNumberFormat="0" applyFill="0" applyAlignment="0" applyProtection="0"/>
    <xf numFmtId="0" fontId="9" fillId="0" borderId="45" applyFill="0" applyProtection="0"/>
    <xf numFmtId="0" fontId="9" fillId="0" borderId="45" applyFill="0" applyProtection="0"/>
    <xf numFmtId="192" fontId="35" fillId="0" borderId="46" applyNumberFormat="0" applyFill="0" applyAlignment="0" applyProtection="0"/>
    <xf numFmtId="0" fontId="5" fillId="0" borderId="0"/>
    <xf numFmtId="192" fontId="128" fillId="0" borderId="0"/>
    <xf numFmtId="0" fontId="31" fillId="0" borderId="0" applyNumberFormat="0" applyFill="0" applyBorder="0" applyAlignment="0" applyProtection="0"/>
    <xf numFmtId="0" fontId="32" fillId="0" borderId="11" applyNumberFormat="0" applyFill="0" applyAlignment="0" applyProtection="0"/>
    <xf numFmtId="0" fontId="33" fillId="0" borderId="13" applyNumberFormat="0" applyFill="0" applyAlignment="0" applyProtection="0"/>
    <xf numFmtId="0" fontId="34" fillId="0" borderId="41" applyNumberFormat="0" applyFill="0" applyAlignment="0" applyProtection="0"/>
    <xf numFmtId="0" fontId="34" fillId="0" borderId="0" applyNumberFormat="0" applyFill="0" applyBorder="0" applyAlignment="0" applyProtection="0"/>
    <xf numFmtId="192" fontId="28" fillId="38" borderId="5" applyNumberFormat="0" applyAlignment="0" applyProtection="0"/>
    <xf numFmtId="0" fontId="37" fillId="0" borderId="18" applyNumberFormat="0" applyFill="0" applyAlignment="0" applyProtection="0"/>
    <xf numFmtId="0" fontId="37" fillId="0" borderId="0" applyNumberFormat="0" applyFill="0" applyBorder="0" applyAlignment="0" applyProtection="0"/>
    <xf numFmtId="192" fontId="37" fillId="0" borderId="0" applyNumberFormat="0" applyFill="0" applyBorder="0" applyAlignment="0" applyProtection="0"/>
    <xf numFmtId="0" fontId="28" fillId="38" borderId="5" applyNumberFormat="0" applyAlignment="0" applyProtection="0"/>
    <xf numFmtId="176" fontId="136" fillId="0" borderId="0" applyFont="0" applyFill="0" applyBorder="0" applyAlignment="0" applyProtection="0"/>
    <xf numFmtId="0" fontId="9" fillId="12" borderId="7" applyNumberFormat="0" applyFont="0" applyAlignment="0" applyProtection="0"/>
    <xf numFmtId="165" fontId="5" fillId="0" borderId="0" applyFont="0" applyFill="0" applyBorder="0" applyAlignment="0" applyProtection="0"/>
    <xf numFmtId="0" fontId="137" fillId="80" borderId="47">
      <alignment vertical="center"/>
    </xf>
    <xf numFmtId="0" fontId="137" fillId="80" borderId="47">
      <alignment vertical="center"/>
    </xf>
    <xf numFmtId="0" fontId="137" fillId="80" borderId="47">
      <alignment vertical="center"/>
    </xf>
    <xf numFmtId="0" fontId="137" fillId="80" borderId="47">
      <alignment vertical="center"/>
    </xf>
    <xf numFmtId="0" fontId="137" fillId="80" borderId="47">
      <alignment vertical="center"/>
    </xf>
    <xf numFmtId="0" fontId="137" fillId="80" borderId="47">
      <alignment vertical="center"/>
    </xf>
    <xf numFmtId="0" fontId="137" fillId="80" borderId="48">
      <alignment vertical="center"/>
    </xf>
    <xf numFmtId="199" fontId="138" fillId="81" borderId="49"/>
    <xf numFmtId="0" fontId="138" fillId="0" borderId="9"/>
    <xf numFmtId="0" fontId="138" fillId="82" borderId="50"/>
    <xf numFmtId="0" fontId="138" fillId="82" borderId="50"/>
    <xf numFmtId="0" fontId="138" fillId="82" borderId="50"/>
    <xf numFmtId="0" fontId="138" fillId="82" borderId="50"/>
    <xf numFmtId="0" fontId="138" fillId="82" borderId="50"/>
    <xf numFmtId="0" fontId="138" fillId="82" borderId="50"/>
    <xf numFmtId="0" fontId="138" fillId="82" borderId="50"/>
    <xf numFmtId="0" fontId="138" fillId="82" borderId="50"/>
    <xf numFmtId="0" fontId="138" fillId="82" borderId="50"/>
    <xf numFmtId="0" fontId="7" fillId="7"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139" fillId="2" borderId="0" applyNumberFormat="0" applyBorder="0" applyAlignment="0" applyProtection="0">
      <alignment vertical="center"/>
    </xf>
    <xf numFmtId="0" fontId="139" fillId="3" borderId="0" applyNumberFormat="0" applyBorder="0" applyAlignment="0" applyProtection="0">
      <alignment vertical="center"/>
    </xf>
    <xf numFmtId="0" fontId="139" fillId="4" borderId="0" applyNumberFormat="0" applyBorder="0" applyAlignment="0" applyProtection="0">
      <alignment vertical="center"/>
    </xf>
    <xf numFmtId="0" fontId="139" fillId="5" borderId="0" applyNumberFormat="0" applyBorder="0" applyAlignment="0" applyProtection="0">
      <alignment vertical="center"/>
    </xf>
    <xf numFmtId="0" fontId="139" fillId="6" borderId="0" applyNumberFormat="0" applyBorder="0" applyAlignment="0" applyProtection="0">
      <alignment vertical="center"/>
    </xf>
    <xf numFmtId="0" fontId="139" fillId="7" borderId="0" applyNumberFormat="0" applyBorder="0" applyAlignment="0" applyProtection="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21"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139" fillId="9" borderId="0" applyNumberFormat="0" applyBorder="0" applyAlignment="0" applyProtection="0">
      <alignment vertical="center"/>
    </xf>
    <xf numFmtId="0" fontId="139" fillId="11" borderId="0" applyNumberFormat="0" applyBorder="0" applyAlignment="0" applyProtection="0">
      <alignment vertical="center"/>
    </xf>
    <xf numFmtId="0" fontId="139" fillId="13" borderId="0" applyNumberFormat="0" applyBorder="0" applyAlignment="0" applyProtection="0">
      <alignment vertical="center"/>
    </xf>
    <xf numFmtId="0" fontId="139" fillId="5" borderId="0" applyNumberFormat="0" applyBorder="0" applyAlignment="0" applyProtection="0">
      <alignment vertical="center"/>
    </xf>
    <xf numFmtId="0" fontId="139" fillId="9" borderId="0" applyNumberFormat="0" applyBorder="0" applyAlignment="0" applyProtection="0">
      <alignment vertical="center"/>
    </xf>
    <xf numFmtId="0" fontId="139" fillId="14" borderId="0" applyNumberFormat="0" applyBorder="0" applyAlignment="0" applyProtection="0">
      <alignment vertical="center"/>
    </xf>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0" fontId="22" fillId="18"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21" borderId="0" applyNumberFormat="0" applyBorder="0" applyAlignment="0" applyProtection="0"/>
    <xf numFmtId="0" fontId="22" fillId="18" borderId="0" applyNumberFormat="0" applyBorder="0" applyAlignment="0" applyProtection="0"/>
    <xf numFmtId="0" fontId="22" fillId="11" borderId="0" applyNumberFormat="0" applyBorder="0" applyAlignment="0" applyProtection="0"/>
    <xf numFmtId="0" fontId="140" fillId="16" borderId="0" applyNumberFormat="0" applyBorder="0" applyAlignment="0" applyProtection="0">
      <alignment vertical="center"/>
    </xf>
    <xf numFmtId="0" fontId="140" fillId="11" borderId="0" applyNumberFormat="0" applyBorder="0" applyAlignment="0" applyProtection="0">
      <alignment vertical="center"/>
    </xf>
    <xf numFmtId="0" fontId="140" fillId="13" borderId="0" applyNumberFormat="0" applyBorder="0" applyAlignment="0" applyProtection="0">
      <alignment vertical="center"/>
    </xf>
    <xf numFmtId="0" fontId="140" fillId="17" borderId="0" applyNumberFormat="0" applyBorder="0" applyAlignment="0" applyProtection="0">
      <alignment vertical="center"/>
    </xf>
    <xf numFmtId="0" fontId="140" fillId="18" borderId="0" applyNumberFormat="0" applyBorder="0" applyAlignment="0" applyProtection="0">
      <alignment vertical="center"/>
    </xf>
    <xf numFmtId="0" fontId="140" fillId="19" borderId="0" applyNumberFormat="0" applyBorder="0" applyAlignment="0" applyProtection="0">
      <alignment vertical="center"/>
    </xf>
    <xf numFmtId="0" fontId="22" fillId="16" borderId="0" applyNumberFormat="0" applyBorder="0" applyAlignment="0" applyProtection="0"/>
    <xf numFmtId="0" fontId="22" fillId="11"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5"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4" borderId="0" applyNumberFormat="0" applyBorder="0" applyAlignment="0" applyProtection="0"/>
    <xf numFmtId="0" fontId="22" fillId="18" borderId="0" applyNumberFormat="0" applyBorder="0" applyAlignment="0" applyProtection="0"/>
    <xf numFmtId="0" fontId="22" fillId="26" borderId="0" applyNumberFormat="0" applyBorder="0" applyAlignment="0" applyProtection="0"/>
    <xf numFmtId="0" fontId="22" fillId="18"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8" borderId="0" applyNumberFormat="0" applyBorder="0" applyAlignment="0" applyProtection="0"/>
    <xf numFmtId="0" fontId="22" fillId="20" borderId="0" applyNumberFormat="0" applyBorder="0" applyAlignment="0" applyProtection="0"/>
    <xf numFmtId="0" fontId="36" fillId="37" borderId="19" applyNumberFormat="0" applyAlignment="0" applyProtection="0"/>
    <xf numFmtId="0" fontId="23" fillId="37" borderId="3" applyNumberFormat="0" applyAlignment="0" applyProtection="0"/>
    <xf numFmtId="0" fontId="24" fillId="4" borderId="0" applyNumberFormat="0" applyBorder="0" applyAlignment="0" applyProtection="0"/>
    <xf numFmtId="0" fontId="28" fillId="38" borderId="5" applyNumberFormat="0" applyAlignment="0" applyProtection="0"/>
    <xf numFmtId="0" fontId="29" fillId="0" borderId="4" applyNumberFormat="0" applyFill="0" applyAlignment="0" applyProtection="0"/>
    <xf numFmtId="200" fontId="9" fillId="50" borderId="0" applyBorder="0" applyProtection="0"/>
    <xf numFmtId="164" fontId="9" fillId="0" borderId="0" applyFont="0" applyFill="0" applyBorder="0" applyAlignment="0" applyProtection="0"/>
    <xf numFmtId="0" fontId="27" fillId="15" borderId="3" applyNumberFormat="0" applyAlignment="0" applyProtection="0"/>
    <xf numFmtId="0" fontId="22" fillId="83"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0" borderId="0" applyNumberFormat="0" applyBorder="0" applyAlignment="0" applyProtection="0"/>
    <xf numFmtId="0" fontId="35" fillId="0" borderId="51" applyNumberFormat="0" applyFill="0" applyAlignment="0" applyProtection="0"/>
    <xf numFmtId="0" fontId="26" fillId="0" borderId="0" applyNumberFormat="0" applyFill="0" applyBorder="0" applyAlignment="0" applyProtection="0"/>
    <xf numFmtId="0" fontId="24" fillId="4" borderId="0" applyNumberFormat="0" applyBorder="0" applyAlignment="0" applyProtection="0"/>
    <xf numFmtId="0" fontId="141"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25" fillId="3" borderId="0" applyNumberFormat="0" applyBorder="0" applyAlignment="0" applyProtection="0"/>
    <xf numFmtId="0" fontId="27" fillId="15" borderId="3" applyNumberFormat="0" applyAlignment="0" applyProtection="0"/>
    <xf numFmtId="165" fontId="9" fillId="0" borderId="0" applyFont="0" applyFill="0" applyBorder="0" applyAlignment="0" applyProtection="0"/>
    <xf numFmtId="165" fontId="9" fillId="0" borderId="0" applyFont="0" applyFill="0" applyBorder="0" applyAlignment="0" applyProtection="0"/>
    <xf numFmtId="201"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96" fontId="9" fillId="0" borderId="0" applyFont="0" applyFill="0" applyBorder="0" applyAlignment="0" applyProtection="0"/>
    <xf numFmtId="0" fontId="30" fillId="15" borderId="0" applyNumberFormat="0" applyBorder="0" applyAlignment="0" applyProtection="0"/>
    <xf numFmtId="0" fontId="45" fillId="0" borderId="0"/>
    <xf numFmtId="0" fontId="9" fillId="0" borderId="0"/>
    <xf numFmtId="0" fontId="7" fillId="12"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4" fillId="0" borderId="0" applyFont="0" applyFill="0" applyBorder="0" applyAlignment="0" applyProtection="0"/>
    <xf numFmtId="9" fontId="9" fillId="0" borderId="0" applyFont="0" applyFill="0" applyBorder="0" applyAlignment="0" applyProtection="0"/>
    <xf numFmtId="0" fontId="36" fillId="21" borderId="19" applyNumberFormat="0" applyAlignment="0" applyProtection="0"/>
    <xf numFmtId="0" fontId="25" fillId="3" borderId="0" applyNumberFormat="0" applyBorder="0" applyAlignment="0" applyProtection="0"/>
    <xf numFmtId="202" fontId="9" fillId="0" borderId="0" applyFont="0" applyFill="0" applyBorder="0" applyAlignment="0" applyProtection="0"/>
    <xf numFmtId="165" fontId="9" fillId="0" borderId="0" applyFont="0" applyFill="0" applyBorder="0" applyAlignment="0" applyProtection="0"/>
    <xf numFmtId="0" fontId="9" fillId="0" borderId="0"/>
    <xf numFmtId="0" fontId="104" fillId="0" borderId="0"/>
    <xf numFmtId="0" fontId="37" fillId="0" borderId="0" applyNumberFormat="0" applyFill="0" applyBorder="0" applyAlignment="0" applyProtection="0"/>
    <xf numFmtId="0" fontId="85" fillId="0" borderId="0" applyNumberFormat="0" applyFill="0" applyBorder="0" applyAlignment="0" applyProtection="0"/>
    <xf numFmtId="0" fontId="32" fillId="0" borderId="52" applyNumberFormat="0" applyFill="0" applyAlignment="0" applyProtection="0"/>
    <xf numFmtId="0" fontId="33" fillId="0" borderId="12" applyNumberFormat="0" applyFill="0" applyAlignment="0" applyProtection="0"/>
    <xf numFmtId="0" fontId="34" fillId="0" borderId="53" applyNumberFormat="0" applyFill="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29" fillId="0" borderId="4" applyNumberFormat="0" applyFill="0" applyAlignment="0" applyProtection="0"/>
    <xf numFmtId="165" fontId="9" fillId="0" borderId="0" applyFont="0" applyFill="0" applyBorder="0" applyAlignment="0" applyProtection="0"/>
    <xf numFmtId="165" fontId="9" fillId="0" borderId="0" applyFont="0" applyFill="0" applyBorder="0" applyAlignment="0" applyProtection="0"/>
    <xf numFmtId="0" fontId="37" fillId="0" borderId="0" applyNumberFormat="0" applyFill="0" applyBorder="0" applyAlignment="0" applyProtection="0"/>
    <xf numFmtId="0" fontId="28" fillId="38" borderId="5" applyNumberFormat="0" applyAlignment="0" applyProtection="0"/>
    <xf numFmtId="41" fontId="51" fillId="0" borderId="0" applyFont="0" applyFill="0" applyBorder="0" applyAlignment="0" applyProtection="0"/>
    <xf numFmtId="165" fontId="51" fillId="0" borderId="0" applyFont="0" applyFill="0" applyBorder="0" applyAlignment="0" applyProtection="0"/>
    <xf numFmtId="199" fontId="142" fillId="0" borderId="54">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14" borderId="0" applyNumberFormat="0" applyBorder="0" applyAlignment="0" applyProtection="0"/>
    <xf numFmtId="0" fontId="22" fillId="11"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9" borderId="0" applyNumberFormat="0" applyBorder="0" applyAlignment="0" applyProtection="0"/>
    <xf numFmtId="0" fontId="22" fillId="25"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34" borderId="0" applyNumberFormat="0" applyBorder="0" applyAlignment="0" applyProtection="0"/>
    <xf numFmtId="0" fontId="22" fillId="18" borderId="0" applyNumberFormat="0" applyBorder="0" applyAlignment="0" applyProtection="0"/>
    <xf numFmtId="0" fontId="22" fillId="26" borderId="0" applyNumberFormat="0" applyBorder="0" applyAlignment="0" applyProtection="0"/>
    <xf numFmtId="0" fontId="23" fillId="21" borderId="3" applyNumberFormat="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0" fontId="83" fillId="0" borderId="26" applyNumberFormat="0" applyFill="0" applyAlignment="0" applyProtection="0"/>
    <xf numFmtId="0" fontId="27" fillId="15" borderId="3" applyNumberFormat="0" applyAlignment="0" applyProtection="0"/>
    <xf numFmtId="0" fontId="9" fillId="0" borderId="0"/>
    <xf numFmtId="0" fontId="104" fillId="0" borderId="0"/>
    <xf numFmtId="0" fontId="9" fillId="0" borderId="0"/>
    <xf numFmtId="0" fontId="7" fillId="12" borderId="7" applyNumberFormat="0" applyFont="0" applyAlignment="0" applyProtection="0"/>
    <xf numFmtId="0" fontId="9" fillId="12"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35" fillId="0" borderId="55" applyNumberFormat="0" applyFill="0" applyAlignment="0" applyProtection="0"/>
    <xf numFmtId="0" fontId="9" fillId="0" borderId="0"/>
    <xf numFmtId="193" fontId="16" fillId="0" borderId="0" applyFill="0" applyBorder="0" applyAlignment="0"/>
    <xf numFmtId="176" fontId="9" fillId="0" borderId="0" applyFont="0" applyFill="0" applyBorder="0" applyAlignment="0" applyProtection="0"/>
    <xf numFmtId="203" fontId="143" fillId="0" borderId="56" applyNumberFormat="0" applyProtection="0">
      <alignment horizontal="right" vertical="center"/>
    </xf>
    <xf numFmtId="203" fontId="144" fillId="0" borderId="57" applyNumberFormat="0" applyProtection="0">
      <alignment horizontal="right" vertical="center"/>
    </xf>
    <xf numFmtId="0" fontId="144" fillId="84" borderId="58" applyNumberFormat="0" applyAlignment="0" applyProtection="0">
      <alignment horizontal="left" vertical="center" indent="1"/>
    </xf>
    <xf numFmtId="0" fontId="145" fillId="85" borderId="58" applyNumberFormat="0" applyAlignment="0" applyProtection="0">
      <alignment horizontal="left" vertical="center" indent="1"/>
    </xf>
    <xf numFmtId="203" fontId="143" fillId="86" borderId="58" applyNumberFormat="0" applyAlignment="0" applyProtection="0">
      <alignment horizontal="left" vertical="center" indent="1"/>
    </xf>
    <xf numFmtId="0" fontId="144" fillId="84" borderId="57" applyNumberFormat="0" applyAlignment="0" applyProtection="0">
      <alignment horizontal="left" vertical="center" indent="1"/>
    </xf>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146" fillId="37"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204"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40" fontId="4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40" fontId="4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9" fillId="0" borderId="0"/>
    <xf numFmtId="0" fontId="9" fillId="0" borderId="0"/>
    <xf numFmtId="0" fontId="9" fillId="0" borderId="0"/>
    <xf numFmtId="0" fontId="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9" fillId="0" borderId="0"/>
    <xf numFmtId="0" fontId="9" fillId="0" borderId="0"/>
    <xf numFmtId="0" fontId="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59"/>
    <xf numFmtId="0" fontId="9" fillId="0" borderId="59"/>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2" fontId="129" fillId="0" borderId="0" applyNumberFormat="0" applyFill="0" applyBorder="0" applyAlignment="0" applyProtection="0">
      <alignment vertical="top"/>
      <protection locked="0"/>
    </xf>
    <xf numFmtId="0" fontId="7" fillId="0" borderId="0"/>
    <xf numFmtId="165" fontId="5" fillId="0" borderId="0" applyFont="0" applyFill="0" applyBorder="0" applyAlignment="0" applyProtection="0"/>
    <xf numFmtId="0" fontId="4" fillId="0" borderId="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165"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9" fillId="0" borderId="0" applyFont="0" applyFill="0" applyBorder="0" applyAlignment="0" applyProtection="0"/>
    <xf numFmtId="192" fontId="34" fillId="0" borderId="64" applyNumberFormat="0" applyFill="0" applyAlignment="0" applyProtection="0"/>
    <xf numFmtId="192" fontId="12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192"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92" fontId="85" fillId="0" borderId="27" applyNumberFormat="0" applyFill="0" applyAlignment="0" applyProtection="0"/>
    <xf numFmtId="0" fontId="34" fillId="0" borderId="14" applyNumberFormat="0" applyFill="0" applyAlignment="0" applyProtection="0"/>
    <xf numFmtId="0" fontId="34" fillId="0" borderId="14" applyNumberFormat="0" applyFill="0" applyAlignment="0" applyProtection="0"/>
    <xf numFmtId="43" fontId="4"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51" fillId="91" borderId="0" applyNumberFormat="0" applyBorder="0" applyAlignment="0" applyProtection="0"/>
    <xf numFmtId="0" fontId="151" fillId="88" borderId="0" applyNumberFormat="0" applyBorder="0" applyAlignment="0" applyProtection="0"/>
    <xf numFmtId="0" fontId="151" fillId="90" borderId="0" applyNumberFormat="0" applyBorder="0" applyAlignment="0" applyProtection="0"/>
    <xf numFmtId="0" fontId="151" fillId="87" borderId="0" applyNumberFormat="0" applyBorder="0" applyAlignment="0" applyProtection="0"/>
    <xf numFmtId="5" fontId="7" fillId="0" borderId="0" applyFont="0" applyFill="0" applyBorder="0" applyAlignment="0" applyProtection="0"/>
    <xf numFmtId="5" fontId="7" fillId="0" borderId="0" applyFont="0" applyFill="0" applyBorder="0" applyAlignment="0" applyProtection="0"/>
    <xf numFmtId="0" fontId="151" fillId="89" borderId="0" applyNumberFormat="0" applyBorder="0" applyAlignment="0" applyProtection="0"/>
    <xf numFmtId="9" fontId="4" fillId="0" borderId="0" applyFont="0" applyFill="0" applyBorder="0" applyAlignment="0" applyProtection="0"/>
    <xf numFmtId="205" fontId="20" fillId="0" borderId="0">
      <alignment horizontal="right" vertical="top" shrinkToFit="1"/>
    </xf>
    <xf numFmtId="206" fontId="20" fillId="0" borderId="0">
      <alignment horizontal="right" vertical="top" shrinkToFit="1"/>
    </xf>
    <xf numFmtId="207" fontId="20" fillId="0" borderId="0">
      <alignment horizontal="right" vertical="top" shrinkToFit="1"/>
    </xf>
    <xf numFmtId="208" fontId="20" fillId="0" borderId="0">
      <alignment horizontal="right" vertical="top" shrinkToFit="1"/>
    </xf>
    <xf numFmtId="176"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34" borderId="20" applyNumberFormat="0" applyProtection="0">
      <alignment horizontal="left" vertical="center" indent="1"/>
    </xf>
    <xf numFmtId="0" fontId="9" fillId="34" borderId="20" applyNumberFormat="0" applyProtection="0">
      <alignment horizontal="left" vertical="top" indent="1"/>
    </xf>
    <xf numFmtId="0" fontId="9" fillId="45" borderId="20" applyNumberFormat="0" applyProtection="0">
      <alignment horizontal="left" vertical="center" indent="1"/>
    </xf>
    <xf numFmtId="0" fontId="9" fillId="45" borderId="20" applyNumberFormat="0" applyProtection="0">
      <alignment horizontal="left" vertical="top" indent="1"/>
    </xf>
    <xf numFmtId="0" fontId="9" fillId="9" borderId="20" applyNumberFormat="0" applyProtection="0">
      <alignment horizontal="left" vertical="center" indent="1"/>
    </xf>
    <xf numFmtId="0" fontId="9" fillId="9" borderId="20" applyNumberFormat="0" applyProtection="0">
      <alignment horizontal="left" vertical="top" indent="1"/>
    </xf>
    <xf numFmtId="0" fontId="9" fillId="48" borderId="20" applyNumberFormat="0" applyProtection="0">
      <alignment horizontal="left" vertical="center" indent="1"/>
    </xf>
    <xf numFmtId="0" fontId="9" fillId="48" borderId="20" applyNumberFormat="0" applyProtection="0">
      <alignment horizontal="left" vertical="top" indent="1"/>
    </xf>
    <xf numFmtId="0" fontId="9" fillId="37" borderId="6" applyNumberFormat="0">
      <protection locked="0"/>
    </xf>
    <xf numFmtId="0" fontId="31" fillId="0" borderId="0" applyNumberFormat="0" applyFill="0" applyBorder="0" applyAlignment="0" applyProtection="0"/>
    <xf numFmtId="0" fontId="22" fillId="18" borderId="0" applyNumberFormat="0" applyBorder="0" applyAlignment="0" applyProtection="0"/>
    <xf numFmtId="0" fontId="22" fillId="7" borderId="0" applyNumberFormat="0" applyBorder="0" applyAlignment="0" applyProtection="0"/>
    <xf numFmtId="0" fontId="22" fillId="15" borderId="0" applyNumberFormat="0" applyBorder="0" applyAlignment="0" applyProtection="0"/>
    <xf numFmtId="0" fontId="22" fillId="9" borderId="0" applyNumberFormat="0" applyBorder="0" applyAlignment="0" applyProtection="0"/>
    <xf numFmtId="0" fontId="22" fillId="30" borderId="0" applyNumberFormat="0" applyBorder="0" applyAlignment="0" applyProtection="0"/>
    <xf numFmtId="0" fontId="22" fillId="18" borderId="0" applyNumberFormat="0" applyBorder="0" applyAlignment="0" applyProtection="0"/>
    <xf numFmtId="0" fontId="22" fillId="7" borderId="0" applyNumberFormat="0" applyBorder="0" applyAlignment="0" applyProtection="0"/>
    <xf numFmtId="0" fontId="22" fillId="15" borderId="0" applyNumberFormat="0" applyBorder="0" applyAlignment="0" applyProtection="0"/>
    <xf numFmtId="0" fontId="22" fillId="9" borderId="0" applyNumberFormat="0" applyBorder="0" applyAlignment="0" applyProtection="0"/>
    <xf numFmtId="0" fontId="22" fillId="30" borderId="0" applyNumberFormat="0" applyBorder="0" applyAlignment="0" applyProtection="0"/>
    <xf numFmtId="0" fontId="9" fillId="0" borderId="0"/>
    <xf numFmtId="0" fontId="9" fillId="0" borderId="0"/>
    <xf numFmtId="177" fontId="4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9" fontId="4" fillId="0" borderId="0" applyFont="0" applyFill="0" applyBorder="0" applyAlignment="0" applyProtection="0"/>
    <xf numFmtId="0" fontId="9" fillId="34" borderId="20" applyNumberFormat="0" applyProtection="0">
      <alignment horizontal="left" vertical="center" indent="1"/>
    </xf>
    <xf numFmtId="0" fontId="9" fillId="34" borderId="20" applyNumberFormat="0" applyProtection="0">
      <alignment horizontal="left" vertical="top" indent="1"/>
    </xf>
    <xf numFmtId="0" fontId="9" fillId="45" borderId="20" applyNumberFormat="0" applyProtection="0">
      <alignment horizontal="left" vertical="center" indent="1"/>
    </xf>
    <xf numFmtId="0" fontId="9" fillId="45" borderId="20" applyNumberFormat="0" applyProtection="0">
      <alignment horizontal="left" vertical="top" indent="1"/>
    </xf>
    <xf numFmtId="0" fontId="9" fillId="9" borderId="20" applyNumberFormat="0" applyProtection="0">
      <alignment horizontal="left" vertical="center" indent="1"/>
    </xf>
    <xf numFmtId="0" fontId="9" fillId="9" borderId="20" applyNumberFormat="0" applyProtection="0">
      <alignment horizontal="left" vertical="top" indent="1"/>
    </xf>
    <xf numFmtId="0" fontId="9" fillId="48" borderId="20" applyNumberFormat="0" applyProtection="0">
      <alignment horizontal="left" vertical="center" indent="1"/>
    </xf>
    <xf numFmtId="0" fontId="9" fillId="48" borderId="20" applyNumberFormat="0" applyProtection="0">
      <alignment horizontal="left" vertical="top" indent="1"/>
    </xf>
    <xf numFmtId="0" fontId="9" fillId="37" borderId="6" applyNumberFormat="0">
      <protection locked="0"/>
    </xf>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0" fontId="3" fillId="0" borderId="0"/>
    <xf numFmtId="0" fontId="121" fillId="59" borderId="0" applyNumberFormat="0" applyBorder="0" applyAlignment="0" applyProtection="0"/>
    <xf numFmtId="43" fontId="7" fillId="0" borderId="0" applyFont="0" applyFill="0" applyBorder="0" applyAlignment="0" applyProtection="0"/>
    <xf numFmtId="0" fontId="120" fillId="56" borderId="0" applyNumberFormat="0" applyBorder="0" applyAlignment="0" applyProtection="0"/>
    <xf numFmtId="9" fontId="7"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0" fontId="3" fillId="0" borderId="0"/>
    <xf numFmtId="0" fontId="3" fillId="0" borderId="0"/>
    <xf numFmtId="0" fontId="3"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0" fontId="122" fillId="55" borderId="0" applyNumberFormat="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0" fontId="9" fillId="0" borderId="65"/>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3" fillId="0" borderId="0"/>
    <xf numFmtId="9" fontId="9" fillId="0" borderId="0" applyFont="0" applyFill="0" applyBorder="0" applyAlignment="0" applyProtection="0"/>
    <xf numFmtId="0" fontId="85" fillId="0" borderId="44" applyNumberFormat="0" applyFill="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0" fontId="3" fillId="0" borderId="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65" fontId="3"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100" fillId="0" borderId="0" applyNumberFormat="0" applyFill="0" applyBorder="0" applyAlignment="0" applyProtection="0">
      <alignment vertical="top"/>
      <protection locked="0"/>
    </xf>
    <xf numFmtId="9" fontId="9"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4"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0" fontId="72" fillId="0" borderId="1" applyNumberFormat="0" applyFill="0" applyProtection="0">
      <alignment horizontal="center"/>
    </xf>
    <xf numFmtId="0" fontId="7" fillId="37" borderId="0" applyNumberFormat="0" applyBorder="0" applyAlignment="0" applyProtection="0"/>
    <xf numFmtId="0" fontId="16" fillId="2"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37" borderId="0" applyNumberFormat="0" applyBorder="0" applyAlignment="0" applyProtection="0"/>
    <xf numFmtId="0" fontId="7" fillId="2"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7" borderId="0" applyNumberFormat="0" applyBorder="0" applyAlignment="0" applyProtection="0"/>
    <xf numFmtId="0" fontId="16" fillId="3"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7" borderId="0" applyNumberFormat="0" applyBorder="0" applyAlignment="0" applyProtection="0"/>
    <xf numFmtId="0" fontId="7" fillId="3"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0"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12" borderId="0" applyNumberFormat="0" applyBorder="0" applyAlignment="0" applyProtection="0"/>
    <xf numFmtId="0" fontId="16" fillId="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2" borderId="0" applyNumberFormat="0" applyBorder="0" applyAlignment="0" applyProtection="0"/>
    <xf numFmtId="0" fontId="7" fillId="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10"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7" fillId="37" borderId="0" applyNumberFormat="0" applyBorder="0" applyAlignment="0" applyProtection="0"/>
    <xf numFmtId="0" fontId="16" fillId="5"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7" fillId="5"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146"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6" fillId="9"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21" borderId="0" applyNumberFormat="0" applyBorder="0" applyAlignment="0" applyProtection="0"/>
    <xf numFmtId="0" fontId="7" fillId="9"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6"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46" fillId="11"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1" borderId="0" applyNumberFormat="0" applyBorder="0" applyAlignment="0" applyProtection="0"/>
    <xf numFmtId="0" fontId="7"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146" fillId="1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1" borderId="0" applyNumberFormat="0" applyBorder="0" applyAlignment="0" applyProtection="0"/>
    <xf numFmtId="0" fontId="7" fillId="15" borderId="0" applyNumberFormat="0" applyBorder="0" applyAlignment="0" applyProtection="0"/>
    <xf numFmtId="0" fontId="16" fillId="13"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1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5" borderId="0" applyNumberFormat="0" applyBorder="0" applyAlignment="0" applyProtection="0"/>
    <xf numFmtId="0" fontId="7" fillId="13"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10"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7" fillId="21" borderId="0" applyNumberFormat="0" applyBorder="0" applyAlignment="0" applyProtection="0"/>
    <xf numFmtId="0" fontId="16" fillId="5"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7" fillId="5"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46" fillId="9"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9" borderId="0" applyNumberFormat="0" applyBorder="0" applyAlignment="0" applyProtection="0"/>
    <xf numFmtId="0" fontId="7"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146"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46" fillId="9" borderId="0" applyNumberFormat="0" applyBorder="0" applyAlignment="0" applyProtection="0"/>
    <xf numFmtId="0" fontId="7" fillId="7" borderId="0" applyNumberFormat="0" applyBorder="0" applyAlignment="0" applyProtection="0"/>
    <xf numFmtId="0" fontId="16" fillId="14"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7" fillId="14"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53" fillId="1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153" fillId="1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1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153" fillId="16" borderId="0" applyNumberFormat="0" applyBorder="0" applyAlignment="0" applyProtection="0"/>
    <xf numFmtId="0" fontId="153" fillId="16" borderId="0" applyNumberFormat="0" applyBorder="0" applyAlignment="0" applyProtection="0"/>
    <xf numFmtId="0" fontId="153" fillId="16" borderId="0" applyNumberFormat="0" applyBorder="0" applyAlignment="0" applyProtection="0"/>
    <xf numFmtId="0" fontId="153" fillId="16" borderId="0" applyNumberFormat="0" applyBorder="0" applyAlignment="0" applyProtection="0"/>
    <xf numFmtId="0" fontId="153"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153"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53" fillId="11" borderId="0" applyNumberFormat="0" applyBorder="0" applyAlignment="0" applyProtection="0"/>
    <xf numFmtId="0" fontId="153" fillId="11" borderId="0" applyNumberFormat="0" applyBorder="0" applyAlignment="0" applyProtection="0"/>
    <xf numFmtId="0" fontId="153" fillId="11" borderId="0" applyNumberFormat="0" applyBorder="0" applyAlignment="0" applyProtection="0"/>
    <xf numFmtId="0" fontId="153" fillId="13"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153" fillId="13"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153" fillId="13" borderId="0" applyNumberFormat="0" applyBorder="0" applyAlignment="0" applyProtection="0"/>
    <xf numFmtId="0" fontId="153" fillId="13" borderId="0" applyNumberFormat="0" applyBorder="0" applyAlignment="0" applyProtection="0"/>
    <xf numFmtId="0" fontId="153" fillId="13" borderId="0" applyNumberFormat="0" applyBorder="0" applyAlignment="0" applyProtection="0"/>
    <xf numFmtId="0" fontId="153"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53"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153"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9"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53" fillId="19"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19"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53" fillId="19" borderId="0" applyNumberFormat="0" applyBorder="0" applyAlignment="0" applyProtection="0"/>
    <xf numFmtId="0" fontId="153" fillId="19" borderId="0" applyNumberFormat="0" applyBorder="0" applyAlignment="0" applyProtection="0"/>
    <xf numFmtId="0" fontId="153" fillId="19" borderId="0" applyNumberFormat="0" applyBorder="0" applyAlignment="0" applyProtection="0"/>
    <xf numFmtId="0" fontId="9" fillId="0" borderId="0"/>
    <xf numFmtId="0" fontId="9" fillId="0" borderId="0"/>
    <xf numFmtId="0" fontId="7" fillId="22" borderId="0" applyNumberFormat="0" applyBorder="0" applyAlignment="0" applyProtection="0"/>
    <xf numFmtId="0" fontId="7"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8"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8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8" borderId="0" applyNumberFormat="0" applyBorder="0" applyAlignment="0" applyProtection="0"/>
    <xf numFmtId="0" fontId="22" fillId="12" borderId="0" applyNumberFormat="0" applyBorder="0" applyAlignment="0" applyProtection="0"/>
    <xf numFmtId="0" fontId="22" fillId="73" borderId="0" applyNumberFormat="0" applyBorder="0" applyAlignment="0" applyProtection="0"/>
    <xf numFmtId="0" fontId="22" fillId="73"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7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74" borderId="0" applyNumberFormat="0" applyBorder="0" applyAlignment="0" applyProtection="0"/>
    <xf numFmtId="0" fontId="22" fillId="74"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17"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75" borderId="0" applyNumberFormat="0" applyBorder="0" applyAlignment="0" applyProtection="0"/>
    <xf numFmtId="0" fontId="22" fillId="75"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7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76" borderId="0" applyNumberFormat="0" applyBorder="0" applyAlignment="0" applyProtection="0"/>
    <xf numFmtId="0" fontId="22" fillId="76" borderId="0" applyNumberFormat="0" applyBorder="0" applyAlignment="0" applyProtection="0"/>
    <xf numFmtId="0" fontId="7" fillId="35" borderId="0" applyNumberFormat="0" applyBorder="0" applyAlignment="0" applyProtection="0"/>
    <xf numFmtId="0" fontId="7" fillId="28"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77" borderId="0" applyNumberFormat="0" applyBorder="0" applyAlignment="0" applyProtection="0"/>
    <xf numFmtId="0" fontId="22" fillId="77" borderId="0" applyNumberFormat="0" applyBorder="0" applyAlignment="0" applyProtection="0"/>
    <xf numFmtId="0" fontId="154"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154"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123" fillId="28"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154" fillId="3" borderId="0" applyNumberFormat="0" applyBorder="0" applyAlignment="0" applyProtection="0"/>
    <xf numFmtId="0" fontId="154" fillId="3" borderId="0" applyNumberFormat="0" applyBorder="0" applyAlignment="0" applyProtection="0"/>
    <xf numFmtId="0" fontId="154" fillId="3" borderId="0" applyNumberFormat="0" applyBorder="0" applyAlignment="0" applyProtection="0"/>
    <xf numFmtId="174" fontId="45" fillId="0" borderId="0" applyFill="0" applyBorder="0" applyAlignment="0"/>
    <xf numFmtId="0" fontId="155" fillId="21" borderId="3" applyNumberFormat="0" applyAlignment="0" applyProtection="0"/>
    <xf numFmtId="0" fontId="23" fillId="37" borderId="3" applyNumberFormat="0" applyAlignment="0" applyProtection="0"/>
    <xf numFmtId="0" fontId="23" fillId="37" borderId="3" applyNumberFormat="0" applyAlignment="0" applyProtection="0"/>
    <xf numFmtId="0" fontId="155" fillId="21"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21"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23" fillId="37" borderId="3" applyNumberFormat="0" applyAlignment="0" applyProtection="0"/>
    <xf numFmtId="0" fontId="155" fillId="21" borderId="3" applyNumberFormat="0" applyAlignment="0" applyProtection="0"/>
    <xf numFmtId="0" fontId="155" fillId="21" borderId="3" applyNumberFormat="0" applyAlignment="0" applyProtection="0"/>
    <xf numFmtId="0" fontId="155" fillId="21" borderId="3" applyNumberFormat="0" applyAlignment="0" applyProtection="0"/>
    <xf numFmtId="0" fontId="156" fillId="38" borderId="5" applyNumberFormat="0" applyAlignment="0" applyProtection="0"/>
    <xf numFmtId="0" fontId="28" fillId="38" borderId="5" applyNumberFormat="0" applyAlignment="0" applyProtection="0"/>
    <xf numFmtId="0" fontId="28" fillId="38" borderId="5" applyNumberFormat="0" applyAlignment="0" applyProtection="0"/>
    <xf numFmtId="0" fontId="156"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29"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28" fillId="38" borderId="5" applyNumberFormat="0" applyAlignment="0" applyProtection="0"/>
    <xf numFmtId="0" fontId="156" fillId="38" borderId="5" applyNumberFormat="0" applyAlignment="0" applyProtection="0"/>
    <xf numFmtId="0" fontId="156" fillId="38" borderId="5" applyNumberFormat="0" applyAlignment="0" applyProtection="0"/>
    <xf numFmtId="0" fontId="156" fillId="38" borderId="5" applyNumberFormat="0" applyAlignment="0" applyProtection="0"/>
    <xf numFmtId="0" fontId="156" fillId="38" borderId="5" applyNumberFormat="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00" fillId="0" borderId="0" applyNumberFormat="0" applyFill="0" applyBorder="0" applyAlignment="0" applyProtection="0">
      <alignment vertical="top"/>
      <protection locked="0"/>
    </xf>
    <xf numFmtId="0" fontId="3" fillId="0" borderId="0"/>
    <xf numFmtId="9" fontId="9"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5" fontId="7" fillId="0" borderId="0" applyFont="0" applyFill="0" applyBorder="0" applyAlignment="0" applyProtection="0"/>
    <xf numFmtId="9"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0" fontId="9" fillId="0" borderId="0"/>
    <xf numFmtId="0" fontId="3" fillId="0" borderId="0"/>
    <xf numFmtId="0" fontId="100" fillId="0" borderId="0" applyNumberFormat="0" applyFill="0" applyBorder="0" applyAlignment="0" applyProtection="0">
      <alignment vertical="top"/>
      <protection locked="0"/>
    </xf>
    <xf numFmtId="0" fontId="3" fillId="0" borderId="0"/>
    <xf numFmtId="165" fontId="7" fillId="0" borderId="0" applyFont="0" applyFill="0" applyBorder="0" applyAlignment="0" applyProtection="0"/>
    <xf numFmtId="0" fontId="100" fillId="0" borderId="0" applyNumberFormat="0" applyFill="0" applyBorder="0" applyAlignment="0" applyProtection="0">
      <alignment vertical="top"/>
      <protection locked="0"/>
    </xf>
    <xf numFmtId="9"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165" fontId="7" fillId="0" borderId="0" applyFont="0" applyFill="0" applyBorder="0" applyAlignment="0" applyProtection="0"/>
    <xf numFmtId="0" fontId="9" fillId="0" borderId="0"/>
    <xf numFmtId="0" fontId="9" fillId="0" borderId="0"/>
    <xf numFmtId="165" fontId="7" fillId="0" borderId="0" applyFont="0" applyFill="0" applyBorder="0" applyAlignment="0" applyProtection="0"/>
    <xf numFmtId="43"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0" fontId="100"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5" fontId="7"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0" fontId="100" fillId="0" borderId="0" applyNumberFormat="0" applyFill="0" applyBorder="0" applyAlignment="0" applyProtection="0">
      <alignment vertical="top"/>
      <protection locked="0"/>
    </xf>
    <xf numFmtId="0" fontId="3" fillId="0" borderId="0"/>
    <xf numFmtId="0" fontId="3" fillId="0" borderId="0"/>
    <xf numFmtId="9" fontId="9" fillId="0" borderId="0" applyFont="0" applyFill="0" applyBorder="0" applyAlignment="0" applyProtection="0"/>
    <xf numFmtId="0" fontId="9" fillId="0" borderId="0"/>
    <xf numFmtId="0" fontId="3"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100"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5" fontId="9" fillId="0" borderId="0" applyFont="0" applyFill="0" applyBorder="0" applyAlignment="0" applyProtection="0"/>
    <xf numFmtId="43" fontId="9" fillId="0" borderId="0" applyFont="0" applyFill="0" applyBorder="0" applyAlignment="0" applyProtection="0"/>
    <xf numFmtId="0" fontId="3" fillId="0" borderId="0"/>
    <xf numFmtId="0" fontId="9" fillId="0" borderId="0"/>
    <xf numFmtId="165" fontId="9" fillId="0" borderId="0" applyFont="0" applyFill="0" applyBorder="0" applyAlignment="0" applyProtection="0"/>
    <xf numFmtId="165" fontId="7"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0" fontId="2" fillId="0" borderId="0"/>
    <xf numFmtId="43" fontId="9" fillId="0" borderId="0" applyFont="0" applyFill="0" applyBorder="0" applyAlignment="0" applyProtection="0"/>
    <xf numFmtId="0" fontId="34" fillId="0" borderId="41" applyNumberFormat="0" applyFill="0" applyAlignment="0" applyProtection="0"/>
    <xf numFmtId="0" fontId="2" fillId="0" borderId="0"/>
    <xf numFmtId="0" fontId="2"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9" fillId="0" borderId="66"/>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0" fontId="9" fillId="0" borderId="65"/>
    <xf numFmtId="0" fontId="9" fillId="0" borderId="65"/>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9" fillId="0" borderId="0" applyFont="0" applyFill="0" applyBorder="0" applyAlignment="0" applyProtection="0"/>
    <xf numFmtId="0" fontId="2"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2" fillId="0" borderId="0"/>
    <xf numFmtId="43" fontId="9" fillId="0" borderId="0" applyFont="0" applyFill="0" applyBorder="0" applyAlignment="0" applyProtection="0"/>
    <xf numFmtId="43" fontId="9" fillId="0" borderId="0" applyFont="0" applyFill="0" applyBorder="0" applyAlignment="0" applyProtection="0"/>
    <xf numFmtId="0" fontId="2" fillId="0" borderId="0"/>
    <xf numFmtId="43" fontId="9" fillId="0" borderId="0" applyFont="0" applyFill="0" applyBorder="0" applyAlignment="0" applyProtection="0"/>
    <xf numFmtId="44"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0" fontId="1" fillId="0" borderId="0"/>
    <xf numFmtId="43"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0" fontId="1" fillId="0" borderId="0"/>
    <xf numFmtId="0" fontId="1" fillId="65" borderId="0" applyNumberFormat="0" applyBorder="0" applyAlignment="0" applyProtection="0"/>
    <xf numFmtId="0" fontId="1" fillId="68" borderId="0" applyNumberFormat="0" applyBorder="0" applyAlignment="0" applyProtection="0"/>
    <xf numFmtId="165" fontId="1"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43" fontId="7"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67" borderId="0" applyNumberFormat="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9" fillId="0" borderId="67"/>
    <xf numFmtId="0" fontId="12" fillId="0" borderId="68" applyNumberFormat="0" applyAlignment="0" applyProtection="0">
      <alignment horizontal="left" vertical="center"/>
    </xf>
    <xf numFmtId="4" fontId="18" fillId="47" borderId="69" applyNumberFormat="0" applyProtection="0">
      <alignment horizontal="left" vertical="center" indent="1"/>
    </xf>
    <xf numFmtId="181" fontId="57" fillId="0" borderId="70" applyFill="0" applyBorder="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61" borderId="0" applyNumberFormat="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43" fontId="9" fillId="0" borderId="0" applyFont="0" applyFill="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9"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1" fillId="0" borderId="0"/>
    <xf numFmtId="43" fontId="7" fillId="0" borderId="0" applyFont="0" applyFill="0" applyBorder="0" applyAlignment="0" applyProtection="0"/>
    <xf numFmtId="9" fontId="7"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xf numFmtId="0" fontId="1" fillId="61" borderId="0" applyNumberFormat="0" applyBorder="0" applyAlignment="0" applyProtection="0"/>
    <xf numFmtId="9" fontId="1" fillId="0" borderId="0" applyFont="0" applyFill="0" applyBorder="0" applyAlignment="0" applyProtection="0"/>
    <xf numFmtId="0" fontId="1" fillId="0" borderId="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81" fontId="57" fillId="0" borderId="76" applyFill="0" applyBorder="0"/>
    <xf numFmtId="0" fontId="12" fillId="0" borderId="74" applyNumberFormat="0" applyAlignment="0" applyProtection="0">
      <alignment horizontal="left" vertical="center"/>
    </xf>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4" fontId="18" fillId="47" borderId="75" applyNumberFormat="0" applyProtection="0">
      <alignment horizontal="left" vertical="center" indent="1"/>
    </xf>
    <xf numFmtId="43" fontId="9"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 fontId="18" fillId="47" borderId="72" applyNumberFormat="0" applyProtection="0">
      <alignment horizontal="left" vertical="center" indent="1"/>
    </xf>
    <xf numFmtId="9" fontId="1" fillId="0" borderId="0" applyFont="0" applyFill="0" applyBorder="0" applyAlignment="0" applyProtection="0"/>
    <xf numFmtId="9" fontId="1" fillId="0" borderId="0" applyFont="0" applyFill="0" applyBorder="0" applyAlignment="0" applyProtection="0"/>
    <xf numFmtId="0" fontId="1" fillId="60" borderId="38" applyNumberFormat="0" applyFont="0" applyAlignment="0" applyProtection="0"/>
    <xf numFmtId="0" fontId="1" fillId="62" borderId="0" applyNumberFormat="0" applyBorder="0" applyAlignment="0" applyProtection="0"/>
    <xf numFmtId="0" fontId="1" fillId="0" borderId="0"/>
    <xf numFmtId="165" fontId="1" fillId="0" borderId="0" applyFont="0" applyFill="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3"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9" fillId="0" borderId="66"/>
    <xf numFmtId="0" fontId="9" fillId="0" borderId="66"/>
    <xf numFmtId="165"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9"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3" borderId="0" applyNumberFormat="0" applyBorder="0" applyAlignment="0" applyProtection="0"/>
    <xf numFmtId="0" fontId="1" fillId="61"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43" fontId="1" fillId="0" borderId="0" applyFont="0" applyFill="0" applyBorder="0" applyAlignment="0" applyProtection="0"/>
    <xf numFmtId="43" fontId="9" fillId="0" borderId="0" applyFont="0" applyFill="0" applyBorder="0" applyAlignment="0" applyProtection="0"/>
    <xf numFmtId="0" fontId="1" fillId="61" borderId="0" applyNumberFormat="0" applyBorder="0" applyAlignment="0" applyProtection="0"/>
    <xf numFmtId="0" fontId="1" fillId="68" borderId="0" applyNumberFormat="0" applyBorder="0" applyAlignment="0" applyProtection="0"/>
    <xf numFmtId="43" fontId="9" fillId="0" borderId="0" applyFont="0" applyFill="0" applyBorder="0" applyAlignment="0" applyProtection="0"/>
    <xf numFmtId="0" fontId="1" fillId="72" borderId="0" applyNumberFormat="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43" fontId="9"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4" fontId="9"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1" fillId="6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25" fillId="98" borderId="0" applyNumberFormat="0" applyBorder="0" applyAlignment="0" applyProtection="0"/>
    <xf numFmtId="0" fontId="9" fillId="0" borderId="66"/>
    <xf numFmtId="0" fontId="9" fillId="0" borderId="66"/>
    <xf numFmtId="0" fontId="9" fillId="0" borderId="66"/>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7" borderId="0" applyNumberFormat="0" applyBorder="0" applyAlignment="0" applyProtection="0"/>
    <xf numFmtId="0" fontId="9" fillId="0" borderId="66"/>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50" borderId="0" applyNumberFormat="0" applyBorder="0" applyAlignment="0" applyProtection="0"/>
    <xf numFmtId="0" fontId="7" fillId="92" borderId="0" applyNumberFormat="0" applyBorder="0" applyAlignment="0" applyProtection="0"/>
    <xf numFmtId="0" fontId="7" fillId="44" borderId="0" applyNumberFormat="0" applyBorder="0" applyAlignment="0" applyProtection="0"/>
    <xf numFmtId="0" fontId="7" fillId="50" borderId="0" applyNumberFormat="0" applyBorder="0" applyAlignment="0" applyProtection="0"/>
    <xf numFmtId="0" fontId="7" fillId="93" borderId="0" applyNumberFormat="0" applyBorder="0" applyAlignment="0" applyProtection="0"/>
    <xf numFmtId="0" fontId="7" fillId="92" borderId="0" applyNumberFormat="0" applyBorder="0" applyAlignment="0" applyProtection="0"/>
    <xf numFmtId="0" fontId="146" fillId="37" borderId="0" applyNumberFormat="0" applyBorder="0" applyAlignment="0" applyProtection="0"/>
    <xf numFmtId="0" fontId="16" fillId="2" borderId="0" applyNumberFormat="0" applyBorder="0" applyAlignment="0" applyProtection="0"/>
    <xf numFmtId="0" fontId="7"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46" fillId="37" borderId="0" applyNumberFormat="0" applyBorder="0" applyAlignment="0" applyProtection="0"/>
    <xf numFmtId="0" fontId="7" fillId="3" borderId="0" applyNumberFormat="0" applyBorder="0" applyAlignment="0" applyProtection="0"/>
    <xf numFmtId="0" fontId="146" fillId="7" borderId="0" applyNumberFormat="0" applyBorder="0" applyAlignment="0" applyProtection="0"/>
    <xf numFmtId="0" fontId="16" fillId="3" borderId="0" applyNumberFormat="0" applyBorder="0" applyAlignment="0" applyProtection="0"/>
    <xf numFmtId="0" fontId="7"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46" fillId="7" borderId="0" applyNumberFormat="0" applyBorder="0" applyAlignment="0" applyProtection="0"/>
    <xf numFmtId="0" fontId="7" fillId="4" borderId="0" applyNumberFormat="0" applyBorder="0" applyAlignment="0" applyProtection="0"/>
    <xf numFmtId="0" fontId="146" fillId="12" borderId="0" applyNumberFormat="0" applyBorder="0" applyAlignment="0" applyProtection="0"/>
    <xf numFmtId="0" fontId="16" fillId="4" borderId="0" applyNumberFormat="0" applyBorder="0" applyAlignment="0" applyProtection="0"/>
    <xf numFmtId="0" fontId="7"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46" fillId="12" borderId="0" applyNumberFormat="0" applyBorder="0" applyAlignment="0" applyProtection="0"/>
    <xf numFmtId="0" fontId="7" fillId="5" borderId="0" applyNumberFormat="0" applyBorder="0" applyAlignment="0" applyProtection="0"/>
    <xf numFmtId="0" fontId="146" fillId="37" borderId="0" applyNumberFormat="0" applyBorder="0" applyAlignment="0" applyProtection="0"/>
    <xf numFmtId="0" fontId="16" fillId="5" borderId="0" applyNumberFormat="0" applyBorder="0" applyAlignment="0" applyProtection="0"/>
    <xf numFmtId="0" fontId="7" fillId="37" borderId="0" applyNumberFormat="0" applyBorder="0" applyAlignment="0" applyProtection="0"/>
    <xf numFmtId="0" fontId="146" fillId="37" borderId="0" applyNumberFormat="0" applyBorder="0" applyAlignment="0" applyProtection="0"/>
    <xf numFmtId="0" fontId="146" fillId="37"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46" fillId="37"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4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46" fillId="7" borderId="0" applyNumberFormat="0" applyBorder="0" applyAlignment="0" applyProtection="0"/>
    <xf numFmtId="0" fontId="7" fillId="42" borderId="0" applyNumberFormat="0" applyBorder="0" applyAlignment="0" applyProtection="0"/>
    <xf numFmtId="0" fontId="7" fillId="94" borderId="0" applyNumberFormat="0" applyBorder="0" applyAlignment="0" applyProtection="0"/>
    <xf numFmtId="0" fontId="7" fillId="95" borderId="0" applyNumberFormat="0" applyBorder="0" applyAlignment="0" applyProtection="0"/>
    <xf numFmtId="0" fontId="7" fillId="42" borderId="0" applyNumberFormat="0" applyBorder="0" applyAlignment="0" applyProtection="0"/>
    <xf numFmtId="0" fontId="7" fillId="96" borderId="0" applyNumberFormat="0" applyBorder="0" applyAlignment="0" applyProtection="0"/>
    <xf numFmtId="0" fontId="7" fillId="92" borderId="0" applyNumberFormat="0" applyBorder="0" applyAlignment="0" applyProtection="0"/>
    <xf numFmtId="0" fontId="7" fillId="9" borderId="0" applyNumberFormat="0" applyBorder="0" applyAlignment="0" applyProtection="0"/>
    <xf numFmtId="0" fontId="146" fillId="21" borderId="0" applyNumberFormat="0" applyBorder="0" applyAlignment="0" applyProtection="0"/>
    <xf numFmtId="0" fontId="16" fillId="9" borderId="0" applyNumberFormat="0" applyBorder="0" applyAlignment="0" applyProtection="0"/>
    <xf numFmtId="0" fontId="7"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46" fillId="21" borderId="0" applyNumberFormat="0" applyBorder="0" applyAlignment="0" applyProtection="0"/>
    <xf numFmtId="0" fontId="7"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46" fillId="11" borderId="0" applyNumberFormat="0" applyBorder="0" applyAlignment="0" applyProtection="0"/>
    <xf numFmtId="0" fontId="7" fillId="13" borderId="0" applyNumberFormat="0" applyBorder="0" applyAlignment="0" applyProtection="0"/>
    <xf numFmtId="0" fontId="146" fillId="15" borderId="0" applyNumberFormat="0" applyBorder="0" applyAlignment="0" applyProtection="0"/>
    <xf numFmtId="0" fontId="16" fillId="13" borderId="0" applyNumberFormat="0" applyBorder="0" applyAlignment="0" applyProtection="0"/>
    <xf numFmtId="0" fontId="7" fillId="15" borderId="0" applyNumberFormat="0" applyBorder="0" applyAlignment="0" applyProtection="0"/>
    <xf numFmtId="0" fontId="146" fillId="15" borderId="0" applyNumberFormat="0" applyBorder="0" applyAlignment="0" applyProtection="0"/>
    <xf numFmtId="0" fontId="146" fillId="15"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46" fillId="15" borderId="0" applyNumberFormat="0" applyBorder="0" applyAlignment="0" applyProtection="0"/>
    <xf numFmtId="0" fontId="7" fillId="5" borderId="0" applyNumberFormat="0" applyBorder="0" applyAlignment="0" applyProtection="0"/>
    <xf numFmtId="0" fontId="146" fillId="21" borderId="0" applyNumberFormat="0" applyBorder="0" applyAlignment="0" applyProtection="0"/>
    <xf numFmtId="0" fontId="16" fillId="5" borderId="0" applyNumberFormat="0" applyBorder="0" applyAlignment="0" applyProtection="0"/>
    <xf numFmtId="0" fontId="7" fillId="21" borderId="0" applyNumberFormat="0" applyBorder="0" applyAlignment="0" applyProtection="0"/>
    <xf numFmtId="0" fontId="146" fillId="21" borderId="0" applyNumberFormat="0" applyBorder="0" applyAlignment="0" applyProtection="0"/>
    <xf numFmtId="0" fontId="146" fillId="2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46" fillId="21" borderId="0" applyNumberFormat="0" applyBorder="0" applyAlignment="0" applyProtection="0"/>
    <xf numFmtId="0" fontId="7"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46" fillId="9" borderId="0" applyNumberFormat="0" applyBorder="0" applyAlignment="0" applyProtection="0"/>
    <xf numFmtId="0" fontId="7" fillId="14" borderId="0" applyNumberFormat="0" applyBorder="0" applyAlignment="0" applyProtection="0"/>
    <xf numFmtId="0" fontId="146" fillId="7" borderId="0" applyNumberFormat="0" applyBorder="0" applyAlignment="0" applyProtection="0"/>
    <xf numFmtId="0" fontId="16" fillId="14"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46" fillId="7" borderId="0" applyNumberFormat="0" applyBorder="0" applyAlignment="0" applyProtection="0"/>
    <xf numFmtId="0" fontId="22" fillId="97" borderId="0" applyNumberFormat="0" applyBorder="0" applyAlignment="0" applyProtection="0"/>
    <xf numFmtId="0" fontId="22" fillId="94" borderId="0" applyNumberFormat="0" applyBorder="0" applyAlignment="0" applyProtection="0"/>
    <xf numFmtId="0" fontId="22" fillId="95" borderId="0" applyNumberFormat="0" applyBorder="0" applyAlignment="0" applyProtection="0"/>
    <xf numFmtId="0" fontId="22" fillId="42" borderId="0" applyNumberFormat="0" applyBorder="0" applyAlignment="0" applyProtection="0"/>
    <xf numFmtId="0" fontId="22" fillId="97" borderId="0" applyNumberFormat="0" applyBorder="0" applyAlignment="0" applyProtection="0"/>
    <xf numFmtId="0" fontId="22" fillId="92" borderId="0" applyNumberFormat="0" applyBorder="0" applyAlignment="0" applyProtection="0"/>
    <xf numFmtId="0" fontId="22" fillId="16" borderId="0" applyNumberFormat="0" applyBorder="0" applyAlignment="0" applyProtection="0"/>
    <xf numFmtId="0" fontId="153" fillId="16" borderId="0" applyNumberFormat="0" applyBorder="0" applyAlignment="0" applyProtection="0"/>
    <xf numFmtId="0" fontId="153" fillId="16" borderId="0" applyNumberFormat="0" applyBorder="0" applyAlignment="0" applyProtection="0"/>
    <xf numFmtId="0" fontId="153" fillId="11" borderId="0" applyNumberFormat="0" applyBorder="0" applyAlignment="0" applyProtection="0"/>
    <xf numFmtId="0" fontId="153" fillId="11" borderId="0" applyNumberFormat="0" applyBorder="0" applyAlignment="0" applyProtection="0"/>
    <xf numFmtId="0" fontId="22" fillId="13" borderId="0" applyNumberFormat="0" applyBorder="0" applyAlignment="0" applyProtection="0"/>
    <xf numFmtId="0" fontId="153" fillId="13" borderId="0" applyNumberFormat="0" applyBorder="0" applyAlignment="0" applyProtection="0"/>
    <xf numFmtId="0" fontId="153" fillId="13" borderId="0" applyNumberFormat="0" applyBorder="0" applyAlignment="0" applyProtection="0"/>
    <xf numFmtId="0" fontId="153" fillId="17" borderId="0" applyNumberFormat="0" applyBorder="0" applyAlignment="0" applyProtection="0"/>
    <xf numFmtId="0" fontId="22"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9" borderId="0" applyNumberFormat="0" applyBorder="0" applyAlignment="0" applyProtection="0"/>
    <xf numFmtId="0" fontId="22" fillId="19" borderId="0" applyNumberFormat="0" applyBorder="0" applyAlignment="0" applyProtection="0"/>
    <xf numFmtId="0" fontId="153" fillId="19" borderId="0" applyNumberFormat="0" applyBorder="0" applyAlignment="0" applyProtection="0"/>
    <xf numFmtId="0" fontId="153" fillId="19" borderId="0" applyNumberFormat="0" applyBorder="0" applyAlignment="0" applyProtection="0"/>
    <xf numFmtId="0" fontId="22"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153" fillId="83" borderId="0" applyNumberFormat="0" applyBorder="0" applyAlignment="0" applyProtection="0"/>
    <xf numFmtId="0" fontId="22"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153" fillId="26" borderId="0" applyNumberFormat="0" applyBorder="0" applyAlignment="0" applyProtection="0"/>
    <xf numFmtId="0" fontId="22"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153" fillId="30" borderId="0" applyNumberFormat="0" applyBorder="0" applyAlignment="0" applyProtection="0"/>
    <xf numFmtId="0" fontId="22"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153" fillId="17" borderId="0" applyNumberFormat="0" applyBorder="0" applyAlignment="0" applyProtection="0"/>
    <xf numFmtId="0" fontId="22"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153" fillId="18" borderId="0" applyNumberFormat="0" applyBorder="0" applyAlignment="0" applyProtection="0"/>
    <xf numFmtId="0" fontId="22"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153" fillId="20" borderId="0" applyNumberFormat="0" applyBorder="0" applyAlignment="0" applyProtection="0"/>
    <xf numFmtId="0" fontId="25" fillId="3" borderId="0" applyNumberFormat="0" applyBorder="0" applyAlignment="0" applyProtection="0"/>
    <xf numFmtId="0" fontId="154" fillId="3" borderId="0" applyNumberFormat="0" applyBorder="0" applyAlignment="0" applyProtection="0"/>
    <xf numFmtId="0" fontId="154" fillId="3" borderId="0" applyNumberFormat="0" applyBorder="0" applyAlignment="0" applyProtection="0"/>
    <xf numFmtId="174" fontId="45" fillId="0" borderId="0" applyFill="0" applyBorder="0" applyAlignment="0"/>
    <xf numFmtId="0" fontId="23" fillId="50" borderId="3" applyNumberFormat="0" applyAlignment="0" applyProtection="0"/>
    <xf numFmtId="0" fontId="23" fillId="21" borderId="3" applyNumberFormat="0" applyAlignment="0" applyProtection="0"/>
    <xf numFmtId="0" fontId="155" fillId="21" borderId="3" applyNumberFormat="0" applyAlignment="0" applyProtection="0"/>
    <xf numFmtId="0" fontId="155" fillId="21" borderId="3" applyNumberFormat="0" applyAlignment="0" applyProtection="0"/>
    <xf numFmtId="0" fontId="28" fillId="38" borderId="5" applyNumberFormat="0" applyAlignment="0" applyProtection="0"/>
    <xf numFmtId="0" fontId="156" fillId="38" borderId="5" applyNumberFormat="0" applyAlignment="0" applyProtection="0"/>
    <xf numFmtId="0" fontId="156" fillId="38" borderId="5" applyNumberFormat="0" applyAlignment="0" applyProtection="0"/>
    <xf numFmtId="41"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 fillId="0" borderId="0"/>
    <xf numFmtId="0" fontId="7" fillId="0" borderId="0"/>
    <xf numFmtId="0" fontId="7" fillId="0" borderId="0"/>
    <xf numFmtId="0" fontId="7" fillId="0" borderId="0"/>
    <xf numFmtId="0" fontId="1" fillId="6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8" borderId="0" applyNumberFormat="0" applyBorder="0" applyAlignment="0" applyProtection="0"/>
    <xf numFmtId="0" fontId="9" fillId="0" borderId="59"/>
    <xf numFmtId="0" fontId="9" fillId="0" borderId="59"/>
    <xf numFmtId="0" fontId="9" fillId="0" borderId="59"/>
    <xf numFmtId="0" fontId="9" fillId="0" borderId="59"/>
    <xf numFmtId="165" fontId="1" fillId="0" borderId="0" applyFont="0" applyFill="0" applyBorder="0" applyAlignment="0" applyProtection="0"/>
    <xf numFmtId="0" fontId="1" fillId="60" borderId="38" applyNumberFormat="0" applyFont="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2" borderId="0" applyNumberFormat="0" applyBorder="0" applyAlignment="0" applyProtection="0"/>
    <xf numFmtId="0" fontId="12" fillId="0" borderId="71" applyNumberFormat="0" applyAlignment="0" applyProtection="0">
      <alignment horizontal="left"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66" borderId="0" applyNumberFormat="0" applyBorder="0" applyAlignment="0" applyProtection="0"/>
    <xf numFmtId="0" fontId="1" fillId="68" borderId="0" applyNumberFormat="0" applyBorder="0" applyAlignment="0" applyProtection="0"/>
    <xf numFmtId="9" fontId="1" fillId="0" borderId="0" applyFont="0" applyFill="0" applyBorder="0" applyAlignment="0" applyProtection="0"/>
    <xf numFmtId="43" fontId="9" fillId="0" borderId="0" applyFont="0" applyFill="0" applyBorder="0" applyAlignment="0" applyProtection="0"/>
    <xf numFmtId="0" fontId="1" fillId="72" borderId="0" applyNumberFormat="0" applyBorder="0" applyAlignment="0" applyProtection="0"/>
    <xf numFmtId="0" fontId="1" fillId="68" borderId="0" applyNumberFormat="0" applyBorder="0" applyAlignment="0" applyProtection="0"/>
    <xf numFmtId="0" fontId="1" fillId="62" borderId="0" applyNumberFormat="0" applyBorder="0" applyAlignment="0" applyProtection="0"/>
    <xf numFmtId="0" fontId="1" fillId="61" borderId="0" applyNumberFormat="0" applyBorder="0" applyAlignment="0" applyProtection="0"/>
    <xf numFmtId="181" fontId="57" fillId="0" borderId="73" applyFill="0" applyBorder="0"/>
    <xf numFmtId="43" fontId="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1" fillId="65" borderId="0" applyNumberFormat="0" applyBorder="0" applyAlignment="0" applyProtection="0"/>
  </cellStyleXfs>
  <cellXfs count="720">
    <xf numFmtId="0" fontId="0" fillId="0" borderId="0" xfId="0"/>
    <xf numFmtId="0" fontId="9" fillId="0" borderId="0" xfId="0" applyFont="1" applyBorder="1"/>
    <xf numFmtId="0" fontId="0" fillId="52" borderId="0" xfId="0" applyFill="1"/>
    <xf numFmtId="0" fontId="9" fillId="52" borderId="0" xfId="0" applyFont="1" applyFill="1"/>
    <xf numFmtId="0" fontId="9" fillId="0" borderId="0" xfId="0" applyFont="1" applyFill="1" applyBorder="1"/>
    <xf numFmtId="0" fontId="14" fillId="52" borderId="0" xfId="0" applyFont="1" applyFill="1"/>
    <xf numFmtId="0" fontId="13" fillId="0" borderId="0" xfId="433" applyFont="1" applyFill="1" applyBorder="1"/>
    <xf numFmtId="0" fontId="9" fillId="52" borderId="0" xfId="0" applyFont="1" applyFill="1" applyBorder="1"/>
    <xf numFmtId="0" fontId="9" fillId="52" borderId="0" xfId="0" applyNumberFormat="1" applyFont="1" applyFill="1" applyBorder="1"/>
    <xf numFmtId="0" fontId="9" fillId="52" borderId="23" xfId="0" applyFont="1" applyFill="1" applyBorder="1"/>
    <xf numFmtId="0" fontId="15" fillId="52" borderId="0" xfId="0" applyFont="1" applyFill="1" applyBorder="1"/>
    <xf numFmtId="0" fontId="15" fillId="0" borderId="0" xfId="0" applyFont="1" applyFill="1" applyBorder="1"/>
    <xf numFmtId="0" fontId="17" fillId="0" borderId="0" xfId="0" applyFont="1" applyFill="1" applyBorder="1"/>
    <xf numFmtId="0" fontId="15" fillId="52" borderId="23" xfId="0" applyNumberFormat="1" applyFont="1" applyFill="1" applyBorder="1"/>
    <xf numFmtId="0" fontId="15" fillId="52" borderId="23" xfId="0" applyFont="1" applyFill="1" applyBorder="1"/>
    <xf numFmtId="3" fontId="9" fillId="0" borderId="0" xfId="0" applyNumberFormat="1" applyFont="1" applyFill="1" applyBorder="1"/>
    <xf numFmtId="3" fontId="15" fillId="0" borderId="0" xfId="0" applyNumberFormat="1" applyFont="1" applyFill="1" applyBorder="1"/>
    <xf numFmtId="0" fontId="9" fillId="52" borderId="0" xfId="397" applyFont="1" applyFill="1" applyBorder="1" applyAlignment="1">
      <alignment vertical="top" wrapText="1"/>
    </xf>
    <xf numFmtId="3" fontId="9" fillId="52" borderId="0" xfId="0" applyNumberFormat="1" applyFont="1" applyFill="1" applyBorder="1" applyAlignment="1">
      <alignment vertical="top" wrapText="1"/>
    </xf>
    <xf numFmtId="0" fontId="9" fillId="52" borderId="23" xfId="397" applyFont="1" applyFill="1" applyBorder="1" applyAlignment="1">
      <alignment vertical="top" wrapText="1"/>
    </xf>
    <xf numFmtId="3" fontId="9" fillId="52" borderId="23" xfId="0" applyNumberFormat="1" applyFont="1" applyFill="1" applyBorder="1" applyAlignment="1">
      <alignment vertical="top" wrapText="1"/>
    </xf>
    <xf numFmtId="0" fontId="15" fillId="52" borderId="0" xfId="397" applyFont="1" applyFill="1" applyBorder="1" applyAlignment="1">
      <alignment vertical="top" wrapText="1"/>
    </xf>
    <xf numFmtId="3" fontId="15" fillId="52" borderId="0" xfId="0" applyNumberFormat="1" applyFont="1" applyFill="1" applyBorder="1" applyAlignment="1">
      <alignment vertical="top" wrapText="1"/>
    </xf>
    <xf numFmtId="0" fontId="15" fillId="52" borderId="9" xfId="397" applyFont="1" applyFill="1" applyBorder="1" applyAlignment="1">
      <alignment vertical="top" wrapText="1"/>
    </xf>
    <xf numFmtId="3" fontId="15" fillId="52" borderId="9" xfId="0" applyNumberFormat="1" applyFont="1" applyFill="1" applyBorder="1" applyAlignment="1">
      <alignment vertical="top" wrapText="1"/>
    </xf>
    <xf numFmtId="3" fontId="17" fillId="52" borderId="0" xfId="0" applyNumberFormat="1" applyFont="1" applyFill="1" applyBorder="1" applyAlignment="1">
      <alignment vertical="top" wrapText="1"/>
    </xf>
    <xf numFmtId="9" fontId="9" fillId="52" borderId="0" xfId="457" applyFont="1" applyFill="1" applyBorder="1"/>
    <xf numFmtId="0" fontId="15" fillId="52" borderId="0" xfId="0" applyNumberFormat="1" applyFont="1" applyFill="1" applyBorder="1"/>
    <xf numFmtId="3" fontId="9" fillId="52" borderId="0" xfId="0" applyNumberFormat="1" applyFont="1" applyFill="1" applyBorder="1" applyAlignment="1">
      <alignment horizontal="right"/>
    </xf>
    <xf numFmtId="167" fontId="9" fillId="52" borderId="0" xfId="457" applyNumberFormat="1" applyFont="1" applyFill="1" applyBorder="1"/>
    <xf numFmtId="3" fontId="9" fillId="52" borderId="0" xfId="0" applyNumberFormat="1" applyFont="1" applyFill="1" applyBorder="1"/>
    <xf numFmtId="3" fontId="17" fillId="52" borderId="0" xfId="0" applyNumberFormat="1" applyFont="1" applyFill="1" applyBorder="1"/>
    <xf numFmtId="167" fontId="9" fillId="52" borderId="0" xfId="457" applyNumberFormat="1" applyFont="1" applyFill="1" applyBorder="1" applyAlignment="1">
      <alignment horizontal="right"/>
    </xf>
    <xf numFmtId="3" fontId="15" fillId="52" borderId="0" xfId="0" applyNumberFormat="1" applyFont="1" applyFill="1" applyBorder="1" applyAlignment="1">
      <alignment horizontal="right"/>
    </xf>
    <xf numFmtId="0" fontId="9" fillId="0" borderId="0" xfId="0" applyFont="1" applyFill="1" applyBorder="1" applyAlignment="1">
      <alignment horizontal="right"/>
    </xf>
    <xf numFmtId="0" fontId="9" fillId="52" borderId="0" xfId="0" applyFont="1" applyFill="1" applyBorder="1" applyAlignment="1">
      <alignment horizontal="right"/>
    </xf>
    <xf numFmtId="0" fontId="15" fillId="0" borderId="0" xfId="0" applyFont="1" applyFill="1" applyBorder="1" applyAlignment="1">
      <alignment horizontal="right"/>
    </xf>
    <xf numFmtId="0" fontId="19" fillId="0" borderId="0" xfId="0" applyFont="1" applyFill="1" applyBorder="1"/>
    <xf numFmtId="167" fontId="17" fillId="0" borderId="0" xfId="457" applyNumberFormat="1" applyFont="1" applyFill="1" applyBorder="1" applyAlignment="1">
      <alignment horizontal="right"/>
    </xf>
    <xf numFmtId="167" fontId="19" fillId="0" borderId="0" xfId="457" applyNumberFormat="1" applyFont="1" applyFill="1" applyBorder="1"/>
    <xf numFmtId="0" fontId="15" fillId="52" borderId="0" xfId="0" applyFont="1" applyFill="1" applyBorder="1" applyAlignment="1">
      <alignment horizontal="right"/>
    </xf>
    <xf numFmtId="3" fontId="17" fillId="0" borderId="0" xfId="0" applyNumberFormat="1" applyFont="1" applyFill="1" applyBorder="1"/>
    <xf numFmtId="0" fontId="19" fillId="52" borderId="0" xfId="0" applyFont="1" applyFill="1" applyBorder="1"/>
    <xf numFmtId="167" fontId="19" fillId="52" borderId="0" xfId="457" applyNumberFormat="1" applyFont="1" applyFill="1" applyBorder="1" applyAlignment="1">
      <alignment horizontal="right"/>
    </xf>
    <xf numFmtId="3" fontId="19" fillId="0" borderId="0" xfId="0" applyNumberFormat="1" applyFont="1" applyFill="1" applyBorder="1"/>
    <xf numFmtId="0" fontId="9" fillId="52" borderId="0" xfId="0" applyFont="1" applyFill="1" applyBorder="1" applyAlignment="1">
      <alignment vertical="top" wrapText="1"/>
    </xf>
    <xf numFmtId="2" fontId="9" fillId="52" borderId="0" xfId="431" applyNumberFormat="1" applyFont="1" applyFill="1"/>
    <xf numFmtId="2" fontId="9" fillId="52" borderId="0" xfId="0" applyNumberFormat="1" applyFont="1" applyFill="1" applyAlignment="1">
      <alignment horizontal="right"/>
    </xf>
    <xf numFmtId="167" fontId="9" fillId="52" borderId="0" xfId="457" applyNumberFormat="1" applyFont="1" applyFill="1" applyAlignment="1">
      <alignment horizontal="right"/>
    </xf>
    <xf numFmtId="3" fontId="9" fillId="0" borderId="0" xfId="0" applyNumberFormat="1" applyFont="1" applyFill="1" applyBorder="1" applyAlignment="1">
      <alignment horizontal="right"/>
    </xf>
    <xf numFmtId="0" fontId="104" fillId="0" borderId="0" xfId="0" applyFont="1" applyFill="1" applyBorder="1"/>
    <xf numFmtId="0" fontId="15" fillId="52" borderId="24" xfId="0" applyNumberFormat="1" applyFont="1" applyFill="1" applyBorder="1"/>
    <xf numFmtId="0" fontId="17" fillId="52" borderId="0" xfId="0" applyNumberFormat="1" applyFont="1" applyFill="1" applyBorder="1"/>
    <xf numFmtId="0" fontId="15" fillId="52" borderId="0" xfId="435" applyFont="1" applyFill="1" applyBorder="1" applyAlignment="1">
      <alignment vertical="top" wrapText="1"/>
    </xf>
    <xf numFmtId="0" fontId="9" fillId="52" borderId="0" xfId="435" applyFont="1" applyFill="1" applyBorder="1" applyAlignment="1">
      <alignment vertical="top" wrapText="1"/>
    </xf>
    <xf numFmtId="0" fontId="17" fillId="52" borderId="0" xfId="435" applyFont="1" applyFill="1" applyBorder="1" applyAlignment="1">
      <alignment vertical="top" wrapText="1"/>
    </xf>
    <xf numFmtId="0" fontId="105" fillId="0" borderId="0" xfId="0" applyFont="1" applyFill="1" applyBorder="1" applyAlignment="1">
      <alignment horizontal="right"/>
    </xf>
    <xf numFmtId="0" fontId="15" fillId="52" borderId="23" xfId="0" applyFont="1" applyFill="1" applyBorder="1" applyAlignment="1">
      <alignment horizontal="right"/>
    </xf>
    <xf numFmtId="0" fontId="9" fillId="52" borderId="30" xfId="0" applyFont="1" applyFill="1" applyBorder="1" applyAlignment="1">
      <alignment vertical="center"/>
    </xf>
    <xf numFmtId="0" fontId="9" fillId="52" borderId="31" xfId="0" applyFont="1" applyFill="1" applyBorder="1" applyAlignment="1">
      <alignment vertical="center"/>
    </xf>
    <xf numFmtId="0" fontId="15" fillId="52" borderId="30" xfId="0" applyFont="1" applyFill="1" applyBorder="1" applyAlignment="1">
      <alignment vertical="center"/>
    </xf>
    <xf numFmtId="3" fontId="104" fillId="52" borderId="0" xfId="0" applyNumberFormat="1" applyFont="1" applyFill="1" applyBorder="1" applyAlignment="1">
      <alignment horizontal="right" vertical="center"/>
    </xf>
    <xf numFmtId="167" fontId="104" fillId="52" borderId="0" xfId="457" applyNumberFormat="1" applyFont="1" applyFill="1" applyBorder="1" applyAlignment="1">
      <alignment horizontal="right" vertical="center"/>
    </xf>
    <xf numFmtId="167" fontId="104" fillId="52" borderId="0" xfId="457" quotePrefix="1" applyNumberFormat="1" applyFont="1" applyFill="1" applyBorder="1" applyAlignment="1">
      <alignment horizontal="right" vertical="center"/>
    </xf>
    <xf numFmtId="9" fontId="9" fillId="52" borderId="0" xfId="457" applyFont="1" applyFill="1" applyBorder="1" applyAlignment="1">
      <alignment vertical="center"/>
    </xf>
    <xf numFmtId="0" fontId="17" fillId="52" borderId="0" xfId="397" applyFont="1" applyFill="1" applyBorder="1" applyAlignment="1">
      <alignment vertical="top" wrapText="1"/>
    </xf>
    <xf numFmtId="0" fontId="9" fillId="52" borderId="24" xfId="0" applyFont="1" applyFill="1" applyBorder="1"/>
    <xf numFmtId="0" fontId="9" fillId="52" borderId="0" xfId="0" applyFont="1" applyFill="1" applyBorder="1" applyAlignment="1"/>
    <xf numFmtId="0" fontId="15" fillId="52" borderId="24" xfId="0" applyFont="1" applyFill="1" applyBorder="1"/>
    <xf numFmtId="3" fontId="15" fillId="52" borderId="24" xfId="0" applyNumberFormat="1" applyFont="1" applyFill="1" applyBorder="1"/>
    <xf numFmtId="3" fontId="15" fillId="52" borderId="24" xfId="0" applyNumberFormat="1" applyFont="1" applyFill="1" applyBorder="1" applyAlignment="1">
      <alignment horizontal="right"/>
    </xf>
    <xf numFmtId="0" fontId="15" fillId="52" borderId="23" xfId="435" applyFont="1" applyFill="1" applyBorder="1" applyAlignment="1">
      <alignment vertical="top" wrapText="1"/>
    </xf>
    <xf numFmtId="0" fontId="15" fillId="52" borderId="30" xfId="0" applyNumberFormat="1" applyFont="1" applyFill="1" applyBorder="1" applyAlignment="1">
      <alignment vertical="center"/>
    </xf>
    <xf numFmtId="0" fontId="9" fillId="52" borderId="30" xfId="0" applyNumberFormat="1" applyFont="1" applyFill="1" applyBorder="1" applyAlignment="1">
      <alignment vertical="center"/>
    </xf>
    <xf numFmtId="0" fontId="9" fillId="52" borderId="31" xfId="0" applyNumberFormat="1" applyFont="1" applyFill="1" applyBorder="1" applyAlignment="1">
      <alignment vertical="center"/>
    </xf>
    <xf numFmtId="0" fontId="17" fillId="52" borderId="30" xfId="0" applyNumberFormat="1" applyFont="1" applyFill="1" applyBorder="1" applyAlignment="1">
      <alignment vertical="center"/>
    </xf>
    <xf numFmtId="0" fontId="15" fillId="52" borderId="31" xfId="0" applyNumberFormat="1" applyFont="1" applyFill="1" applyBorder="1" applyAlignment="1">
      <alignment vertical="center"/>
    </xf>
    <xf numFmtId="0" fontId="15" fillId="52" borderId="31" xfId="0" applyFont="1" applyFill="1" applyBorder="1" applyAlignment="1">
      <alignment vertical="center"/>
    </xf>
    <xf numFmtId="0" fontId="0" fillId="52" borderId="0" xfId="0" applyFill="1" applyBorder="1"/>
    <xf numFmtId="0" fontId="9" fillId="53" borderId="31" xfId="0" applyFont="1" applyFill="1" applyBorder="1" applyAlignment="1">
      <alignment horizontal="left" vertical="center"/>
    </xf>
    <xf numFmtId="0" fontId="106" fillId="54" borderId="0" xfId="0" applyFont="1" applyFill="1"/>
    <xf numFmtId="0" fontId="15" fillId="53" borderId="0" xfId="0" applyFont="1" applyFill="1"/>
    <xf numFmtId="0" fontId="0" fillId="53" borderId="0" xfId="0" applyFill="1"/>
    <xf numFmtId="0" fontId="9" fillId="53" borderId="0" xfId="0" applyFont="1" applyFill="1"/>
    <xf numFmtId="0" fontId="107" fillId="52" borderId="0" xfId="338" applyFont="1" applyFill="1" applyAlignment="1" applyProtection="1"/>
    <xf numFmtId="0" fontId="106" fillId="54" borderId="0" xfId="0" applyFont="1" applyFill="1" applyBorder="1"/>
    <xf numFmtId="0" fontId="15" fillId="53" borderId="0" xfId="0" applyFont="1" applyFill="1" applyBorder="1" applyAlignment="1">
      <alignment horizontal="left"/>
    </xf>
    <xf numFmtId="0" fontId="104" fillId="53" borderId="0" xfId="0" applyFont="1" applyFill="1" applyBorder="1" applyAlignment="1">
      <alignment horizontal="left"/>
    </xf>
    <xf numFmtId="0" fontId="105" fillId="53" borderId="0" xfId="0" applyFont="1" applyFill="1" applyBorder="1" applyAlignment="1">
      <alignment horizontal="right"/>
    </xf>
    <xf numFmtId="0" fontId="105" fillId="53" borderId="0" xfId="429" applyNumberFormat="1" applyFont="1" applyFill="1" applyBorder="1"/>
    <xf numFmtId="0" fontId="105" fillId="53" borderId="0" xfId="429" applyFont="1" applyFill="1" applyBorder="1" applyAlignment="1">
      <alignment horizontal="right"/>
    </xf>
    <xf numFmtId="0" fontId="104" fillId="53" borderId="0" xfId="429" applyFont="1" applyFill="1" applyBorder="1" applyAlignment="1">
      <alignment horizontal="left"/>
    </xf>
    <xf numFmtId="0" fontId="15" fillId="53" borderId="0" xfId="0" applyNumberFormat="1" applyFont="1" applyFill="1" applyBorder="1"/>
    <xf numFmtId="0" fontId="9" fillId="53" borderId="0" xfId="431" applyFont="1" applyFill="1" applyBorder="1" applyAlignment="1">
      <alignment horizontal="right"/>
    </xf>
    <xf numFmtId="0" fontId="9" fillId="53" borderId="0" xfId="0" applyFont="1" applyFill="1" applyBorder="1" applyAlignment="1">
      <alignment horizontal="left"/>
    </xf>
    <xf numFmtId="0" fontId="15" fillId="53" borderId="23" xfId="0" applyFont="1" applyFill="1" applyBorder="1" applyAlignment="1">
      <alignment vertical="top" wrapText="1"/>
    </xf>
    <xf numFmtId="0" fontId="106" fillId="54" borderId="0" xfId="0" applyNumberFormat="1" applyFont="1" applyFill="1" applyBorder="1"/>
    <xf numFmtId="0" fontId="103" fillId="54" borderId="0" xfId="0" applyNumberFormat="1" applyFont="1" applyFill="1" applyBorder="1" applyAlignment="1">
      <alignment horizontal="right"/>
    </xf>
    <xf numFmtId="0" fontId="106" fillId="54" borderId="0" xfId="429" applyNumberFormat="1" applyFont="1" applyFill="1" applyBorder="1" applyAlignment="1">
      <alignment horizontal="right"/>
    </xf>
    <xf numFmtId="0" fontId="106" fillId="54" borderId="0" xfId="0" applyFont="1" applyFill="1" applyBorder="1" applyAlignment="1">
      <alignment vertical="center"/>
    </xf>
    <xf numFmtId="0" fontId="9" fillId="0" borderId="0" xfId="0" applyNumberFormat="1" applyFont="1" applyFill="1" applyBorder="1"/>
    <xf numFmtId="0" fontId="9" fillId="53" borderId="0" xfId="0" applyNumberFormat="1" applyFont="1" applyFill="1" applyBorder="1"/>
    <xf numFmtId="0" fontId="15" fillId="53" borderId="23" xfId="0" applyFont="1" applyFill="1" applyBorder="1" applyAlignment="1">
      <alignment horizontal="right"/>
    </xf>
    <xf numFmtId="0" fontId="9" fillId="52" borderId="0" xfId="443" applyNumberFormat="1" applyFont="1" applyFill="1" applyBorder="1"/>
    <xf numFmtId="0" fontId="15" fillId="52" borderId="0" xfId="443" applyNumberFormat="1" applyFont="1" applyFill="1" applyBorder="1"/>
    <xf numFmtId="3" fontId="9" fillId="52" borderId="0" xfId="441" applyNumberFormat="1" applyFont="1" applyFill="1" applyBorder="1" applyAlignment="1">
      <alignment horizontal="right"/>
    </xf>
    <xf numFmtId="3" fontId="9" fillId="52" borderId="0" xfId="443" applyNumberFormat="1" applyFont="1" applyFill="1" applyBorder="1" applyAlignment="1">
      <alignment horizontal="right"/>
    </xf>
    <xf numFmtId="3" fontId="9" fillId="52" borderId="0" xfId="443" applyNumberFormat="1" applyFont="1" applyFill="1" applyBorder="1"/>
    <xf numFmtId="3" fontId="9" fillId="52" borderId="23" xfId="443" applyNumberFormat="1" applyFont="1" applyFill="1" applyBorder="1"/>
    <xf numFmtId="3" fontId="15" fillId="52" borderId="0" xfId="443" applyNumberFormat="1" applyFont="1" applyFill="1" applyBorder="1"/>
    <xf numFmtId="3" fontId="17" fillId="52" borderId="0" xfId="443" applyNumberFormat="1" applyFont="1" applyFill="1" applyBorder="1"/>
    <xf numFmtId="0" fontId="9" fillId="52" borderId="0" xfId="0" quotePrefix="1" applyNumberFormat="1" applyFont="1" applyFill="1" applyBorder="1" applyAlignment="1">
      <alignment horizontal="right"/>
    </xf>
    <xf numFmtId="3" fontId="15" fillId="52" borderId="9" xfId="443" applyNumberFormat="1" applyFont="1" applyFill="1" applyBorder="1"/>
    <xf numFmtId="0" fontId="9" fillId="53" borderId="0" xfId="0" applyFont="1" applyFill="1" applyBorder="1" applyAlignment="1">
      <alignment horizontal="left" vertical="center"/>
    </xf>
    <xf numFmtId="0" fontId="106" fillId="53" borderId="0" xfId="0" applyFont="1" applyFill="1" applyBorder="1"/>
    <xf numFmtId="0" fontId="103" fillId="53" borderId="0" xfId="0" applyFont="1" applyFill="1" applyBorder="1"/>
    <xf numFmtId="0" fontId="15" fillId="53" borderId="0" xfId="441" applyNumberFormat="1" applyFont="1" applyFill="1" applyBorder="1" applyAlignment="1"/>
    <xf numFmtId="0" fontId="9" fillId="53" borderId="23" xfId="443" applyNumberFormat="1" applyFont="1" applyFill="1" applyBorder="1"/>
    <xf numFmtId="0" fontId="9" fillId="52" borderId="23" xfId="443" applyNumberFormat="1" applyFont="1" applyFill="1" applyBorder="1"/>
    <xf numFmtId="0" fontId="17" fillId="52" borderId="0" xfId="443" applyNumberFormat="1" applyFont="1" applyFill="1" applyBorder="1"/>
    <xf numFmtId="0" fontId="15" fillId="52" borderId="9" xfId="443" applyNumberFormat="1" applyFont="1" applyFill="1" applyBorder="1"/>
    <xf numFmtId="0" fontId="0" fillId="0" borderId="0" xfId="0" applyBorder="1"/>
    <xf numFmtId="0" fontId="17" fillId="52" borderId="0" xfId="431" applyFont="1" applyFill="1" applyBorder="1" applyAlignment="1">
      <alignment horizontal="left"/>
    </xf>
    <xf numFmtId="170" fontId="9" fillId="50" borderId="0" xfId="0" applyNumberFormat="1" applyFont="1" applyFill="1" applyBorder="1" applyAlignment="1" applyProtection="1">
      <alignment horizontal="right"/>
      <protection locked="0"/>
    </xf>
    <xf numFmtId="3" fontId="9" fillId="52" borderId="24" xfId="0" applyNumberFormat="1" applyFont="1" applyFill="1" applyBorder="1" applyAlignment="1">
      <alignment horizontal="right"/>
    </xf>
    <xf numFmtId="0" fontId="15" fillId="54" borderId="0" xfId="0" applyFont="1" applyFill="1" applyBorder="1"/>
    <xf numFmtId="0" fontId="106" fillId="0" borderId="0" xfId="0" applyFont="1" applyFill="1" applyBorder="1"/>
    <xf numFmtId="0" fontId="0" fillId="0" borderId="0" xfId="0" applyBorder="1" applyAlignment="1">
      <alignment horizontal="right"/>
    </xf>
    <xf numFmtId="0" fontId="105" fillId="0" borderId="0" xfId="0" applyFont="1" applyFill="1" applyBorder="1"/>
    <xf numFmtId="0" fontId="9" fillId="0" borderId="0" xfId="397" applyFont="1"/>
    <xf numFmtId="0" fontId="9" fillId="0" borderId="30" xfId="397" applyFont="1" applyBorder="1"/>
    <xf numFmtId="0" fontId="15" fillId="0" borderId="0" xfId="397" applyFont="1"/>
    <xf numFmtId="0" fontId="9" fillId="0" borderId="0" xfId="397" applyFont="1" applyFill="1" applyBorder="1"/>
    <xf numFmtId="0" fontId="15" fillId="0" borderId="0" xfId="397" applyFont="1" applyFill="1" applyBorder="1"/>
    <xf numFmtId="0" fontId="106" fillId="54" borderId="30" xfId="397" applyFont="1" applyFill="1" applyBorder="1"/>
    <xf numFmtId="0" fontId="106" fillId="54" borderId="30" xfId="397" applyNumberFormat="1" applyFont="1" applyFill="1" applyBorder="1"/>
    <xf numFmtId="0" fontId="15" fillId="53" borderId="30" xfId="397" applyFont="1" applyFill="1" applyBorder="1" applyAlignment="1">
      <alignment horizontal="left"/>
    </xf>
    <xf numFmtId="0" fontId="15" fillId="53" borderId="31" xfId="397" applyFont="1" applyFill="1" applyBorder="1" applyAlignment="1">
      <alignment horizontal="left"/>
    </xf>
    <xf numFmtId="0" fontId="106" fillId="54" borderId="30" xfId="0" applyNumberFormat="1" applyFont="1" applyFill="1" applyBorder="1"/>
    <xf numFmtId="0" fontId="15" fillId="53" borderId="30" xfId="0" applyFont="1" applyFill="1" applyBorder="1" applyAlignment="1">
      <alignment horizontal="left"/>
    </xf>
    <xf numFmtId="0" fontId="9" fillId="52" borderId="30" xfId="435" applyFont="1" applyFill="1" applyBorder="1" applyAlignment="1">
      <alignment vertical="top" wrapText="1"/>
    </xf>
    <xf numFmtId="0" fontId="15" fillId="53" borderId="0" xfId="0" applyFont="1" applyFill="1" applyBorder="1" applyAlignment="1">
      <alignment horizontal="right"/>
    </xf>
    <xf numFmtId="0" fontId="106" fillId="54" borderId="0" xfId="0" applyNumberFormat="1" applyFont="1" applyFill="1" applyBorder="1" applyAlignment="1">
      <alignment horizontal="right"/>
    </xf>
    <xf numFmtId="0" fontId="15" fillId="53" borderId="17" xfId="0" applyFont="1" applyFill="1" applyBorder="1" applyAlignment="1">
      <alignment horizontal="right"/>
    </xf>
    <xf numFmtId="0" fontId="9" fillId="52" borderId="0" xfId="397" applyFont="1" applyFill="1" applyBorder="1"/>
    <xf numFmtId="0" fontId="106" fillId="54" borderId="17" xfId="397" applyFont="1" applyFill="1" applyBorder="1"/>
    <xf numFmtId="0" fontId="15" fillId="53" borderId="17" xfId="397" applyFont="1" applyFill="1" applyBorder="1" applyAlignment="1">
      <alignment horizontal="right"/>
    </xf>
    <xf numFmtId="0" fontId="15" fillId="53" borderId="15" xfId="397" applyFont="1" applyFill="1" applyBorder="1" applyAlignment="1">
      <alignment horizontal="right"/>
    </xf>
    <xf numFmtId="171" fontId="9" fillId="52" borderId="17" xfId="248" applyNumberFormat="1" applyFont="1" applyFill="1" applyBorder="1"/>
    <xf numFmtId="171" fontId="15" fillId="52" borderId="15" xfId="248" applyNumberFormat="1" applyFont="1" applyFill="1" applyBorder="1"/>
    <xf numFmtId="0" fontId="9" fillId="0" borderId="17" xfId="397" applyFont="1" applyBorder="1"/>
    <xf numFmtId="0" fontId="15" fillId="52" borderId="30" xfId="397" applyFont="1" applyFill="1" applyBorder="1" applyAlignment="1" applyProtection="1">
      <alignment vertical="top" wrapText="1"/>
      <protection locked="0"/>
    </xf>
    <xf numFmtId="3" fontId="15" fillId="52" borderId="17" xfId="397" applyNumberFormat="1" applyFont="1" applyFill="1" applyBorder="1" applyAlignment="1" applyProtection="1">
      <alignment horizontal="right" vertical="top" wrapText="1"/>
      <protection locked="0"/>
    </xf>
    <xf numFmtId="0" fontId="9" fillId="52" borderId="30" xfId="397" applyFont="1" applyFill="1" applyBorder="1" applyAlignment="1" applyProtection="1">
      <alignment vertical="top" wrapText="1"/>
      <protection locked="0"/>
    </xf>
    <xf numFmtId="3" fontId="9" fillId="52" borderId="17" xfId="397" applyNumberFormat="1" applyFont="1" applyFill="1" applyBorder="1" applyAlignment="1" applyProtection="1">
      <alignment horizontal="right" vertical="top" wrapText="1"/>
      <protection locked="0"/>
    </xf>
    <xf numFmtId="0" fontId="9" fillId="52" borderId="32" xfId="397" applyFont="1" applyFill="1" applyBorder="1" applyAlignment="1" applyProtection="1">
      <alignment vertical="top" wrapText="1"/>
      <protection locked="0"/>
    </xf>
    <xf numFmtId="3" fontId="9" fillId="52" borderId="25" xfId="397" applyNumberFormat="1" applyFont="1" applyFill="1" applyBorder="1" applyAlignment="1" applyProtection="1">
      <alignment horizontal="right" vertical="top" wrapText="1"/>
      <protection locked="0"/>
    </xf>
    <xf numFmtId="0" fontId="15" fillId="52" borderId="32" xfId="397" applyFont="1" applyFill="1" applyBorder="1" applyAlignment="1" applyProtection="1">
      <alignment vertical="top" wrapText="1"/>
      <protection locked="0"/>
    </xf>
    <xf numFmtId="3" fontId="9" fillId="52" borderId="17" xfId="397" applyNumberFormat="1" applyFont="1" applyFill="1" applyBorder="1" applyAlignment="1" applyProtection="1">
      <alignment horizontal="right" vertical="center" wrapText="1"/>
      <protection locked="0"/>
    </xf>
    <xf numFmtId="3" fontId="9" fillId="52" borderId="17" xfId="397" applyNumberFormat="1" applyFont="1" applyFill="1" applyBorder="1" applyProtection="1">
      <protection locked="0"/>
    </xf>
    <xf numFmtId="0" fontId="9" fillId="52" borderId="31" xfId="397" applyFont="1" applyFill="1" applyBorder="1" applyAlignment="1" applyProtection="1">
      <alignment vertical="top"/>
      <protection locked="0"/>
    </xf>
    <xf numFmtId="3" fontId="9" fillId="52" borderId="15" xfId="397" applyNumberFormat="1" applyFont="1" applyFill="1" applyBorder="1" applyAlignment="1" applyProtection="1">
      <alignment horizontal="right" vertical="top"/>
      <protection locked="0"/>
    </xf>
    <xf numFmtId="0" fontId="17" fillId="52" borderId="30" xfId="397" applyFont="1" applyFill="1" applyBorder="1" applyAlignment="1" applyProtection="1">
      <alignment vertical="top" wrapText="1"/>
      <protection locked="0"/>
    </xf>
    <xf numFmtId="3" fontId="17" fillId="52" borderId="17" xfId="397" applyNumberFormat="1" applyFont="1" applyFill="1" applyBorder="1" applyAlignment="1" applyProtection="1">
      <alignment horizontal="right" vertical="top" wrapText="1"/>
      <protection locked="0"/>
    </xf>
    <xf numFmtId="0" fontId="17" fillId="52" borderId="32" xfId="397" applyFont="1" applyFill="1" applyBorder="1" applyAlignment="1" applyProtection="1">
      <alignment vertical="top" wrapText="1"/>
      <protection locked="0"/>
    </xf>
    <xf numFmtId="0" fontId="15" fillId="52" borderId="31" xfId="397" applyFont="1" applyFill="1" applyBorder="1" applyAlignment="1" applyProtection="1">
      <alignment vertical="top"/>
      <protection locked="0"/>
    </xf>
    <xf numFmtId="0" fontId="9" fillId="52" borderId="30" xfId="397" quotePrefix="1" applyFont="1" applyFill="1" applyBorder="1" applyAlignment="1" applyProtection="1">
      <alignment vertical="top" wrapText="1"/>
      <protection locked="0"/>
    </xf>
    <xf numFmtId="3" fontId="9" fillId="52" borderId="17" xfId="397" applyNumberFormat="1" applyFont="1" applyFill="1" applyBorder="1" applyAlignment="1" applyProtection="1">
      <alignment horizontal="right" wrapText="1"/>
      <protection locked="0"/>
    </xf>
    <xf numFmtId="0" fontId="9" fillId="52" borderId="0" xfId="0" applyFont="1" applyFill="1" applyBorder="1"/>
    <xf numFmtId="0" fontId="9" fillId="52" borderId="0" xfId="0" applyFont="1" applyFill="1" applyBorder="1" applyAlignment="1">
      <alignment vertical="center"/>
    </xf>
    <xf numFmtId="0" fontId="104" fillId="52" borderId="0" xfId="0" applyFont="1" applyFill="1" applyBorder="1" applyAlignment="1">
      <alignment vertical="center"/>
    </xf>
    <xf numFmtId="3" fontId="104" fillId="52" borderId="0" xfId="0" applyNumberFormat="1" applyFont="1" applyFill="1" applyBorder="1" applyAlignment="1">
      <alignment vertical="center"/>
    </xf>
    <xf numFmtId="3" fontId="104" fillId="52" borderId="0" xfId="0" quotePrefix="1" applyNumberFormat="1" applyFont="1" applyFill="1" applyBorder="1" applyAlignment="1">
      <alignment horizontal="right" vertical="center"/>
    </xf>
    <xf numFmtId="0" fontId="9" fillId="52" borderId="23" xfId="0" applyFont="1" applyFill="1" applyBorder="1" applyAlignment="1">
      <alignment vertical="center"/>
    </xf>
    <xf numFmtId="3" fontId="104" fillId="52" borderId="23" xfId="0" applyNumberFormat="1" applyFont="1" applyFill="1" applyBorder="1" applyAlignment="1">
      <alignment vertical="center"/>
    </xf>
    <xf numFmtId="3" fontId="105" fillId="52" borderId="0" xfId="0" applyNumberFormat="1" applyFont="1" applyFill="1" applyBorder="1" applyAlignment="1">
      <alignment vertical="center"/>
    </xf>
    <xf numFmtId="0" fontId="103" fillId="54" borderId="0" xfId="0" applyFont="1" applyFill="1" applyBorder="1"/>
    <xf numFmtId="0" fontId="103" fillId="54" borderId="0" xfId="0" applyFont="1" applyFill="1" applyBorder="1" applyAlignment="1">
      <alignment vertical="center"/>
    </xf>
    <xf numFmtId="0" fontId="105" fillId="53" borderId="0" xfId="0" applyFont="1" applyFill="1" applyBorder="1" applyAlignment="1">
      <alignment horizontal="right" vertical="center"/>
    </xf>
    <xf numFmtId="0" fontId="105" fillId="53" borderId="23" xfId="0" applyFont="1" applyFill="1" applyBorder="1" applyAlignment="1">
      <alignment horizontal="right" vertical="center"/>
    </xf>
    <xf numFmtId="3" fontId="17" fillId="52" borderId="0" xfId="0" applyNumberFormat="1" applyFont="1" applyFill="1" applyBorder="1" applyAlignment="1">
      <alignment vertical="center"/>
    </xf>
    <xf numFmtId="167" fontId="9" fillId="52" borderId="0" xfId="457" applyNumberFormat="1" applyFont="1" applyFill="1" applyBorder="1" applyAlignment="1">
      <alignment vertical="center"/>
    </xf>
    <xf numFmtId="0" fontId="108" fillId="52" borderId="23" xfId="0" applyFont="1" applyFill="1" applyBorder="1" applyAlignment="1">
      <alignment vertical="center"/>
    </xf>
    <xf numFmtId="3" fontId="9" fillId="52" borderId="0" xfId="0" applyNumberFormat="1" applyFont="1" applyFill="1" applyBorder="1" applyAlignment="1">
      <alignment vertical="center"/>
    </xf>
    <xf numFmtId="3" fontId="15" fillId="52" borderId="0" xfId="0" applyNumberFormat="1" applyFont="1" applyFill="1" applyBorder="1" applyAlignment="1">
      <alignment vertical="center"/>
    </xf>
    <xf numFmtId="167" fontId="9" fillId="52" borderId="23" xfId="457" applyNumberFormat="1" applyFont="1" applyFill="1" applyBorder="1" applyAlignment="1">
      <alignment vertical="center"/>
    </xf>
    <xf numFmtId="3" fontId="9" fillId="52" borderId="0" xfId="0" applyNumberFormat="1" applyFont="1" applyFill="1" applyBorder="1" applyAlignment="1">
      <alignment horizontal="right" vertical="center"/>
    </xf>
    <xf numFmtId="3" fontId="9" fillId="52" borderId="0" xfId="0" quotePrefix="1" applyNumberFormat="1" applyFont="1" applyFill="1" applyBorder="1" applyAlignment="1">
      <alignment horizontal="right" vertical="center"/>
    </xf>
    <xf numFmtId="3" fontId="9" fillId="52" borderId="23" xfId="0" applyNumberFormat="1" applyFont="1" applyFill="1" applyBorder="1" applyAlignment="1">
      <alignment vertical="center"/>
    </xf>
    <xf numFmtId="3" fontId="15" fillId="52" borderId="23" xfId="0" applyNumberFormat="1" applyFont="1" applyFill="1" applyBorder="1" applyAlignment="1">
      <alignment vertical="center"/>
    </xf>
    <xf numFmtId="167" fontId="9" fillId="52" borderId="0" xfId="457" applyNumberFormat="1" applyFont="1" applyFill="1" applyBorder="1" applyAlignment="1">
      <alignment horizontal="right" vertical="center"/>
    </xf>
    <xf numFmtId="167" fontId="9" fillId="52" borderId="0" xfId="457" quotePrefix="1" applyNumberFormat="1" applyFont="1" applyFill="1" applyBorder="1" applyAlignment="1">
      <alignment horizontal="right" vertical="center"/>
    </xf>
    <xf numFmtId="167" fontId="9" fillId="52" borderId="23" xfId="457" applyNumberFormat="1" applyFont="1" applyFill="1" applyBorder="1" applyAlignment="1">
      <alignment horizontal="right" vertical="center"/>
    </xf>
    <xf numFmtId="0" fontId="9" fillId="52" borderId="23" xfId="0" quotePrefix="1" applyFont="1" applyFill="1" applyBorder="1" applyAlignment="1">
      <alignment vertical="center"/>
    </xf>
    <xf numFmtId="0" fontId="15" fillId="53" borderId="0" xfId="397" applyFont="1" applyFill="1" applyBorder="1" applyAlignment="1">
      <alignment horizontal="right"/>
    </xf>
    <xf numFmtId="172" fontId="9" fillId="52" borderId="0" xfId="397" applyNumberFormat="1" applyFont="1" applyFill="1" applyBorder="1" applyAlignment="1">
      <alignment horizontal="right" vertical="top" wrapText="1"/>
    </xf>
    <xf numFmtId="3" fontId="15" fillId="52" borderId="0" xfId="397" applyNumberFormat="1" applyFont="1" applyFill="1" applyBorder="1" applyAlignment="1">
      <alignment horizontal="right" vertical="top" wrapText="1"/>
    </xf>
    <xf numFmtId="171" fontId="15" fillId="52" borderId="23" xfId="248" applyNumberFormat="1" applyFont="1" applyFill="1" applyBorder="1"/>
    <xf numFmtId="171" fontId="9" fillId="52" borderId="0" xfId="248" applyNumberFormat="1" applyFont="1" applyFill="1" applyBorder="1"/>
    <xf numFmtId="3" fontId="17" fillId="52" borderId="9" xfId="397" applyNumberFormat="1" applyFont="1" applyFill="1" applyBorder="1" applyAlignment="1">
      <alignment horizontal="right" vertical="top" wrapText="1"/>
    </xf>
    <xf numFmtId="0" fontId="17" fillId="52" borderId="0" xfId="397" applyFont="1" applyFill="1" applyBorder="1" applyAlignment="1">
      <alignment horizontal="right" vertical="top" wrapText="1"/>
    </xf>
    <xf numFmtId="0" fontId="9" fillId="52" borderId="23" xfId="397" applyFont="1" applyFill="1" applyBorder="1" applyAlignment="1">
      <alignment horizontal="right" vertical="top"/>
    </xf>
    <xf numFmtId="3" fontId="15" fillId="52" borderId="9" xfId="397" applyNumberFormat="1" applyFont="1" applyFill="1" applyBorder="1" applyAlignment="1">
      <alignment horizontal="right" vertical="top" wrapText="1"/>
    </xf>
    <xf numFmtId="0" fontId="106" fillId="54" borderId="0" xfId="397" applyFont="1" applyFill="1" applyBorder="1"/>
    <xf numFmtId="3" fontId="9" fillId="52" borderId="0" xfId="397" applyNumberFormat="1" applyFont="1" applyFill="1" applyBorder="1" applyAlignment="1">
      <alignment horizontal="right" vertical="top" wrapText="1"/>
    </xf>
    <xf numFmtId="3" fontId="9" fillId="52" borderId="9" xfId="397" applyNumberFormat="1" applyFont="1" applyFill="1" applyBorder="1" applyAlignment="1">
      <alignment horizontal="right" vertical="top" wrapText="1"/>
    </xf>
    <xf numFmtId="0" fontId="15" fillId="52" borderId="0" xfId="397" applyFont="1" applyFill="1" applyBorder="1" applyAlignment="1">
      <alignment horizontal="right" vertical="top" wrapText="1"/>
    </xf>
    <xf numFmtId="0" fontId="15" fillId="53" borderId="23" xfId="397" applyFont="1" applyFill="1" applyBorder="1" applyAlignment="1">
      <alignment horizontal="right"/>
    </xf>
    <xf numFmtId="3" fontId="15" fillId="52" borderId="25" xfId="397" applyNumberFormat="1" applyFont="1" applyFill="1" applyBorder="1" applyAlignment="1" applyProtection="1">
      <alignment horizontal="right" vertical="top" wrapText="1"/>
      <protection locked="0"/>
    </xf>
    <xf numFmtId="3" fontId="9" fillId="52" borderId="0" xfId="437" applyNumberFormat="1" applyFont="1" applyFill="1" applyBorder="1" applyAlignment="1" applyProtection="1">
      <alignment horizontal="right" vertical="top" wrapText="1"/>
      <protection locked="0"/>
    </xf>
    <xf numFmtId="3" fontId="17" fillId="52" borderId="25" xfId="397" applyNumberFormat="1" applyFont="1" applyFill="1" applyBorder="1" applyAlignment="1" applyProtection="1">
      <alignment horizontal="right" vertical="top" wrapText="1"/>
      <protection locked="0"/>
    </xf>
    <xf numFmtId="3" fontId="9" fillId="52" borderId="0" xfId="397" applyNumberFormat="1" applyFont="1" applyFill="1" applyBorder="1" applyAlignment="1">
      <alignment horizontal="right" wrapText="1"/>
    </xf>
    <xf numFmtId="167" fontId="15" fillId="52" borderId="23" xfId="457" applyNumberFormat="1" applyFont="1" applyFill="1" applyBorder="1"/>
    <xf numFmtId="3" fontId="9" fillId="0" borderId="0" xfId="0" applyNumberFormat="1" applyFont="1" applyFill="1" applyBorder="1" applyAlignment="1">
      <alignment vertical="center"/>
    </xf>
    <xf numFmtId="3" fontId="9" fillId="0" borderId="0" xfId="0" applyNumberFormat="1" applyFont="1" applyFill="1" applyBorder="1" applyAlignment="1">
      <alignment horizontal="right" vertical="center"/>
    </xf>
    <xf numFmtId="0" fontId="9" fillId="0" borderId="30" xfId="397" applyFont="1" applyFill="1" applyBorder="1"/>
    <xf numFmtId="0" fontId="9" fillId="0" borderId="17" xfId="397" applyFont="1" applyFill="1" applyBorder="1"/>
    <xf numFmtId="3" fontId="9" fillId="0" borderId="0" xfId="437" applyNumberFormat="1" applyFont="1" applyFill="1" applyBorder="1" applyAlignment="1" applyProtection="1">
      <alignment horizontal="right" vertical="top" wrapText="1"/>
      <protection locked="0"/>
    </xf>
    <xf numFmtId="3" fontId="9" fillId="0" borderId="17" xfId="437" applyNumberFormat="1" applyFont="1" applyFill="1" applyBorder="1" applyAlignment="1" applyProtection="1">
      <alignment horizontal="right" vertical="top" wrapText="1"/>
      <protection locked="0"/>
    </xf>
    <xf numFmtId="3" fontId="9" fillId="52" borderId="23" xfId="0" applyNumberFormat="1" applyFont="1" applyFill="1" applyBorder="1" applyAlignment="1">
      <alignment horizontal="right"/>
    </xf>
    <xf numFmtId="10" fontId="9" fillId="0" borderId="0" xfId="457" applyNumberFormat="1" applyFont="1" applyFill="1" applyBorder="1"/>
    <xf numFmtId="166" fontId="9" fillId="52" borderId="0" xfId="0" applyNumberFormat="1" applyFont="1" applyFill="1" applyBorder="1" applyAlignment="1">
      <alignment horizontal="right"/>
    </xf>
    <xf numFmtId="0" fontId="15" fillId="0" borderId="0" xfId="0" applyFont="1" applyBorder="1"/>
    <xf numFmtId="3" fontId="9" fillId="52" borderId="0" xfId="392" applyNumberFormat="1" applyFont="1" applyFill="1" applyBorder="1" applyAlignment="1">
      <alignment vertical="top" wrapText="1"/>
    </xf>
    <xf numFmtId="3" fontId="9" fillId="52" borderId="23" xfId="392" applyNumberFormat="1" applyFont="1" applyFill="1" applyBorder="1" applyAlignment="1">
      <alignment vertical="top" wrapText="1"/>
    </xf>
    <xf numFmtId="3" fontId="19" fillId="52" borderId="9" xfId="0" applyNumberFormat="1" applyFont="1" applyFill="1" applyBorder="1" applyAlignment="1">
      <alignment vertical="top" wrapText="1"/>
    </xf>
    <xf numFmtId="3" fontId="9" fillId="52" borderId="17" xfId="397" applyNumberFormat="1" applyFont="1" applyFill="1" applyBorder="1" applyAlignment="1">
      <alignment horizontal="right" vertical="top" wrapText="1"/>
    </xf>
    <xf numFmtId="167" fontId="9" fillId="52" borderId="24" xfId="457" applyNumberFormat="1" applyFont="1" applyFill="1" applyBorder="1" applyAlignment="1"/>
    <xf numFmtId="9" fontId="9" fillId="0" borderId="0" xfId="457" applyFont="1" applyFill="1" applyBorder="1"/>
    <xf numFmtId="167" fontId="9" fillId="0" borderId="0" xfId="457" applyNumberFormat="1" applyFont="1" applyFill="1" applyBorder="1"/>
    <xf numFmtId="2" fontId="9" fillId="0" borderId="0" xfId="0" applyNumberFormat="1" applyFont="1" applyFill="1" applyBorder="1"/>
    <xf numFmtId="0" fontId="9" fillId="0" borderId="0" xfId="397" applyFont="1" applyBorder="1"/>
    <xf numFmtId="170" fontId="9" fillId="52" borderId="0" xfId="0" applyNumberFormat="1" applyFont="1" applyFill="1" applyBorder="1" applyAlignment="1" applyProtection="1">
      <alignment horizontal="right"/>
      <protection locked="0"/>
    </xf>
    <xf numFmtId="0" fontId="15" fillId="0" borderId="0" xfId="0" applyFont="1"/>
    <xf numFmtId="0" fontId="109"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9" fillId="52" borderId="0" xfId="0" applyFont="1" applyFill="1" applyAlignment="1">
      <alignment vertical="top"/>
    </xf>
    <xf numFmtId="0" fontId="109" fillId="52" borderId="0" xfId="0" applyFont="1" applyFill="1" applyAlignment="1">
      <alignment vertical="top" wrapText="1"/>
    </xf>
    <xf numFmtId="0" fontId="111" fillId="52" borderId="0" xfId="0" applyFont="1" applyFill="1"/>
    <xf numFmtId="3" fontId="104" fillId="0" borderId="0" xfId="0" applyNumberFormat="1" applyFont="1" applyFill="1" applyBorder="1" applyAlignment="1">
      <alignment vertical="center"/>
    </xf>
    <xf numFmtId="167" fontId="104" fillId="0" borderId="0" xfId="457" applyNumberFormat="1" applyFont="1" applyFill="1" applyBorder="1" applyAlignment="1">
      <alignment vertical="center"/>
    </xf>
    <xf numFmtId="3" fontId="9" fillId="0" borderId="0" xfId="397" applyNumberFormat="1" applyFont="1"/>
    <xf numFmtId="4" fontId="9" fillId="0" borderId="0" xfId="0" applyNumberFormat="1" applyFont="1" applyFill="1" applyBorder="1"/>
    <xf numFmtId="3" fontId="9" fillId="0" borderId="0" xfId="0" applyNumberFormat="1" applyFont="1" applyFill="1" applyBorder="1" applyAlignment="1">
      <alignment horizontal="right" vertical="top" wrapText="1"/>
    </xf>
    <xf numFmtId="3" fontId="9" fillId="0" borderId="0" xfId="0" applyNumberFormat="1" applyFont="1" applyFill="1" applyBorder="1" applyAlignment="1">
      <alignment vertical="top" wrapText="1"/>
    </xf>
    <xf numFmtId="167" fontId="9" fillId="0" borderId="0" xfId="457" applyNumberFormat="1" applyFont="1" applyFill="1" applyBorder="1" applyAlignment="1">
      <alignment horizontal="right"/>
    </xf>
    <xf numFmtId="0" fontId="17" fillId="52" borderId="23" xfId="0" applyFont="1" applyFill="1" applyBorder="1" applyAlignment="1">
      <alignment horizontal="right"/>
    </xf>
    <xf numFmtId="167" fontId="15" fillId="52" borderId="0" xfId="457" applyNumberFormat="1" applyFont="1" applyFill="1" applyBorder="1" applyAlignment="1">
      <alignment vertical="center"/>
    </xf>
    <xf numFmtId="0" fontId="109" fillId="52" borderId="0" xfId="0" applyFont="1" applyFill="1" applyAlignment="1">
      <alignment wrapText="1"/>
    </xf>
    <xf numFmtId="0" fontId="9" fillId="52" borderId="0" xfId="0" applyFont="1" applyFill="1" applyAlignment="1">
      <alignment horizontal="left" indent="1"/>
    </xf>
    <xf numFmtId="191" fontId="9" fillId="52" borderId="0" xfId="0" applyNumberFormat="1" applyFont="1" applyFill="1" applyBorder="1" applyAlignment="1">
      <alignment vertical="center"/>
    </xf>
    <xf numFmtId="0" fontId="10" fillId="0" borderId="0" xfId="397" applyFont="1" applyFill="1" applyBorder="1" applyAlignment="1">
      <alignment horizontal="left"/>
    </xf>
    <xf numFmtId="2" fontId="9" fillId="52" borderId="0" xfId="0" applyNumberFormat="1" applyFont="1" applyFill="1" applyBorder="1"/>
    <xf numFmtId="3" fontId="17" fillId="0" borderId="0" xfId="0" applyNumberFormat="1" applyFont="1" applyFill="1" applyBorder="1" applyAlignment="1">
      <alignment vertical="top" wrapText="1"/>
    </xf>
    <xf numFmtId="3" fontId="17" fillId="0" borderId="24" xfId="0" applyNumberFormat="1" applyFont="1" applyFill="1" applyBorder="1" applyAlignment="1">
      <alignment vertical="top" wrapText="1"/>
    </xf>
    <xf numFmtId="1" fontId="9" fillId="52" borderId="0" xfId="248" applyNumberFormat="1" applyFont="1" applyFill="1" applyBorder="1" applyAlignment="1">
      <alignment horizontal="right" vertical="top" wrapText="1"/>
    </xf>
    <xf numFmtId="3" fontId="9" fillId="0" borderId="0" xfId="397" applyNumberFormat="1" applyFont="1" applyFill="1" applyBorder="1" applyAlignment="1">
      <alignment horizontal="right" vertical="top" wrapText="1"/>
    </xf>
    <xf numFmtId="0" fontId="104" fillId="0" borderId="0" xfId="0" applyFont="1" applyFill="1" applyBorder="1" applyAlignment="1">
      <alignment vertical="center"/>
    </xf>
    <xf numFmtId="3" fontId="105" fillId="0" borderId="0" xfId="0" applyNumberFormat="1" applyFont="1" applyFill="1" applyBorder="1" applyAlignment="1">
      <alignment vertical="center"/>
    </xf>
    <xf numFmtId="3" fontId="104" fillId="0" borderId="0" xfId="0" applyNumberFormat="1" applyFont="1" applyFill="1" applyBorder="1" applyAlignment="1">
      <alignment horizontal="right" vertical="center"/>
    </xf>
    <xf numFmtId="3" fontId="104" fillId="0" borderId="23" xfId="0" applyNumberFormat="1" applyFont="1" applyFill="1" applyBorder="1" applyAlignment="1">
      <alignment vertical="center"/>
    </xf>
    <xf numFmtId="3" fontId="105" fillId="0" borderId="0" xfId="0" applyNumberFormat="1" applyFont="1" applyFill="1" applyBorder="1" applyAlignment="1">
      <alignment horizontal="right" vertical="center"/>
    </xf>
    <xf numFmtId="167" fontId="104" fillId="0" borderId="0" xfId="457" applyNumberFormat="1" applyFont="1" applyFill="1" applyBorder="1" applyAlignment="1">
      <alignment horizontal="right" vertical="center"/>
    </xf>
    <xf numFmtId="167" fontId="104" fillId="0" borderId="23" xfId="457" applyNumberFormat="1" applyFont="1" applyFill="1" applyBorder="1" applyAlignment="1">
      <alignment horizontal="right" vertical="center"/>
    </xf>
    <xf numFmtId="0" fontId="10" fillId="52" borderId="30" xfId="397" applyFont="1" applyFill="1" applyBorder="1" applyAlignment="1" applyProtection="1">
      <alignment vertical="top"/>
      <protection locked="0"/>
    </xf>
    <xf numFmtId="3" fontId="9" fillId="0" borderId="0" xfId="248" applyNumberFormat="1" applyFont="1" applyFill="1" applyBorder="1" applyAlignment="1">
      <alignment horizontal="right" vertical="top" wrapText="1"/>
    </xf>
    <xf numFmtId="3" fontId="9" fillId="52" borderId="0" xfId="0" quotePrefix="1" applyNumberFormat="1" applyFont="1" applyFill="1" applyBorder="1" applyAlignment="1">
      <alignment vertical="top" wrapText="1"/>
    </xf>
    <xf numFmtId="10" fontId="15" fillId="52" borderId="23" xfId="457" applyNumberFormat="1" applyFont="1" applyFill="1" applyBorder="1" applyAlignment="1">
      <alignment vertical="center"/>
    </xf>
    <xf numFmtId="0" fontId="15" fillId="0" borderId="0" xfId="397" applyFont="1" applyFill="1" applyBorder="1" applyAlignment="1">
      <alignment horizontal="right" vertical="top" wrapText="1"/>
    </xf>
    <xf numFmtId="3" fontId="9" fillId="0" borderId="0" xfId="397" applyNumberFormat="1" applyFont="1" applyFill="1" applyBorder="1" applyAlignment="1">
      <alignment horizontal="right" wrapText="1"/>
    </xf>
    <xf numFmtId="3" fontId="15" fillId="0" borderId="0" xfId="397" applyNumberFormat="1" applyFont="1" applyFill="1" applyBorder="1" applyAlignment="1">
      <alignment horizontal="right" vertical="top" wrapText="1"/>
    </xf>
    <xf numFmtId="172" fontId="9" fillId="0" borderId="0" xfId="397" applyNumberFormat="1" applyFont="1" applyFill="1" applyBorder="1" applyAlignment="1">
      <alignment horizontal="right" vertical="top" wrapText="1"/>
    </xf>
    <xf numFmtId="1" fontId="9" fillId="52" borderId="0" xfId="0" applyNumberFormat="1" applyFont="1" applyFill="1" applyAlignment="1">
      <alignment horizontal="right"/>
    </xf>
    <xf numFmtId="0" fontId="109" fillId="54" borderId="0" xfId="0" applyFont="1" applyFill="1" applyBorder="1"/>
    <xf numFmtId="0" fontId="9" fillId="52" borderId="30" xfId="0" applyNumberFormat="1" applyFont="1" applyFill="1" applyBorder="1" applyAlignment="1">
      <alignment horizontal="left" vertical="center" indent="1"/>
    </xf>
    <xf numFmtId="0" fontId="104" fillId="52" borderId="23" xfId="0" quotePrefix="1" applyFont="1" applyFill="1" applyBorder="1" applyAlignment="1">
      <alignment vertical="center"/>
    </xf>
    <xf numFmtId="2" fontId="9" fillId="0" borderId="0" xfId="0" applyNumberFormat="1" applyFont="1" applyFill="1" applyBorder="1" applyAlignment="1">
      <alignment horizontal="right"/>
    </xf>
    <xf numFmtId="0" fontId="106" fillId="54" borderId="33" xfId="0" applyFont="1" applyFill="1" applyBorder="1"/>
    <xf numFmtId="0" fontId="106" fillId="54" borderId="24" xfId="0" applyFont="1" applyFill="1" applyBorder="1"/>
    <xf numFmtId="0" fontId="106" fillId="54" borderId="34" xfId="0" applyFont="1" applyFill="1" applyBorder="1"/>
    <xf numFmtId="0" fontId="15" fillId="53" borderId="30" xfId="0" applyFont="1" applyFill="1" applyBorder="1" applyAlignment="1">
      <alignment horizontal="right"/>
    </xf>
    <xf numFmtId="3" fontId="9" fillId="52" borderId="17" xfId="0" applyNumberFormat="1" applyFont="1" applyFill="1" applyBorder="1" applyAlignment="1">
      <alignment vertical="top" wrapText="1"/>
    </xf>
    <xf numFmtId="3" fontId="104" fillId="52" borderId="30" xfId="0" quotePrefix="1" applyNumberFormat="1" applyFont="1" applyFill="1" applyBorder="1" applyAlignment="1">
      <alignment vertical="top" wrapText="1"/>
    </xf>
    <xf numFmtId="3" fontId="104" fillId="52" borderId="30" xfId="0" applyNumberFormat="1" applyFont="1" applyFill="1" applyBorder="1" applyAlignment="1">
      <alignment vertical="top" wrapText="1"/>
    </xf>
    <xf numFmtId="3" fontId="9" fillId="52" borderId="15" xfId="0" applyNumberFormat="1" applyFont="1" applyFill="1" applyBorder="1" applyAlignment="1">
      <alignment vertical="top" wrapText="1"/>
    </xf>
    <xf numFmtId="3" fontId="104" fillId="52" borderId="31" xfId="0" applyNumberFormat="1" applyFont="1" applyFill="1" applyBorder="1" applyAlignment="1">
      <alignment vertical="top" wrapText="1"/>
    </xf>
    <xf numFmtId="3" fontId="15" fillId="52" borderId="17" xfId="0" applyNumberFormat="1" applyFont="1" applyFill="1" applyBorder="1" applyAlignment="1">
      <alignment vertical="top" wrapText="1"/>
    </xf>
    <xf numFmtId="3" fontId="105"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05" fillId="52" borderId="32" xfId="0" applyNumberFormat="1" applyFont="1" applyFill="1" applyBorder="1" applyAlignment="1">
      <alignment vertical="top" wrapText="1"/>
    </xf>
    <xf numFmtId="3" fontId="112" fillId="52" borderId="30" xfId="0" applyNumberFormat="1" applyFont="1" applyFill="1" applyBorder="1" applyAlignment="1">
      <alignment vertical="top" wrapText="1"/>
    </xf>
    <xf numFmtId="3" fontId="9" fillId="52" borderId="17" xfId="392" applyNumberFormat="1" applyFont="1" applyFill="1" applyBorder="1" applyAlignment="1">
      <alignment vertical="top" wrapText="1"/>
    </xf>
    <xf numFmtId="3" fontId="104" fillId="52" borderId="30" xfId="392" applyNumberFormat="1" applyFont="1" applyFill="1" applyBorder="1" applyAlignment="1">
      <alignment vertical="top" wrapText="1"/>
    </xf>
    <xf numFmtId="3" fontId="9" fillId="52" borderId="15" xfId="392" applyNumberFormat="1" applyFont="1" applyFill="1" applyBorder="1" applyAlignment="1">
      <alignment vertical="top" wrapText="1"/>
    </xf>
    <xf numFmtId="3" fontId="104" fillId="52" borderId="31" xfId="392" applyNumberFormat="1" applyFont="1" applyFill="1" applyBorder="1" applyAlignment="1">
      <alignment vertical="top" wrapText="1"/>
    </xf>
    <xf numFmtId="3" fontId="17" fillId="52" borderId="17" xfId="0" applyNumberFormat="1" applyFont="1" applyFill="1" applyBorder="1" applyAlignment="1">
      <alignment vertical="top" wrapText="1"/>
    </xf>
    <xf numFmtId="3" fontId="114" fillId="52" borderId="30" xfId="0" applyNumberFormat="1" applyFont="1" applyFill="1" applyBorder="1" applyAlignment="1">
      <alignment vertical="top" wrapText="1"/>
    </xf>
    <xf numFmtId="3" fontId="110" fillId="52" borderId="30" xfId="0" applyNumberFormat="1" applyFont="1" applyFill="1" applyBorder="1" applyAlignment="1">
      <alignment vertical="top" wrapText="1"/>
    </xf>
    <xf numFmtId="3" fontId="19" fillId="52" borderId="25" xfId="0" applyNumberFormat="1" applyFont="1" applyFill="1" applyBorder="1" applyAlignment="1">
      <alignment vertical="top" wrapText="1"/>
    </xf>
    <xf numFmtId="3" fontId="115" fillId="52" borderId="32" xfId="0" applyNumberFormat="1" applyFont="1" applyFill="1" applyBorder="1" applyAlignment="1">
      <alignment vertical="top" wrapText="1"/>
    </xf>
    <xf numFmtId="3" fontId="110" fillId="0" borderId="30" xfId="0" applyNumberFormat="1" applyFont="1" applyFill="1" applyBorder="1" applyAlignment="1">
      <alignment vertical="top" wrapText="1"/>
    </xf>
    <xf numFmtId="0" fontId="108" fillId="54" borderId="0" xfId="0" applyFont="1" applyFill="1" applyBorder="1" applyAlignment="1">
      <alignment vertical="center"/>
    </xf>
    <xf numFmtId="165" fontId="106" fillId="54" borderId="0" xfId="248" applyNumberFormat="1" applyFont="1" applyFill="1" applyBorder="1" applyAlignment="1">
      <alignment horizontal="left"/>
    </xf>
    <xf numFmtId="0" fontId="11" fillId="0" borderId="0" xfId="385" applyFont="1" applyFill="1" applyBorder="1"/>
    <xf numFmtId="0" fontId="12" fillId="0" borderId="0" xfId="385" applyFont="1" applyFill="1" applyBorder="1" applyAlignment="1">
      <alignment horizontal="right"/>
    </xf>
    <xf numFmtId="0" fontId="116" fillId="0" borderId="0" xfId="385" applyFont="1" applyFill="1" applyBorder="1" applyAlignment="1">
      <alignment horizontal="left"/>
    </xf>
    <xf numFmtId="3" fontId="9" fillId="50" borderId="0" xfId="248" applyNumberFormat="1" applyFont="1" applyFill="1" applyBorder="1" applyAlignment="1">
      <alignment horizontal="right"/>
    </xf>
    <xf numFmtId="3" fontId="9" fillId="52" borderId="0" xfId="248" applyNumberFormat="1" applyFont="1" applyFill="1" applyBorder="1" applyAlignment="1">
      <alignment horizontal="right"/>
    </xf>
    <xf numFmtId="0" fontId="11" fillId="0" borderId="0" xfId="385" applyFont="1" applyFill="1" applyBorder="1" applyAlignment="1">
      <alignment horizontal="right"/>
    </xf>
    <xf numFmtId="3" fontId="15" fillId="52" borderId="0" xfId="248" applyNumberFormat="1" applyFont="1" applyFill="1" applyBorder="1" applyAlignment="1">
      <alignment horizontal="right"/>
    </xf>
    <xf numFmtId="166" fontId="9" fillId="52" borderId="0" xfId="248" applyNumberFormat="1" applyFont="1" applyFill="1" applyBorder="1" applyAlignment="1">
      <alignment horizontal="right"/>
    </xf>
    <xf numFmtId="169" fontId="9" fillId="52" borderId="0" xfId="248" applyNumberFormat="1" applyFont="1" applyFill="1" applyBorder="1" applyAlignment="1">
      <alignment horizontal="right"/>
    </xf>
    <xf numFmtId="1" fontId="9" fillId="52" borderId="0" xfId="248" applyNumberFormat="1" applyFont="1" applyFill="1" applyBorder="1" applyAlignment="1">
      <alignment horizontal="right"/>
    </xf>
    <xf numFmtId="0" fontId="20" fillId="52" borderId="0" xfId="385" applyFont="1" applyFill="1" applyBorder="1" applyAlignment="1"/>
    <xf numFmtId="0" fontId="9" fillId="0" borderId="0" xfId="385" applyFont="1" applyFill="1" applyBorder="1" applyAlignment="1">
      <alignment horizontal="right"/>
    </xf>
    <xf numFmtId="0" fontId="91" fillId="0" borderId="0" xfId="385" applyFont="1" applyFill="1" applyBorder="1"/>
    <xf numFmtId="3" fontId="11" fillId="0" borderId="0" xfId="385" applyNumberFormat="1" applyFont="1" applyFill="1" applyBorder="1"/>
    <xf numFmtId="3" fontId="12" fillId="0" borderId="0" xfId="385" applyNumberFormat="1" applyFont="1" applyFill="1" applyBorder="1"/>
    <xf numFmtId="0" fontId="12" fillId="0" borderId="0" xfId="385" applyFont="1" applyFill="1" applyBorder="1"/>
    <xf numFmtId="0" fontId="12" fillId="0" borderId="0" xfId="385" applyFont="1" applyFill="1" applyBorder="1" applyAlignment="1"/>
    <xf numFmtId="0" fontId="11" fillId="0" borderId="0" xfId="385" applyFont="1" applyFill="1" applyBorder="1" applyAlignment="1"/>
    <xf numFmtId="3" fontId="15" fillId="0" borderId="0" xfId="0" applyNumberFormat="1" applyFont="1" applyFill="1" applyBorder="1" applyAlignment="1">
      <alignment vertical="center"/>
    </xf>
    <xf numFmtId="3" fontId="15" fillId="0" borderId="0" xfId="0" applyNumberFormat="1" applyFont="1" applyFill="1" applyBorder="1" applyAlignment="1">
      <alignment horizontal="right" vertical="center"/>
    </xf>
    <xf numFmtId="0" fontId="9" fillId="0" borderId="0" xfId="0" applyFont="1" applyFill="1" applyBorder="1" applyAlignment="1">
      <alignment vertical="center"/>
    </xf>
    <xf numFmtId="3" fontId="15" fillId="0" borderId="23" xfId="0" applyNumberFormat="1" applyFont="1" applyFill="1" applyBorder="1" applyAlignment="1">
      <alignment vertical="center"/>
    </xf>
    <xf numFmtId="167" fontId="9" fillId="0" borderId="0" xfId="457" applyNumberFormat="1" applyFont="1" applyFill="1" applyBorder="1" applyAlignment="1">
      <alignment horizontal="right" vertical="center"/>
    </xf>
    <xf numFmtId="3" fontId="17" fillId="0" borderId="17" xfId="0" applyNumberFormat="1" applyFont="1" applyFill="1" applyBorder="1" applyAlignment="1">
      <alignment vertical="top" wrapText="1"/>
    </xf>
    <xf numFmtId="3" fontId="114" fillId="0" borderId="30" xfId="0" applyNumberFormat="1" applyFont="1" applyFill="1" applyBorder="1" applyAlignment="1">
      <alignment vertical="top" wrapText="1"/>
    </xf>
    <xf numFmtId="3" fontId="19" fillId="0" borderId="25" xfId="0" applyNumberFormat="1" applyFont="1" applyFill="1" applyBorder="1" applyAlignment="1">
      <alignment vertical="top" wrapText="1"/>
    </xf>
    <xf numFmtId="3" fontId="19" fillId="0" borderId="9" xfId="0" applyNumberFormat="1" applyFont="1" applyFill="1" applyBorder="1" applyAlignment="1">
      <alignment vertical="top" wrapText="1"/>
    </xf>
    <xf numFmtId="3" fontId="115" fillId="0" borderId="32" xfId="0" applyNumberFormat="1" applyFont="1" applyFill="1" applyBorder="1" applyAlignment="1">
      <alignment vertical="top" wrapText="1"/>
    </xf>
    <xf numFmtId="170" fontId="9" fillId="0" borderId="0" xfId="0" applyNumberFormat="1" applyFont="1" applyFill="1" applyBorder="1" applyAlignment="1" applyProtection="1">
      <alignment horizontal="right"/>
      <protection locked="0"/>
    </xf>
    <xf numFmtId="170" fontId="9" fillId="0" borderId="17" xfId="0" applyNumberFormat="1" applyFont="1" applyFill="1" applyBorder="1" applyAlignment="1" applyProtection="1">
      <alignment horizontal="right"/>
      <protection locked="0"/>
    </xf>
    <xf numFmtId="170" fontId="9" fillId="0" borderId="23" xfId="0" applyNumberFormat="1" applyFont="1" applyFill="1" applyBorder="1" applyAlignment="1" applyProtection="1">
      <alignment horizontal="right"/>
      <protection locked="0"/>
    </xf>
    <xf numFmtId="3" fontId="20" fillId="52" borderId="0" xfId="442" applyNumberFormat="1" applyFill="1" applyAlignment="1">
      <alignment horizontal="right"/>
    </xf>
    <xf numFmtId="172" fontId="9" fillId="0" borderId="17" xfId="397" applyNumberFormat="1" applyFont="1" applyFill="1" applyBorder="1" applyAlignment="1">
      <alignment horizontal="right" vertical="top" wrapText="1"/>
    </xf>
    <xf numFmtId="3" fontId="15" fillId="0" borderId="9" xfId="397" applyNumberFormat="1" applyFont="1" applyFill="1" applyBorder="1" applyAlignment="1" applyProtection="1">
      <alignment horizontal="right" vertical="top" wrapText="1"/>
      <protection locked="0"/>
    </xf>
    <xf numFmtId="166" fontId="9" fillId="0" borderId="0" xfId="0" applyNumberFormat="1" applyFont="1" applyFill="1" applyBorder="1" applyAlignment="1"/>
    <xf numFmtId="2" fontId="9" fillId="0" borderId="0" xfId="0" applyNumberFormat="1" applyFont="1" applyFill="1" applyBorder="1" applyAlignment="1">
      <alignment horizontal="right" vertical="top" wrapText="1"/>
    </xf>
    <xf numFmtId="0" fontId="109" fillId="52" borderId="0" xfId="0" applyFont="1" applyFill="1" applyBorder="1" applyAlignment="1">
      <alignment horizontal="right"/>
    </xf>
    <xf numFmtId="3" fontId="15" fillId="52" borderId="0" xfId="0" applyNumberFormat="1" applyFont="1" applyFill="1" applyBorder="1"/>
    <xf numFmtId="0" fontId="9" fillId="52" borderId="0" xfId="443" applyNumberFormat="1" applyFont="1" applyFill="1" applyBorder="1" applyAlignment="1">
      <alignment horizontal="left"/>
    </xf>
    <xf numFmtId="0" fontId="9" fillId="52" borderId="23" xfId="443" applyNumberFormat="1" applyFont="1" applyFill="1" applyBorder="1" applyAlignment="1">
      <alignment horizontal="left"/>
    </xf>
    <xf numFmtId="3" fontId="9" fillId="0" borderId="0" xfId="457" applyNumberFormat="1" applyFont="1" applyFill="1" applyBorder="1" applyAlignment="1">
      <alignment horizontal="right"/>
    </xf>
    <xf numFmtId="4" fontId="9" fillId="0" borderId="0" xfId="248" applyNumberFormat="1" applyFont="1" applyFill="1" applyBorder="1" applyAlignment="1">
      <alignment horizontal="right"/>
    </xf>
    <xf numFmtId="0" fontId="107" fillId="52" borderId="36" xfId="338" applyFont="1" applyFill="1" applyBorder="1" applyAlignment="1" applyProtection="1">
      <alignment horizontal="left" vertical="top" wrapText="1" indent="1"/>
    </xf>
    <xf numFmtId="0" fontId="117" fillId="0" borderId="0" xfId="0" applyFont="1"/>
    <xf numFmtId="0" fontId="15" fillId="0" borderId="36" xfId="0" applyFont="1" applyBorder="1" applyAlignment="1">
      <alignment wrapText="1"/>
    </xf>
    <xf numFmtId="0" fontId="104" fillId="0" borderId="23" xfId="0" quotePrefix="1" applyFont="1" applyFill="1" applyBorder="1" applyAlignment="1">
      <alignment vertical="center"/>
    </xf>
    <xf numFmtId="0" fontId="9" fillId="0" borderId="23" xfId="0" quotePrefix="1" applyFont="1" applyFill="1" applyBorder="1" applyAlignment="1">
      <alignment vertical="center"/>
    </xf>
    <xf numFmtId="0" fontId="118" fillId="52" borderId="36" xfId="338" applyFont="1" applyFill="1" applyBorder="1" applyAlignment="1" applyProtection="1">
      <alignment horizontal="left" vertical="top" wrapText="1" indent="1"/>
    </xf>
    <xf numFmtId="0" fontId="107" fillId="52" borderId="0" xfId="338" applyFont="1" applyFill="1" applyAlignment="1" applyProtection="1">
      <alignment horizontal="left" indent="2"/>
    </xf>
    <xf numFmtId="3" fontId="9" fillId="0" borderId="0" xfId="443" applyNumberFormat="1" applyFont="1" applyFill="1" applyBorder="1"/>
    <xf numFmtId="3" fontId="17" fillId="0" borderId="33" xfId="0" applyNumberFormat="1" applyFont="1" applyFill="1" applyBorder="1" applyAlignment="1">
      <alignment vertical="top" wrapText="1"/>
    </xf>
    <xf numFmtId="3" fontId="17" fillId="0" borderId="30" xfId="0" applyNumberFormat="1" applyFont="1" applyFill="1" applyBorder="1" applyAlignment="1">
      <alignment vertical="top" wrapText="1"/>
    </xf>
    <xf numFmtId="172" fontId="9"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9" fillId="0" borderId="17" xfId="397" applyNumberFormat="1" applyFont="1" applyFill="1" applyBorder="1" applyAlignment="1">
      <alignment horizontal="right" vertical="top" wrapText="1"/>
    </xf>
    <xf numFmtId="3" fontId="15" fillId="0" borderId="25" xfId="397" applyNumberFormat="1" applyFont="1" applyFill="1" applyBorder="1" applyAlignment="1" applyProtection="1">
      <alignment horizontal="right" vertical="top" wrapText="1"/>
      <protection locked="0"/>
    </xf>
    <xf numFmtId="3" fontId="104" fillId="52" borderId="0" xfId="0" quotePrefix="1" applyNumberFormat="1" applyFont="1" applyFill="1" applyBorder="1" applyAlignment="1">
      <alignment vertical="top" wrapText="1"/>
    </xf>
    <xf numFmtId="3" fontId="104" fillId="52" borderId="0" xfId="0" applyNumberFormat="1" applyFont="1" applyFill="1" applyBorder="1" applyAlignment="1">
      <alignment vertical="top" wrapText="1"/>
    </xf>
    <xf numFmtId="3" fontId="104" fillId="52" borderId="23" xfId="0" applyNumberFormat="1" applyFont="1" applyFill="1" applyBorder="1" applyAlignment="1">
      <alignment vertical="top" wrapText="1"/>
    </xf>
    <xf numFmtId="3" fontId="105" fillId="52" borderId="0" xfId="0" applyNumberFormat="1" applyFont="1" applyFill="1" applyBorder="1" applyAlignment="1">
      <alignment vertical="top" wrapText="1"/>
    </xf>
    <xf numFmtId="3" fontId="105" fillId="52" borderId="9" xfId="0" applyNumberFormat="1" applyFont="1" applyFill="1" applyBorder="1" applyAlignment="1">
      <alignment vertical="top" wrapText="1"/>
    </xf>
    <xf numFmtId="3" fontId="112" fillId="52" borderId="0" xfId="0" applyNumberFormat="1" applyFont="1" applyFill="1" applyBorder="1" applyAlignment="1">
      <alignment vertical="top" wrapText="1"/>
    </xf>
    <xf numFmtId="3" fontId="104" fillId="52" borderId="0" xfId="392" applyNumberFormat="1" applyFont="1" applyFill="1" applyBorder="1" applyAlignment="1">
      <alignment vertical="top" wrapText="1"/>
    </xf>
    <xf numFmtId="3" fontId="104" fillId="52" borderId="23" xfId="392" applyNumberFormat="1" applyFont="1" applyFill="1" applyBorder="1" applyAlignment="1">
      <alignment vertical="top" wrapText="1"/>
    </xf>
    <xf numFmtId="0" fontId="89" fillId="0" borderId="0" xfId="0" applyFont="1" applyFill="1" applyAlignment="1"/>
    <xf numFmtId="0" fontId="89" fillId="0" borderId="0" xfId="0" applyFont="1" applyFill="1" applyBorder="1"/>
    <xf numFmtId="0" fontId="109" fillId="0" borderId="0" xfId="0" applyFont="1"/>
    <xf numFmtId="0" fontId="109" fillId="52" borderId="0" xfId="0" applyFont="1" applyFill="1" applyAlignment="1">
      <alignment horizontal="left" vertical="top" indent="1"/>
    </xf>
    <xf numFmtId="0" fontId="9" fillId="52" borderId="0" xfId="0" applyFont="1" applyFill="1" applyAlignment="1">
      <alignment horizontal="left" vertical="top" indent="1"/>
    </xf>
    <xf numFmtId="0" fontId="105" fillId="53" borderId="0" xfId="425" applyFont="1" applyFill="1" applyBorder="1" applyAlignment="1">
      <alignment horizontal="right" vertical="center"/>
    </xf>
    <xf numFmtId="0" fontId="9" fillId="0" borderId="0" xfId="425" applyBorder="1"/>
    <xf numFmtId="0" fontId="106" fillId="54" borderId="0" xfId="425" applyNumberFormat="1" applyFont="1" applyFill="1" applyBorder="1" applyAlignment="1">
      <alignment horizontal="right"/>
    </xf>
    <xf numFmtId="3" fontId="9" fillId="0" borderId="0" xfId="425" applyNumberFormat="1" applyBorder="1"/>
    <xf numFmtId="167" fontId="15" fillId="0" borderId="0" xfId="457" applyNumberFormat="1" applyFont="1" applyBorder="1"/>
    <xf numFmtId="0" fontId="15" fillId="53" borderId="0" xfId="425" applyFont="1" applyFill="1" applyBorder="1" applyAlignment="1">
      <alignment vertical="top" wrapText="1"/>
    </xf>
    <xf numFmtId="3" fontId="9" fillId="0" borderId="0" xfId="425" applyNumberFormat="1" applyFill="1" applyBorder="1"/>
    <xf numFmtId="167" fontId="15" fillId="0" borderId="0" xfId="457" applyNumberFormat="1" applyFont="1" applyFill="1" applyBorder="1"/>
    <xf numFmtId="3" fontId="15" fillId="0" borderId="0" xfId="425" applyNumberFormat="1" applyFont="1" applyBorder="1"/>
    <xf numFmtId="190" fontId="9" fillId="0" borderId="0" xfId="425" applyNumberFormat="1" applyBorder="1"/>
    <xf numFmtId="0" fontId="9" fillId="0" borderId="0" xfId="425" applyFont="1" applyBorder="1"/>
    <xf numFmtId="0" fontId="106" fillId="54" borderId="0" xfId="411" applyNumberFormat="1" applyFont="1" applyFill="1" applyBorder="1"/>
    <xf numFmtId="0" fontId="15" fillId="0" borderId="0" xfId="425" applyFont="1" applyBorder="1" applyAlignment="1">
      <alignment horizontal="left"/>
    </xf>
    <xf numFmtId="3" fontId="13" fillId="0" borderId="0" xfId="425" applyNumberFormat="1" applyFont="1" applyBorder="1"/>
    <xf numFmtId="0" fontId="9" fillId="0" borderId="0" xfId="425" applyFont="1" applyFill="1" applyBorder="1" applyAlignment="1">
      <alignment horizontal="left"/>
    </xf>
    <xf numFmtId="3" fontId="0" fillId="0" borderId="0" xfId="0" applyNumberFormat="1"/>
    <xf numFmtId="169" fontId="15" fillId="0" borderId="0" xfId="425" applyNumberFormat="1" applyFont="1" applyFill="1" applyBorder="1"/>
    <xf numFmtId="3" fontId="9" fillId="0" borderId="0" xfId="425" applyNumberFormat="1" applyFont="1" applyFill="1" applyBorder="1"/>
    <xf numFmtId="0" fontId="17" fillId="0" borderId="30" xfId="0" applyFont="1" applyFill="1" applyBorder="1" applyAlignment="1">
      <alignment vertical="center"/>
    </xf>
    <xf numFmtId="0" fontId="17" fillId="52" borderId="30" xfId="0" applyFont="1" applyFill="1" applyBorder="1" applyAlignment="1">
      <alignment vertical="center"/>
    </xf>
    <xf numFmtId="0" fontId="98" fillId="0" borderId="0" xfId="397" applyFont="1" applyFill="1" applyBorder="1" applyAlignment="1">
      <alignment horizontal="left"/>
    </xf>
    <xf numFmtId="0" fontId="17" fillId="0" borderId="0" xfId="397" applyFont="1" applyFill="1" applyBorder="1" applyAlignment="1">
      <alignment horizontal="left"/>
    </xf>
    <xf numFmtId="0" fontId="17" fillId="52" borderId="0" xfId="0" applyFont="1" applyFill="1" applyBorder="1"/>
    <xf numFmtId="0" fontId="16" fillId="0" borderId="0" xfId="429" applyFont="1" applyFill="1" applyBorder="1" applyAlignment="1">
      <alignment horizontal="left"/>
    </xf>
    <xf numFmtId="0" fontId="9" fillId="0" borderId="0" xfId="425" applyFill="1" applyBorder="1"/>
    <xf numFmtId="0" fontId="0" fillId="0" borderId="0" xfId="0" applyFill="1"/>
    <xf numFmtId="0" fontId="9" fillId="0" borderId="0" xfId="0" applyFont="1" applyFill="1"/>
    <xf numFmtId="172" fontId="20" fillId="58" borderId="0" xfId="0" applyNumberFormat="1" applyFont="1" applyFill="1" applyAlignment="1" applyProtection="1">
      <alignment horizontal="right" vertical="top" wrapText="1"/>
      <protection locked="0"/>
    </xf>
    <xf numFmtId="3" fontId="20" fillId="58" borderId="0" xfId="0" applyNumberFormat="1" applyFont="1" applyFill="1" applyBorder="1" applyAlignment="1" applyProtection="1">
      <alignment horizontal="right" vertical="top" wrapText="1"/>
      <protection locked="0"/>
    </xf>
    <xf numFmtId="165" fontId="20" fillId="58" borderId="0" xfId="248" applyFont="1" applyFill="1" applyBorder="1" applyAlignment="1" applyProtection="1">
      <alignment horizontal="right" vertical="top" wrapText="1"/>
      <protection locked="0"/>
    </xf>
    <xf numFmtId="3" fontId="9" fillId="0" borderId="30" xfId="397" applyNumberFormat="1" applyFont="1" applyFill="1" applyBorder="1" applyAlignment="1">
      <alignment horizontal="right" vertical="top" wrapText="1"/>
    </xf>
    <xf numFmtId="172" fontId="9" fillId="52" borderId="31" xfId="397" applyNumberFormat="1" applyFont="1" applyFill="1" applyBorder="1" applyAlignment="1">
      <alignment horizontal="right" vertical="top" wrapText="1"/>
    </xf>
    <xf numFmtId="0" fontId="106" fillId="54" borderId="30" xfId="429" applyNumberFormat="1" applyFont="1" applyFill="1" applyBorder="1" applyAlignment="1">
      <alignment horizontal="right"/>
    </xf>
    <xf numFmtId="0" fontId="105" fillId="53" borderId="30" xfId="429" applyFont="1" applyFill="1" applyBorder="1" applyAlignment="1">
      <alignment horizontal="right"/>
    </xf>
    <xf numFmtId="3" fontId="9" fillId="52" borderId="23" xfId="457" applyNumberFormat="1" applyFont="1" applyFill="1" applyBorder="1" applyAlignment="1">
      <alignment vertical="center"/>
    </xf>
    <xf numFmtId="3" fontId="9" fillId="0" borderId="23" xfId="0" applyNumberFormat="1" applyFont="1" applyFill="1" applyBorder="1" applyAlignment="1">
      <alignment vertical="center"/>
    </xf>
    <xf numFmtId="167" fontId="9" fillId="0" borderId="0" xfId="457" quotePrefix="1" applyNumberFormat="1" applyFont="1" applyFill="1" applyBorder="1" applyAlignment="1">
      <alignment horizontal="right" vertical="center"/>
    </xf>
    <xf numFmtId="167" fontId="9" fillId="0" borderId="23" xfId="457" applyNumberFormat="1" applyFont="1" applyFill="1" applyBorder="1" applyAlignment="1">
      <alignment horizontal="right" vertical="center"/>
    </xf>
    <xf numFmtId="167" fontId="15" fillId="0" borderId="0" xfId="457" applyNumberFormat="1" applyFont="1" applyFill="1" applyBorder="1" applyAlignment="1">
      <alignment vertical="center"/>
    </xf>
    <xf numFmtId="167" fontId="9" fillId="0" borderId="0" xfId="457" applyNumberFormat="1" applyFont="1" applyFill="1" applyBorder="1" applyAlignment="1">
      <alignment vertical="center"/>
    </xf>
    <xf numFmtId="3" fontId="9" fillId="0" borderId="23" xfId="457" applyNumberFormat="1" applyFont="1" applyFill="1" applyBorder="1" applyAlignment="1">
      <alignment vertical="center"/>
    </xf>
    <xf numFmtId="191" fontId="9" fillId="0" borderId="0" xfId="0" applyNumberFormat="1" applyFont="1" applyFill="1" applyBorder="1" applyAlignment="1">
      <alignment vertical="center"/>
    </xf>
    <xf numFmtId="0" fontId="119" fillId="52" borderId="0" xfId="0" applyNumberFormat="1" applyFont="1" applyFill="1" applyBorder="1" applyAlignment="1">
      <alignment horizontal="left" vertical="top"/>
    </xf>
    <xf numFmtId="3" fontId="20" fillId="0" borderId="0" xfId="442" applyNumberFormat="1" applyFill="1" applyAlignment="1">
      <alignment horizontal="right"/>
    </xf>
    <xf numFmtId="0" fontId="0" fillId="0" borderId="0" xfId="0" applyFill="1" applyBorder="1"/>
    <xf numFmtId="9" fontId="9" fillId="52" borderId="0" xfId="457" applyFont="1" applyFill="1" applyBorder="1" applyAlignment="1">
      <alignment horizontal="right"/>
    </xf>
    <xf numFmtId="9" fontId="9" fillId="0" borderId="0" xfId="457" applyNumberFormat="1" applyFont="1" applyFill="1" applyBorder="1" applyAlignment="1">
      <alignment horizontal="right"/>
    </xf>
    <xf numFmtId="9" fontId="9" fillId="52" borderId="0" xfId="457" applyNumberFormat="1" applyFont="1" applyFill="1" applyBorder="1" applyAlignment="1">
      <alignment horizontal="right"/>
    </xf>
    <xf numFmtId="2" fontId="9" fillId="0" borderId="0" xfId="0" applyNumberFormat="1" applyFont="1" applyFill="1" applyAlignment="1">
      <alignment horizontal="right"/>
    </xf>
    <xf numFmtId="1" fontId="15" fillId="52" borderId="23" xfId="0" applyNumberFormat="1" applyFont="1" applyFill="1" applyBorder="1" applyAlignment="1">
      <alignment horizontal="right"/>
    </xf>
    <xf numFmtId="169" fontId="9" fillId="0" borderId="0" xfId="425" applyNumberFormat="1" applyFont="1" applyBorder="1"/>
    <xf numFmtId="0" fontId="106" fillId="54" borderId="0" xfId="0" applyFont="1" applyFill="1" applyBorder="1" applyAlignment="1">
      <alignment wrapText="1"/>
    </xf>
    <xf numFmtId="0" fontId="15" fillId="52" borderId="23" xfId="435" applyFont="1" applyFill="1" applyBorder="1" applyAlignment="1">
      <alignment horizontal="right" vertical="top" wrapText="1"/>
    </xf>
    <xf numFmtId="0" fontId="15" fillId="53" borderId="23" xfId="435" applyFont="1" applyFill="1" applyBorder="1" applyAlignment="1">
      <alignment horizontal="right" vertical="top" wrapText="1"/>
    </xf>
    <xf numFmtId="170" fontId="9" fillId="0" borderId="30" xfId="0" applyNumberFormat="1" applyFont="1" applyFill="1" applyBorder="1" applyAlignment="1" applyProtection="1">
      <alignment horizontal="right"/>
      <protection locked="0"/>
    </xf>
    <xf numFmtId="170" fontId="9" fillId="52" borderId="30" xfId="0" applyNumberFormat="1" applyFont="1" applyFill="1" applyBorder="1" applyAlignment="1" applyProtection="1">
      <alignment horizontal="right"/>
      <protection locked="0"/>
    </xf>
    <xf numFmtId="170" fontId="9" fillId="50" borderId="30" xfId="0" applyNumberFormat="1" applyFont="1" applyFill="1" applyBorder="1" applyAlignment="1" applyProtection="1">
      <alignment horizontal="right"/>
      <protection locked="0"/>
    </xf>
    <xf numFmtId="0" fontId="0" fillId="0" borderId="30" xfId="0" applyBorder="1"/>
    <xf numFmtId="0" fontId="103" fillId="54" borderId="30" xfId="0" applyNumberFormat="1" applyFont="1" applyFill="1" applyBorder="1" applyAlignment="1">
      <alignment horizontal="right"/>
    </xf>
    <xf numFmtId="0" fontId="106" fillId="54" borderId="30" xfId="0" applyNumberFormat="1" applyFont="1" applyFill="1" applyBorder="1" applyAlignment="1">
      <alignment horizontal="right"/>
    </xf>
    <xf numFmtId="170" fontId="9" fillId="0" borderId="31" xfId="0" applyNumberFormat="1" applyFont="1" applyFill="1" applyBorder="1" applyAlignment="1" applyProtection="1">
      <alignment horizontal="right"/>
      <protection locked="0"/>
    </xf>
    <xf numFmtId="3" fontId="13" fillId="52" borderId="0" xfId="0" applyNumberFormat="1" applyFont="1" applyFill="1" applyBorder="1" applyAlignment="1">
      <alignment horizontal="left"/>
    </xf>
    <xf numFmtId="2" fontId="13" fillId="52" borderId="0" xfId="0" applyNumberFormat="1" applyFont="1" applyFill="1" applyBorder="1" applyAlignment="1">
      <alignment horizontal="left" vertical="top" wrapText="1"/>
    </xf>
    <xf numFmtId="0" fontId="106" fillId="54" borderId="17" xfId="0" applyFont="1" applyFill="1" applyBorder="1"/>
    <xf numFmtId="3" fontId="110" fillId="0" borderId="0" xfId="0" applyNumberFormat="1" applyFont="1" applyFill="1" applyBorder="1" applyAlignment="1">
      <alignment vertical="top" wrapText="1"/>
    </xf>
    <xf numFmtId="3" fontId="115" fillId="0" borderId="9" xfId="0" applyNumberFormat="1" applyFont="1" applyFill="1" applyBorder="1" applyAlignment="1">
      <alignment vertical="top" wrapText="1"/>
    </xf>
    <xf numFmtId="3" fontId="110" fillId="52" borderId="0" xfId="0" applyNumberFormat="1" applyFont="1" applyFill="1" applyBorder="1" applyAlignment="1">
      <alignment vertical="top" wrapText="1"/>
    </xf>
    <xf numFmtId="0" fontId="11" fillId="0" borderId="0" xfId="385" applyFont="1" applyFill="1" applyBorder="1" applyAlignment="1">
      <alignment horizontal="right" wrapText="1"/>
    </xf>
    <xf numFmtId="0" fontId="20" fillId="52" borderId="0" xfId="385" applyFont="1" applyFill="1" applyBorder="1" applyAlignment="1">
      <alignment horizontal="left" vertical="center" wrapText="1"/>
    </xf>
    <xf numFmtId="0" fontId="9" fillId="50" borderId="0" xfId="397" applyFont="1" applyFill="1" applyBorder="1" applyAlignment="1">
      <alignment horizontal="left" wrapText="1"/>
    </xf>
    <xf numFmtId="172" fontId="9" fillId="52" borderId="15" xfId="397" applyNumberFormat="1" applyFont="1" applyFill="1" applyBorder="1" applyAlignment="1">
      <alignment horizontal="right" vertical="top" wrapText="1"/>
    </xf>
    <xf numFmtId="172" fontId="9" fillId="52" borderId="23" xfId="397" applyNumberFormat="1" applyFont="1" applyFill="1" applyBorder="1" applyAlignment="1">
      <alignment horizontal="right" vertical="top" wrapText="1"/>
    </xf>
    <xf numFmtId="9" fontId="105" fillId="52" borderId="0" xfId="457" applyFont="1" applyFill="1" applyBorder="1" applyAlignment="1">
      <alignment vertical="center"/>
    </xf>
    <xf numFmtId="3" fontId="9" fillId="52" borderId="9" xfId="397" applyNumberFormat="1" applyFont="1" applyFill="1" applyBorder="1" applyAlignment="1" applyProtection="1">
      <alignment horizontal="right" vertical="top" wrapText="1"/>
      <protection locked="0"/>
    </xf>
    <xf numFmtId="3" fontId="15" fillId="52" borderId="9" xfId="397" applyNumberFormat="1" applyFont="1" applyFill="1" applyBorder="1" applyAlignment="1" applyProtection="1">
      <alignment horizontal="right" vertical="top" wrapText="1"/>
      <protection locked="0"/>
    </xf>
    <xf numFmtId="3" fontId="9" fillId="0" borderId="0" xfId="0" applyNumberFormat="1" applyFont="1"/>
    <xf numFmtId="3" fontId="9" fillId="0" borderId="0" xfId="425" applyNumberFormat="1" applyFont="1" applyBorder="1"/>
    <xf numFmtId="3" fontId="0" fillId="0" borderId="0" xfId="0" applyNumberFormat="1" applyFill="1"/>
    <xf numFmtId="3" fontId="9" fillId="52" borderId="0" xfId="397" applyNumberFormat="1" applyFont="1" applyFill="1" applyBorder="1" applyAlignment="1" applyProtection="1">
      <alignment horizontal="right" vertical="top" wrapText="1"/>
      <protection locked="0"/>
    </xf>
    <xf numFmtId="3" fontId="9" fillId="52" borderId="0" xfId="397" applyNumberFormat="1" applyFont="1" applyFill="1" applyBorder="1" applyAlignment="1" applyProtection="1">
      <alignment horizontal="right" wrapText="1"/>
      <protection locked="0"/>
    </xf>
    <xf numFmtId="3" fontId="15" fillId="52" borderId="0" xfId="397" applyNumberFormat="1" applyFont="1" applyFill="1" applyBorder="1" applyAlignment="1" applyProtection="1">
      <alignment horizontal="right" vertical="top" wrapText="1"/>
      <protection locked="0"/>
    </xf>
    <xf numFmtId="3" fontId="9" fillId="52" borderId="0" xfId="397" applyNumberFormat="1" applyFont="1" applyFill="1" applyBorder="1" applyProtection="1">
      <protection locked="0"/>
    </xf>
    <xf numFmtId="3" fontId="0" fillId="52" borderId="0" xfId="0" applyNumberFormat="1" applyFill="1" applyBorder="1" applyAlignment="1">
      <alignment horizontal="right"/>
    </xf>
    <xf numFmtId="3" fontId="9" fillId="52" borderId="23" xfId="397" applyNumberFormat="1" applyFont="1" applyFill="1" applyBorder="1" applyAlignment="1" applyProtection="1">
      <alignment horizontal="right" vertical="top"/>
      <protection locked="0"/>
    </xf>
    <xf numFmtId="3" fontId="17" fillId="52" borderId="0" xfId="397" applyNumberFormat="1" applyFont="1" applyFill="1" applyBorder="1" applyAlignment="1" applyProtection="1">
      <alignment horizontal="right" vertical="top" wrapText="1"/>
      <protection locked="0"/>
    </xf>
    <xf numFmtId="3" fontId="17" fillId="52" borderId="9" xfId="397" applyNumberFormat="1" applyFont="1" applyFill="1" applyBorder="1" applyAlignment="1" applyProtection="1">
      <alignment horizontal="right" vertical="top" wrapText="1"/>
      <protection locked="0"/>
    </xf>
    <xf numFmtId="0" fontId="9" fillId="52" borderId="30" xfId="0" applyFont="1" applyFill="1" applyBorder="1"/>
    <xf numFmtId="0" fontId="9" fillId="0" borderId="30" xfId="0" applyFont="1" applyFill="1" applyBorder="1"/>
    <xf numFmtId="0" fontId="9" fillId="0" borderId="23" xfId="0" applyFont="1" applyFill="1" applyBorder="1"/>
    <xf numFmtId="41" fontId="9" fillId="0" borderId="0" xfId="0" quotePrefix="1" applyNumberFormat="1" applyFont="1" applyFill="1" applyBorder="1" applyAlignment="1">
      <alignment horizontal="right" vertical="center"/>
    </xf>
    <xf numFmtId="41" fontId="17" fillId="0" borderId="0" xfId="0" applyNumberFormat="1" applyFont="1" applyFill="1" applyBorder="1" applyAlignment="1">
      <alignment vertical="top" wrapText="1"/>
    </xf>
    <xf numFmtId="41" fontId="17" fillId="52" borderId="0" xfId="0" applyNumberFormat="1" applyFont="1" applyFill="1" applyBorder="1" applyAlignment="1">
      <alignment vertical="top" wrapText="1"/>
    </xf>
    <xf numFmtId="41" fontId="110" fillId="0" borderId="30" xfId="0" applyNumberFormat="1" applyFont="1" applyFill="1" applyBorder="1" applyAlignment="1">
      <alignment vertical="top" wrapText="1"/>
    </xf>
    <xf numFmtId="41" fontId="9" fillId="0" borderId="0" xfId="0" applyNumberFormat="1" applyFont="1" applyFill="1" applyBorder="1"/>
    <xf numFmtId="41" fontId="104" fillId="52" borderId="23" xfId="0" applyNumberFormat="1" applyFont="1" applyFill="1" applyBorder="1" applyAlignment="1">
      <alignment vertical="top" wrapText="1"/>
    </xf>
    <xf numFmtId="41" fontId="0" fillId="0" borderId="0" xfId="0" applyNumberFormat="1" applyFill="1" applyBorder="1"/>
    <xf numFmtId="3" fontId="15" fillId="0" borderId="0" xfId="425" applyNumberFormat="1" applyFont="1" applyFill="1" applyBorder="1"/>
    <xf numFmtId="9" fontId="13" fillId="52" borderId="0" xfId="0" applyNumberFormat="1" applyFont="1" applyFill="1" applyBorder="1" applyAlignment="1">
      <alignment horizontal="left" vertical="top" wrapText="1"/>
    </xf>
    <xf numFmtId="2" fontId="9" fillId="52" borderId="0" xfId="0" applyNumberFormat="1" applyFont="1" applyFill="1" applyBorder="1" applyAlignment="1">
      <alignment horizontal="right" vertical="top" wrapText="1"/>
    </xf>
    <xf numFmtId="0" fontId="15" fillId="0" borderId="0" xfId="385" applyFont="1" applyFill="1" applyBorder="1" applyAlignment="1"/>
    <xf numFmtId="1" fontId="15" fillId="57" borderId="0" xfId="385" applyNumberFormat="1" applyFont="1" applyFill="1" applyBorder="1" applyAlignment="1">
      <alignment horizontal="right"/>
    </xf>
    <xf numFmtId="3" fontId="9" fillId="52" borderId="0" xfId="248" quotePrefix="1" applyNumberFormat="1" applyFont="1" applyFill="1" applyBorder="1" applyAlignment="1">
      <alignment horizontal="right"/>
    </xf>
    <xf numFmtId="1" fontId="9" fillId="52" borderId="0" xfId="248" quotePrefix="1" applyNumberFormat="1" applyFont="1" applyFill="1" applyBorder="1" applyAlignment="1">
      <alignment horizontal="right"/>
    </xf>
    <xf numFmtId="166" fontId="9" fillId="52" borderId="0" xfId="248" quotePrefix="1" applyNumberFormat="1" applyFont="1" applyFill="1" applyBorder="1" applyAlignment="1">
      <alignment horizontal="right"/>
    </xf>
    <xf numFmtId="0" fontId="106" fillId="54" borderId="0" xfId="385" applyNumberFormat="1" applyFont="1" applyFill="1" applyBorder="1" applyAlignment="1"/>
    <xf numFmtId="0" fontId="15" fillId="57" borderId="0" xfId="385" applyFont="1" applyFill="1" applyBorder="1" applyAlignment="1">
      <alignment horizontal="left"/>
    </xf>
    <xf numFmtId="1" fontId="15" fillId="57" borderId="0" xfId="385" applyNumberFormat="1" applyFont="1" applyFill="1" applyBorder="1" applyAlignment="1">
      <alignment horizontal="left"/>
    </xf>
    <xf numFmtId="0" fontId="17" fillId="50" borderId="0" xfId="397" applyFont="1" applyFill="1" applyBorder="1" applyAlignment="1">
      <alignment wrapText="1"/>
    </xf>
    <xf numFmtId="0" fontId="9" fillId="50" borderId="0" xfId="397" applyFont="1" applyFill="1" applyBorder="1" applyAlignment="1">
      <alignment wrapText="1"/>
    </xf>
    <xf numFmtId="0" fontId="9" fillId="0" borderId="0" xfId="397" applyFont="1" applyFill="1" applyBorder="1" applyAlignment="1">
      <alignment wrapText="1"/>
    </xf>
    <xf numFmtId="4" fontId="9" fillId="52" borderId="0" xfId="248" applyNumberFormat="1" applyFont="1" applyFill="1" applyBorder="1" applyAlignment="1">
      <alignment horizontal="right"/>
    </xf>
    <xf numFmtId="3" fontId="17" fillId="50" borderId="0" xfId="248" applyNumberFormat="1" applyFont="1" applyFill="1" applyBorder="1" applyAlignment="1">
      <alignment horizontal="right"/>
    </xf>
    <xf numFmtId="165" fontId="19" fillId="54" borderId="0" xfId="248" applyNumberFormat="1" applyFont="1" applyFill="1" applyBorder="1" applyAlignment="1">
      <alignment horizontal="left"/>
    </xf>
    <xf numFmtId="2" fontId="9" fillId="0" borderId="0" xfId="0" quotePrefix="1" applyNumberFormat="1" applyFont="1" applyFill="1" applyBorder="1" applyAlignment="1">
      <alignment horizontal="right"/>
    </xf>
    <xf numFmtId="2" fontId="9" fillId="52" borderId="0" xfId="0" quotePrefix="1" applyNumberFormat="1" applyFont="1" applyFill="1" applyBorder="1" applyAlignment="1">
      <alignment horizontal="right"/>
    </xf>
    <xf numFmtId="0" fontId="15" fillId="53" borderId="30" xfId="397" applyFont="1" applyFill="1" applyBorder="1" applyAlignment="1">
      <alignment horizontal="right"/>
    </xf>
    <xf numFmtId="0" fontId="15" fillId="53" borderId="31" xfId="397" applyFont="1" applyFill="1" applyBorder="1" applyAlignment="1">
      <alignment horizontal="right"/>
    </xf>
    <xf numFmtId="0" fontId="15" fillId="0" borderId="30" xfId="397" applyFont="1" applyFill="1" applyBorder="1" applyAlignment="1">
      <alignment horizontal="right" vertical="top" wrapText="1"/>
    </xf>
    <xf numFmtId="3" fontId="9" fillId="52" borderId="30" xfId="397" applyNumberFormat="1" applyFont="1" applyFill="1" applyBorder="1" applyAlignment="1">
      <alignment horizontal="right" vertical="top" wrapText="1"/>
    </xf>
    <xf numFmtId="3" fontId="9" fillId="52" borderId="32" xfId="397" applyNumberFormat="1" applyFont="1" applyFill="1" applyBorder="1" applyAlignment="1">
      <alignment horizontal="right" vertical="top" wrapText="1"/>
    </xf>
    <xf numFmtId="3" fontId="9" fillId="0" borderId="30" xfId="397" applyNumberFormat="1" applyFont="1" applyFill="1" applyBorder="1" applyAlignment="1">
      <alignment horizontal="right" wrapText="1"/>
    </xf>
    <xf numFmtId="3" fontId="15" fillId="52" borderId="32" xfId="397" applyNumberFormat="1" applyFont="1" applyFill="1" applyBorder="1" applyAlignment="1">
      <alignment horizontal="right" vertical="top" wrapText="1"/>
    </xf>
    <xf numFmtId="3" fontId="15" fillId="52" borderId="30" xfId="397" applyNumberFormat="1" applyFont="1" applyFill="1" applyBorder="1" applyAlignment="1">
      <alignment horizontal="right" vertical="top" wrapText="1"/>
    </xf>
    <xf numFmtId="3" fontId="15" fillId="0" borderId="30" xfId="397" applyNumberFormat="1" applyFont="1" applyFill="1" applyBorder="1" applyAlignment="1">
      <alignment horizontal="right" vertical="top" wrapText="1"/>
    </xf>
    <xf numFmtId="172" fontId="9" fillId="52" borderId="30" xfId="397" applyNumberFormat="1" applyFont="1" applyFill="1" applyBorder="1" applyAlignment="1">
      <alignment horizontal="right" vertical="top" wrapText="1"/>
    </xf>
    <xf numFmtId="0" fontId="9" fillId="52" borderId="31" xfId="397" applyFont="1" applyFill="1" applyBorder="1" applyAlignment="1">
      <alignment horizontal="right" vertical="top"/>
    </xf>
    <xf numFmtId="0" fontId="17" fillId="52" borderId="30" xfId="397" applyFont="1" applyFill="1" applyBorder="1" applyAlignment="1">
      <alignment horizontal="right" vertical="top" wrapText="1"/>
    </xf>
    <xf numFmtId="3" fontId="17" fillId="52" borderId="32" xfId="397" applyNumberFormat="1" applyFont="1" applyFill="1" applyBorder="1" applyAlignment="1">
      <alignment horizontal="right" vertical="top" wrapText="1"/>
    </xf>
    <xf numFmtId="171" fontId="9" fillId="52" borderId="30" xfId="248" applyNumberFormat="1" applyFont="1" applyFill="1" applyBorder="1"/>
    <xf numFmtId="171" fontId="15" fillId="52" borderId="31" xfId="248" applyNumberFormat="1" applyFont="1" applyFill="1" applyBorder="1"/>
    <xf numFmtId="172" fontId="9" fillId="0" borderId="30" xfId="397" applyNumberFormat="1" applyFont="1" applyFill="1" applyBorder="1" applyAlignment="1">
      <alignment horizontal="right" vertical="top" wrapText="1"/>
    </xf>
    <xf numFmtId="3" fontId="15" fillId="0" borderId="32" xfId="397" applyNumberFormat="1" applyFont="1" applyFill="1" applyBorder="1" applyAlignment="1" applyProtection="1">
      <alignment horizontal="right" vertical="top" wrapText="1"/>
      <protection locked="0"/>
    </xf>
    <xf numFmtId="3" fontId="9" fillId="52" borderId="60" xfId="0" applyNumberFormat="1" applyFont="1" applyFill="1" applyBorder="1" applyAlignment="1">
      <alignment vertical="top" wrapText="1"/>
    </xf>
    <xf numFmtId="3" fontId="9" fillId="52" borderId="61" xfId="0" applyNumberFormat="1" applyFont="1" applyFill="1" applyBorder="1" applyAlignment="1">
      <alignment vertical="top" wrapText="1"/>
    </xf>
    <xf numFmtId="3" fontId="15" fillId="52" borderId="62" xfId="0" applyNumberFormat="1" applyFont="1" applyFill="1" applyBorder="1" applyAlignment="1">
      <alignment vertical="top" wrapText="1"/>
    </xf>
    <xf numFmtId="3" fontId="15" fillId="52" borderId="63" xfId="0" applyNumberFormat="1" applyFont="1" applyFill="1" applyBorder="1" applyAlignment="1">
      <alignment vertical="top" wrapText="1"/>
    </xf>
    <xf numFmtId="3" fontId="15" fillId="52" borderId="60" xfId="0" applyNumberFormat="1" applyFont="1" applyFill="1" applyBorder="1" applyAlignment="1">
      <alignment vertical="top" wrapText="1"/>
    </xf>
    <xf numFmtId="0" fontId="9" fillId="0" borderId="60" xfId="0" applyFont="1" applyFill="1" applyBorder="1"/>
    <xf numFmtId="3" fontId="9" fillId="52" borderId="60" xfId="392" applyNumberFormat="1" applyFont="1" applyFill="1" applyBorder="1" applyAlignment="1">
      <alignment vertical="top" wrapText="1"/>
    </xf>
    <xf numFmtId="3" fontId="9" fillId="52" borderId="61" xfId="392" applyNumberFormat="1" applyFont="1" applyFill="1" applyBorder="1" applyAlignment="1">
      <alignment vertical="top" wrapText="1"/>
    </xf>
    <xf numFmtId="41" fontId="17" fillId="0" borderId="60" xfId="0" applyNumberFormat="1" applyFont="1" applyFill="1" applyBorder="1" applyAlignment="1">
      <alignment vertical="top" wrapText="1"/>
    </xf>
    <xf numFmtId="3" fontId="110" fillId="0" borderId="60" xfId="0" applyNumberFormat="1" applyFont="1" applyFill="1" applyBorder="1" applyAlignment="1">
      <alignment vertical="top" wrapText="1"/>
    </xf>
    <xf numFmtId="3" fontId="115" fillId="0" borderId="63" xfId="0" applyNumberFormat="1" applyFont="1" applyFill="1" applyBorder="1" applyAlignment="1">
      <alignment vertical="top" wrapText="1"/>
    </xf>
    <xf numFmtId="3" fontId="17" fillId="0" borderId="62" xfId="0" applyNumberFormat="1" applyFont="1" applyFill="1" applyBorder="1" applyAlignment="1">
      <alignment vertical="top" wrapText="1"/>
    </xf>
    <xf numFmtId="3" fontId="110" fillId="52" borderId="60" xfId="0" applyNumberFormat="1" applyFont="1" applyFill="1" applyBorder="1" applyAlignment="1">
      <alignment vertical="top" wrapText="1"/>
    </xf>
    <xf numFmtId="3" fontId="17" fillId="52" borderId="60" xfId="0" applyNumberFormat="1" applyFont="1" applyFill="1" applyBorder="1" applyAlignment="1">
      <alignment vertical="top" wrapText="1"/>
    </xf>
    <xf numFmtId="3" fontId="19" fillId="52" borderId="63" xfId="0" applyNumberFormat="1" applyFont="1" applyFill="1" applyBorder="1" applyAlignment="1">
      <alignment vertical="top" wrapText="1"/>
    </xf>
    <xf numFmtId="0" fontId="103" fillId="54" borderId="60" xfId="0" applyNumberFormat="1" applyFont="1" applyFill="1" applyBorder="1" applyAlignment="1">
      <alignment horizontal="right"/>
    </xf>
    <xf numFmtId="0" fontId="106" fillId="54" borderId="60" xfId="0" applyNumberFormat="1" applyFont="1" applyFill="1" applyBorder="1" applyAlignment="1">
      <alignment horizontal="right"/>
    </xf>
    <xf numFmtId="0" fontId="15" fillId="53" borderId="60" xfId="0" applyFont="1" applyFill="1" applyBorder="1" applyAlignment="1">
      <alignment horizontal="right"/>
    </xf>
    <xf numFmtId="170" fontId="9" fillId="0" borderId="60" xfId="0" applyNumberFormat="1" applyFont="1" applyFill="1" applyBorder="1" applyAlignment="1" applyProtection="1">
      <alignment horizontal="right"/>
      <protection locked="0"/>
    </xf>
    <xf numFmtId="170" fontId="9" fillId="52" borderId="60" xfId="0" applyNumberFormat="1" applyFont="1" applyFill="1" applyBorder="1" applyAlignment="1" applyProtection="1">
      <alignment horizontal="right"/>
      <protection locked="0"/>
    </xf>
    <xf numFmtId="170" fontId="9" fillId="50" borderId="60" xfId="0" applyNumberFormat="1" applyFont="1" applyFill="1" applyBorder="1" applyAlignment="1" applyProtection="1">
      <alignment horizontal="right"/>
      <protection locked="0"/>
    </xf>
    <xf numFmtId="0" fontId="0" fillId="0" borderId="60" xfId="0" applyBorder="1"/>
    <xf numFmtId="170" fontId="9" fillId="0" borderId="61" xfId="0" applyNumberFormat="1" applyFont="1" applyFill="1" applyBorder="1" applyAlignment="1" applyProtection="1">
      <alignment horizontal="right"/>
      <protection locked="0"/>
    </xf>
    <xf numFmtId="3" fontId="9" fillId="0" borderId="0" xfId="0" applyNumberFormat="1" applyFont="1" applyFill="1"/>
    <xf numFmtId="3" fontId="9" fillId="52" borderId="0" xfId="425" applyNumberFormat="1" applyFill="1" applyBorder="1"/>
    <xf numFmtId="0" fontId="104" fillId="0" borderId="0" xfId="0" applyFont="1" applyFill="1"/>
    <xf numFmtId="41" fontId="104" fillId="52" borderId="0" xfId="0" applyNumberFormat="1" applyFont="1" applyFill="1" applyBorder="1" applyAlignment="1">
      <alignment vertical="top" wrapText="1"/>
    </xf>
    <xf numFmtId="3" fontId="9" fillId="0" borderId="30" xfId="0" applyNumberFormat="1" applyFont="1" applyFill="1" applyBorder="1" applyAlignment="1">
      <alignment vertical="top" wrapText="1"/>
    </xf>
    <xf numFmtId="3" fontId="17" fillId="52" borderId="30" xfId="397" applyNumberFormat="1" applyFont="1" applyFill="1" applyBorder="1" applyAlignment="1" applyProtection="1">
      <alignment horizontal="right" vertical="top" wrapText="1"/>
      <protection locked="0"/>
    </xf>
    <xf numFmtId="0" fontId="17" fillId="52" borderId="31" xfId="397" applyFont="1" applyFill="1" applyBorder="1" applyAlignment="1">
      <alignment horizontal="right" vertical="top" wrapText="1"/>
    </xf>
    <xf numFmtId="3" fontId="0" fillId="0" borderId="0" xfId="0" applyNumberFormat="1" applyBorder="1"/>
    <xf numFmtId="166" fontId="9" fillId="52" borderId="23" xfId="0" applyNumberFormat="1" applyFont="1" applyFill="1" applyBorder="1" applyAlignment="1">
      <alignment horizontal="right"/>
    </xf>
    <xf numFmtId="0" fontId="104" fillId="50" borderId="0" xfId="397" applyFont="1" applyFill="1" applyAlignment="1">
      <alignment wrapText="1"/>
    </xf>
    <xf numFmtId="166" fontId="104" fillId="52" borderId="0" xfId="248" applyNumberFormat="1" applyFont="1" applyFill="1" applyBorder="1" applyAlignment="1">
      <alignment horizontal="right"/>
    </xf>
    <xf numFmtId="3" fontId="104" fillId="52" borderId="0" xfId="248" applyNumberFormat="1" applyFont="1" applyFill="1" applyBorder="1" applyAlignment="1">
      <alignment horizontal="right"/>
    </xf>
    <xf numFmtId="0" fontId="147" fillId="0" borderId="0" xfId="385" applyFont="1" applyAlignment="1">
      <alignment horizontal="right"/>
    </xf>
    <xf numFmtId="0" fontId="104" fillId="0" borderId="0" xfId="397" applyFont="1" applyFill="1" applyBorder="1" applyAlignment="1">
      <alignment wrapText="1"/>
    </xf>
    <xf numFmtId="0" fontId="147" fillId="0" borderId="0" xfId="385" applyFont="1" applyFill="1" applyBorder="1" applyAlignment="1">
      <alignment horizontal="right"/>
    </xf>
    <xf numFmtId="0" fontId="104" fillId="0" borderId="0" xfId="397" applyFont="1" applyAlignment="1">
      <alignment wrapText="1"/>
    </xf>
    <xf numFmtId="0" fontId="109" fillId="52" borderId="0" xfId="0" applyFont="1" applyFill="1" applyAlignment="1">
      <alignment horizontal="center" vertical="top" wrapText="1"/>
    </xf>
    <xf numFmtId="1" fontId="9" fillId="0" borderId="0" xfId="425" applyNumberFormat="1" applyFont="1" applyFill="1" applyBorder="1"/>
    <xf numFmtId="1" fontId="15" fillId="0" borderId="0" xfId="425" applyNumberFormat="1" applyFont="1" applyFill="1" applyBorder="1"/>
    <xf numFmtId="0" fontId="148" fillId="52" borderId="36" xfId="338" applyFont="1" applyFill="1" applyBorder="1" applyAlignment="1" applyProtection="1">
      <alignment horizontal="left" vertical="top" wrapText="1" indent="1"/>
    </xf>
    <xf numFmtId="3" fontId="105" fillId="0" borderId="0" xfId="425" applyNumberFormat="1" applyFont="1" applyFill="1" applyBorder="1"/>
    <xf numFmtId="0" fontId="9" fillId="0" borderId="30" xfId="397" applyFont="1" applyFill="1" applyBorder="1" applyAlignment="1" applyProtection="1">
      <alignment vertical="top" wrapText="1"/>
      <protection locked="0"/>
    </xf>
    <xf numFmtId="0" fontId="106" fillId="54" borderId="30" xfId="0" applyFont="1" applyFill="1" applyBorder="1"/>
    <xf numFmtId="3" fontId="9" fillId="52" borderId="30" xfId="0" applyNumberFormat="1" applyFont="1" applyFill="1" applyBorder="1" applyAlignment="1">
      <alignment vertical="top" wrapText="1"/>
    </xf>
    <xf numFmtId="3" fontId="9" fillId="52" borderId="31" xfId="0" applyNumberFormat="1" applyFont="1" applyFill="1" applyBorder="1" applyAlignment="1">
      <alignment vertical="top" wrapText="1"/>
    </xf>
    <xf numFmtId="3" fontId="15" fillId="52" borderId="30" xfId="0" applyNumberFormat="1" applyFont="1" applyFill="1" applyBorder="1" applyAlignment="1">
      <alignment vertical="top" wrapText="1"/>
    </xf>
    <xf numFmtId="3" fontId="15" fillId="52" borderId="32" xfId="0" applyNumberFormat="1" applyFont="1" applyFill="1" applyBorder="1" applyAlignment="1">
      <alignment vertical="top" wrapText="1"/>
    </xf>
    <xf numFmtId="3" fontId="9" fillId="52" borderId="30" xfId="392" applyNumberFormat="1" applyFont="1" applyFill="1" applyBorder="1" applyAlignment="1">
      <alignment vertical="top" wrapText="1"/>
    </xf>
    <xf numFmtId="3" fontId="9" fillId="52" borderId="31" xfId="392" applyNumberFormat="1" applyFont="1" applyFill="1" applyBorder="1" applyAlignment="1">
      <alignment vertical="top" wrapText="1"/>
    </xf>
    <xf numFmtId="41" fontId="9" fillId="0" borderId="30" xfId="0" applyNumberFormat="1" applyFont="1" applyFill="1" applyBorder="1"/>
    <xf numFmtId="3" fontId="17" fillId="52" borderId="30" xfId="0" applyNumberFormat="1" applyFont="1" applyFill="1" applyBorder="1" applyAlignment="1">
      <alignment vertical="top" wrapText="1"/>
    </xf>
    <xf numFmtId="3" fontId="19" fillId="52" borderId="32" xfId="0" applyNumberFormat="1" applyFont="1" applyFill="1" applyBorder="1" applyAlignment="1">
      <alignment vertical="top" wrapText="1"/>
    </xf>
    <xf numFmtId="0" fontId="15" fillId="0" borderId="17" xfId="397" applyFont="1" applyBorder="1"/>
    <xf numFmtId="0" fontId="15" fillId="0" borderId="30" xfId="397" applyFont="1" applyBorder="1"/>
    <xf numFmtId="3" fontId="9" fillId="52" borderId="30" xfId="397" applyNumberFormat="1" applyFont="1" applyFill="1" applyBorder="1" applyAlignment="1" applyProtection="1">
      <alignment horizontal="right" vertical="top" wrapText="1"/>
      <protection locked="0"/>
    </xf>
    <xf numFmtId="3" fontId="9" fillId="52" borderId="30" xfId="397" applyNumberFormat="1" applyFont="1" applyFill="1" applyBorder="1" applyAlignment="1" applyProtection="1">
      <alignment horizontal="right" wrapText="1"/>
      <protection locked="0"/>
    </xf>
    <xf numFmtId="3" fontId="15" fillId="52" borderId="32" xfId="397" applyNumberFormat="1" applyFont="1" applyFill="1" applyBorder="1" applyAlignment="1" applyProtection="1">
      <alignment horizontal="right" vertical="top" wrapText="1"/>
      <protection locked="0"/>
    </xf>
    <xf numFmtId="3" fontId="15" fillId="52" borderId="30" xfId="397" applyNumberFormat="1" applyFont="1" applyFill="1" applyBorder="1" applyAlignment="1" applyProtection="1">
      <alignment horizontal="right" vertical="top" wrapText="1"/>
      <protection locked="0"/>
    </xf>
    <xf numFmtId="3" fontId="9" fillId="52" borderId="30" xfId="397" applyNumberFormat="1" applyFont="1" applyFill="1" applyBorder="1" applyProtection="1">
      <protection locked="0"/>
    </xf>
    <xf numFmtId="3" fontId="0" fillId="52" borderId="30" xfId="0" applyNumberFormat="1" applyFill="1" applyBorder="1" applyAlignment="1">
      <alignment horizontal="right"/>
    </xf>
    <xf numFmtId="3" fontId="9" fillId="52" borderId="31" xfId="397" applyNumberFormat="1" applyFont="1" applyFill="1" applyBorder="1" applyAlignment="1" applyProtection="1">
      <alignment horizontal="right" vertical="top"/>
      <protection locked="0"/>
    </xf>
    <xf numFmtId="3" fontId="17" fillId="52" borderId="32" xfId="397" applyNumberFormat="1" applyFont="1" applyFill="1" applyBorder="1" applyAlignment="1" applyProtection="1">
      <alignment horizontal="right" vertical="top" wrapText="1"/>
      <protection locked="0"/>
    </xf>
    <xf numFmtId="3" fontId="152" fillId="52" borderId="0" xfId="0" applyNumberFormat="1" applyFont="1" applyFill="1" applyBorder="1" applyAlignment="1">
      <alignment vertical="center"/>
    </xf>
    <xf numFmtId="0" fontId="9" fillId="52" borderId="31" xfId="435" applyFont="1" applyFill="1" applyBorder="1" applyAlignment="1">
      <alignment vertical="top" wrapText="1"/>
    </xf>
    <xf numFmtId="166" fontId="9" fillId="0" borderId="23" xfId="0" applyNumberFormat="1" applyFont="1" applyFill="1" applyBorder="1" applyAlignment="1"/>
    <xf numFmtId="167" fontId="104" fillId="52" borderId="23" xfId="457" applyNumberFormat="1" applyFont="1" applyFill="1" applyBorder="1" applyAlignment="1">
      <alignment vertical="center"/>
    </xf>
    <xf numFmtId="167" fontId="9" fillId="0" borderId="23" xfId="457" applyNumberFormat="1" applyFont="1" applyFill="1" applyBorder="1" applyAlignment="1">
      <alignment vertical="center"/>
    </xf>
    <xf numFmtId="0" fontId="15" fillId="54" borderId="30" xfId="0" applyFont="1" applyFill="1" applyBorder="1"/>
    <xf numFmtId="0" fontId="9" fillId="53" borderId="30" xfId="0" applyNumberFormat="1" applyFont="1" applyFill="1" applyBorder="1"/>
    <xf numFmtId="0" fontId="15" fillId="53" borderId="31" xfId="0" applyFont="1" applyFill="1" applyBorder="1" applyAlignment="1">
      <alignment horizontal="right"/>
    </xf>
    <xf numFmtId="3" fontId="9" fillId="0" borderId="30" xfId="443" applyNumberFormat="1" applyFont="1" applyFill="1" applyBorder="1"/>
    <xf numFmtId="3" fontId="9" fillId="0" borderId="30" xfId="0" applyNumberFormat="1" applyFont="1" applyFill="1" applyBorder="1" applyAlignment="1">
      <alignment horizontal="right"/>
    </xf>
    <xf numFmtId="41" fontId="0" fillId="0" borderId="30" xfId="0" applyNumberFormat="1" applyFill="1" applyBorder="1"/>
    <xf numFmtId="0" fontId="106" fillId="54" borderId="30" xfId="425" applyNumberFormat="1" applyFont="1" applyFill="1" applyBorder="1"/>
    <xf numFmtId="0" fontId="9" fillId="53" borderId="30" xfId="425" applyFont="1" applyFill="1" applyBorder="1" applyAlignment="1">
      <alignment horizontal="left"/>
    </xf>
    <xf numFmtId="0" fontId="15" fillId="53" borderId="30" xfId="425" applyFont="1" applyFill="1" applyBorder="1" applyAlignment="1">
      <alignment vertical="top" wrapText="1"/>
    </xf>
    <xf numFmtId="0" fontId="9" fillId="0" borderId="30" xfId="425" applyFont="1" applyFill="1" applyBorder="1"/>
    <xf numFmtId="0" fontId="9" fillId="0" borderId="30" xfId="425" applyFont="1" applyBorder="1" applyAlignment="1"/>
    <xf numFmtId="0" fontId="15" fillId="0" borderId="30" xfId="425" applyFont="1" applyBorder="1"/>
    <xf numFmtId="0" fontId="9" fillId="0" borderId="30" xfId="425" applyBorder="1"/>
    <xf numFmtId="0" fontId="9" fillId="0" borderId="30" xfId="425" applyBorder="1" applyAlignment="1">
      <alignment horizontal="left"/>
    </xf>
    <xf numFmtId="0" fontId="9" fillId="0" borderId="30" xfId="425" applyBorder="1" applyAlignment="1">
      <alignment horizontal="left" indent="1"/>
    </xf>
    <xf numFmtId="0" fontId="9" fillId="0" borderId="30" xfId="425" applyFont="1" applyBorder="1" applyAlignment="1">
      <alignment horizontal="left" indent="1"/>
    </xf>
    <xf numFmtId="0" fontId="15" fillId="0" borderId="30" xfId="425" applyFont="1" applyBorder="1" applyAlignment="1">
      <alignment horizontal="left"/>
    </xf>
    <xf numFmtId="0" fontId="9" fillId="0" borderId="30" xfId="425" applyFont="1" applyBorder="1"/>
    <xf numFmtId="0" fontId="9" fillId="0" borderId="30" xfId="425" applyFont="1" applyBorder="1" applyAlignment="1">
      <alignment wrapText="1"/>
    </xf>
    <xf numFmtId="0" fontId="9" fillId="0" borderId="30" xfId="425" applyFont="1" applyFill="1" applyBorder="1" applyAlignment="1">
      <alignment horizontal="left" indent="1"/>
    </xf>
    <xf numFmtId="0" fontId="9" fillId="0" borderId="30" xfId="425" applyFont="1" applyBorder="1" applyAlignment="1">
      <alignment horizontal="left"/>
    </xf>
    <xf numFmtId="0" fontId="15" fillId="0" borderId="31" xfId="425" applyFont="1" applyBorder="1" applyAlignment="1">
      <alignment horizontal="left"/>
    </xf>
    <xf numFmtId="9" fontId="15" fillId="0" borderId="23" xfId="457" applyNumberFormat="1" applyFont="1" applyBorder="1"/>
    <xf numFmtId="9" fontId="15" fillId="0" borderId="23" xfId="457" applyNumberFormat="1" applyFont="1" applyFill="1" applyBorder="1"/>
    <xf numFmtId="0" fontId="105" fillId="53" borderId="30" xfId="425" applyFont="1" applyFill="1" applyBorder="1" applyAlignment="1">
      <alignment horizontal="right" vertical="center"/>
    </xf>
    <xf numFmtId="3" fontId="9" fillId="0" borderId="30" xfId="0" applyNumberFormat="1" applyFont="1" applyFill="1" applyBorder="1"/>
    <xf numFmtId="0" fontId="103" fillId="53" borderId="30" xfId="0" applyFont="1" applyFill="1" applyBorder="1"/>
    <xf numFmtId="0" fontId="105" fillId="53" borderId="30" xfId="0" applyFont="1" applyFill="1" applyBorder="1" applyAlignment="1">
      <alignment horizontal="right"/>
    </xf>
    <xf numFmtId="0" fontId="17" fillId="52" borderId="31" xfId="0" applyFont="1" applyFill="1" applyBorder="1" applyAlignment="1">
      <alignment horizontal="right"/>
    </xf>
    <xf numFmtId="3" fontId="9" fillId="52" borderId="30" xfId="0" applyNumberFormat="1" applyFont="1" applyFill="1" applyBorder="1"/>
    <xf numFmtId="3" fontId="15" fillId="52" borderId="34" xfId="0" applyNumberFormat="1" applyFont="1" applyFill="1" applyBorder="1"/>
    <xf numFmtId="0" fontId="15" fillId="0" borderId="30" xfId="0" applyFont="1" applyFill="1" applyBorder="1"/>
    <xf numFmtId="3" fontId="15" fillId="52" borderId="30" xfId="0" applyNumberFormat="1" applyFont="1" applyFill="1" applyBorder="1" applyAlignment="1">
      <alignment vertical="center"/>
    </xf>
    <xf numFmtId="3" fontId="17" fillId="52" borderId="30" xfId="0" applyNumberFormat="1" applyFont="1" applyFill="1" applyBorder="1"/>
    <xf numFmtId="167" fontId="15" fillId="52" borderId="31" xfId="457" applyNumberFormat="1" applyFont="1" applyFill="1" applyBorder="1"/>
    <xf numFmtId="3" fontId="9" fillId="52" borderId="30" xfId="0" applyNumberFormat="1" applyFont="1" applyFill="1" applyBorder="1" applyAlignment="1">
      <alignment horizontal="right" vertical="center"/>
    </xf>
    <xf numFmtId="3" fontId="9" fillId="52" borderId="30" xfId="0" quotePrefix="1" applyNumberFormat="1" applyFont="1" applyFill="1" applyBorder="1" applyAlignment="1">
      <alignment horizontal="right" vertical="center"/>
    </xf>
    <xf numFmtId="167" fontId="9" fillId="52" borderId="31" xfId="457" applyNumberFormat="1" applyFont="1" applyFill="1" applyBorder="1" applyAlignment="1">
      <alignment horizontal="right" vertical="center"/>
    </xf>
    <xf numFmtId="3" fontId="17" fillId="0" borderId="30" xfId="0" applyNumberFormat="1" applyFont="1" applyFill="1" applyBorder="1"/>
    <xf numFmtId="167" fontId="9" fillId="52" borderId="30" xfId="457" applyNumberFormat="1" applyFont="1" applyFill="1" applyBorder="1"/>
    <xf numFmtId="3" fontId="9" fillId="52" borderId="30" xfId="0" applyNumberFormat="1" applyFont="1" applyFill="1" applyBorder="1" applyAlignment="1">
      <alignment horizontal="right"/>
    </xf>
    <xf numFmtId="41" fontId="9" fillId="0" borderId="30" xfId="0" quotePrefix="1" applyNumberFormat="1" applyFont="1" applyFill="1" applyBorder="1" applyAlignment="1">
      <alignment horizontal="right" vertical="center"/>
    </xf>
    <xf numFmtId="3" fontId="15" fillId="52" borderId="34" xfId="0" applyNumberFormat="1" applyFont="1" applyFill="1" applyBorder="1" applyAlignment="1">
      <alignment horizontal="right"/>
    </xf>
    <xf numFmtId="167" fontId="9" fillId="52" borderId="30" xfId="457" applyNumberFormat="1" applyFont="1" applyFill="1" applyBorder="1" applyAlignment="1">
      <alignment horizontal="right"/>
    </xf>
    <xf numFmtId="3" fontId="9" fillId="52" borderId="34" xfId="0" applyNumberFormat="1" applyFont="1" applyFill="1" applyBorder="1" applyAlignment="1">
      <alignment horizontal="right"/>
    </xf>
    <xf numFmtId="3" fontId="9" fillId="52" borderId="31" xfId="0" applyNumberFormat="1" applyFont="1" applyFill="1" applyBorder="1" applyAlignment="1">
      <alignment horizontal="right"/>
    </xf>
    <xf numFmtId="167" fontId="9" fillId="52" borderId="34" xfId="457" applyNumberFormat="1" applyFont="1" applyFill="1" applyBorder="1" applyAlignment="1"/>
    <xf numFmtId="166" fontId="9" fillId="0" borderId="30" xfId="0" applyNumberFormat="1" applyFont="1" applyFill="1" applyBorder="1" applyAlignment="1"/>
    <xf numFmtId="166" fontId="9" fillId="0" borderId="31" xfId="0" applyNumberFormat="1" applyFont="1" applyFill="1" applyBorder="1" applyAlignment="1"/>
    <xf numFmtId="0" fontId="9" fillId="53" borderId="30" xfId="431" applyFont="1" applyFill="1" applyBorder="1" applyAlignment="1">
      <alignment horizontal="right"/>
    </xf>
    <xf numFmtId="167" fontId="9" fillId="0" borderId="30" xfId="457" applyNumberFormat="1" applyFont="1" applyFill="1" applyBorder="1" applyAlignment="1">
      <alignment horizontal="right"/>
    </xf>
    <xf numFmtId="3" fontId="9" fillId="0" borderId="30" xfId="0" applyNumberFormat="1" applyFont="1" applyFill="1" applyBorder="1" applyAlignment="1">
      <alignment horizontal="right" vertical="top" wrapText="1"/>
    </xf>
    <xf numFmtId="2" fontId="9" fillId="0" borderId="30" xfId="0" applyNumberFormat="1" applyFont="1" applyFill="1" applyBorder="1" applyAlignment="1">
      <alignment horizontal="right" vertical="top" wrapText="1"/>
    </xf>
    <xf numFmtId="9" fontId="9" fillId="0" borderId="30" xfId="457" applyNumberFormat="1" applyFont="1" applyFill="1" applyBorder="1" applyAlignment="1">
      <alignment horizontal="right"/>
    </xf>
    <xf numFmtId="3" fontId="9" fillId="0" borderId="30" xfId="457" applyNumberFormat="1" applyFont="1" applyFill="1" applyBorder="1" applyAlignment="1">
      <alignment horizontal="right"/>
    </xf>
    <xf numFmtId="4" fontId="9" fillId="0" borderId="30" xfId="248" applyNumberFormat="1" applyFont="1" applyFill="1" applyBorder="1" applyAlignment="1">
      <alignment horizontal="right"/>
    </xf>
    <xf numFmtId="2" fontId="9" fillId="52" borderId="0" xfId="0" applyNumberFormat="1" applyFont="1" applyFill="1" applyBorder="1" applyAlignment="1">
      <alignment horizontal="right"/>
    </xf>
    <xf numFmtId="1" fontId="9" fillId="52" borderId="0" xfId="0" applyNumberFormat="1" applyFont="1" applyFill="1" applyBorder="1" applyAlignment="1">
      <alignment horizontal="right"/>
    </xf>
    <xf numFmtId="0" fontId="15" fillId="52" borderId="0" xfId="0" applyFont="1" applyFill="1"/>
    <xf numFmtId="3" fontId="9" fillId="52" borderId="32" xfId="397" applyNumberFormat="1" applyFont="1" applyFill="1" applyBorder="1" applyAlignment="1" applyProtection="1">
      <alignment horizontal="right" vertical="top" wrapText="1"/>
      <protection locked="0"/>
    </xf>
    <xf numFmtId="41" fontId="104" fillId="52" borderId="30" xfId="0" applyNumberFormat="1" applyFont="1" applyFill="1" applyBorder="1" applyAlignment="1">
      <alignment vertical="top" wrapText="1"/>
    </xf>
    <xf numFmtId="3" fontId="9" fillId="52" borderId="30" xfId="443" applyNumberFormat="1" applyFont="1" applyFill="1" applyBorder="1"/>
    <xf numFmtId="3" fontId="9" fillId="52" borderId="31" xfId="443" applyNumberFormat="1" applyFont="1" applyFill="1" applyBorder="1"/>
    <xf numFmtId="3" fontId="15" fillId="52" borderId="30" xfId="443" applyNumberFormat="1" applyFont="1" applyFill="1" applyBorder="1"/>
    <xf numFmtId="3" fontId="0" fillId="0" borderId="30" xfId="0" applyNumberFormat="1" applyBorder="1"/>
    <xf numFmtId="3" fontId="15" fillId="52" borderId="32" xfId="443" applyNumberFormat="1" applyFont="1" applyFill="1" applyBorder="1"/>
    <xf numFmtId="0" fontId="15" fillId="52" borderId="31" xfId="0" applyFont="1" applyFill="1" applyBorder="1" applyAlignment="1">
      <alignment horizontal="right"/>
    </xf>
    <xf numFmtId="1" fontId="15" fillId="52" borderId="31" xfId="0" applyNumberFormat="1" applyFont="1" applyFill="1" applyBorder="1" applyAlignment="1">
      <alignment horizontal="right"/>
    </xf>
    <xf numFmtId="9" fontId="9" fillId="52" borderId="30" xfId="457" applyNumberFormat="1" applyFont="1" applyFill="1" applyBorder="1" applyAlignment="1">
      <alignment horizontal="right"/>
    </xf>
    <xf numFmtId="167" fontId="9" fillId="52" borderId="30" xfId="457" applyNumberFormat="1" applyFont="1" applyFill="1" applyBorder="1" applyAlignment="1">
      <alignment horizontal="right" vertical="center"/>
    </xf>
    <xf numFmtId="167" fontId="15" fillId="52" borderId="30" xfId="457" applyNumberFormat="1" applyFont="1" applyFill="1" applyBorder="1" applyAlignment="1">
      <alignment vertical="center"/>
    </xf>
    <xf numFmtId="0" fontId="15" fillId="52" borderId="30" xfId="0" applyFont="1" applyFill="1" applyBorder="1" applyAlignment="1">
      <alignment horizontal="right"/>
    </xf>
    <xf numFmtId="9" fontId="9" fillId="52" borderId="30" xfId="457" applyFont="1" applyFill="1" applyBorder="1" applyAlignment="1">
      <alignment horizontal="right"/>
    </xf>
    <xf numFmtId="0" fontId="17" fillId="52" borderId="30" xfId="431" applyFont="1" applyFill="1" applyBorder="1" applyAlignment="1">
      <alignment horizontal="left"/>
    </xf>
    <xf numFmtId="0" fontId="109" fillId="52" borderId="30" xfId="0" applyFont="1" applyFill="1" applyBorder="1" applyAlignment="1">
      <alignment horizontal="right"/>
    </xf>
    <xf numFmtId="2" fontId="9" fillId="52" borderId="30" xfId="0" applyNumberFormat="1" applyFont="1" applyFill="1" applyBorder="1" applyAlignment="1">
      <alignment horizontal="right" vertical="top" wrapText="1"/>
    </xf>
    <xf numFmtId="167" fontId="19" fillId="52" borderId="30" xfId="457" applyNumberFormat="1" applyFont="1" applyFill="1" applyBorder="1" applyAlignment="1">
      <alignment horizontal="right"/>
    </xf>
    <xf numFmtId="2" fontId="9" fillId="52" borderId="30" xfId="0" applyNumberFormat="1" applyFont="1" applyFill="1" applyBorder="1" applyAlignment="1">
      <alignment horizontal="right"/>
    </xf>
    <xf numFmtId="2" fontId="9" fillId="52" borderId="30" xfId="0" quotePrefix="1" applyNumberFormat="1" applyFont="1" applyFill="1" applyBorder="1" applyAlignment="1">
      <alignment horizontal="right"/>
    </xf>
    <xf numFmtId="2" fontId="9" fillId="52" borderId="30" xfId="0" applyNumberFormat="1" applyFont="1" applyFill="1" applyBorder="1"/>
    <xf numFmtId="1" fontId="9" fillId="52" borderId="30" xfId="0" applyNumberFormat="1" applyFont="1" applyFill="1" applyBorder="1" applyAlignment="1">
      <alignment horizontal="right"/>
    </xf>
    <xf numFmtId="166" fontId="9" fillId="52" borderId="30" xfId="0" applyNumberFormat="1" applyFont="1" applyFill="1" applyBorder="1" applyAlignment="1">
      <alignment horizontal="right"/>
    </xf>
    <xf numFmtId="166" fontId="9" fillId="52" borderId="31" xfId="0" applyNumberFormat="1" applyFont="1" applyFill="1" applyBorder="1" applyAlignment="1">
      <alignment horizontal="right"/>
    </xf>
    <xf numFmtId="3" fontId="9" fillId="0" borderId="23" xfId="0" applyNumberFormat="1" applyFont="1" applyFill="1" applyBorder="1"/>
    <xf numFmtId="0" fontId="112" fillId="0" borderId="0" xfId="0" applyFont="1" applyFill="1" applyBorder="1" applyAlignment="1">
      <alignment vertical="center"/>
    </xf>
    <xf numFmtId="3" fontId="113" fillId="0" borderId="23" xfId="0" applyNumberFormat="1" applyFont="1" applyFill="1" applyBorder="1" applyAlignment="1">
      <alignment vertical="center"/>
    </xf>
    <xf numFmtId="167" fontId="104" fillId="0" borderId="0" xfId="457" quotePrefix="1" applyNumberFormat="1" applyFont="1" applyFill="1" applyBorder="1" applyAlignment="1">
      <alignment horizontal="right" vertical="center"/>
    </xf>
    <xf numFmtId="167" fontId="105" fillId="0" borderId="0" xfId="457" applyNumberFormat="1" applyFont="1" applyFill="1" applyBorder="1" applyAlignment="1">
      <alignment vertical="center"/>
    </xf>
    <xf numFmtId="3" fontId="104" fillId="0" borderId="23" xfId="457" applyNumberFormat="1" applyFont="1" applyFill="1" applyBorder="1" applyAlignment="1">
      <alignment vertical="center"/>
    </xf>
    <xf numFmtId="41" fontId="104" fillId="0" borderId="0" xfId="0" quotePrefix="1" applyNumberFormat="1" applyFont="1" applyFill="1" applyBorder="1" applyAlignment="1">
      <alignment horizontal="right" vertical="center"/>
    </xf>
    <xf numFmtId="3" fontId="15" fillId="52" borderId="34" xfId="397" applyNumberFormat="1" applyFont="1" applyFill="1" applyBorder="1" applyAlignment="1" applyProtection="1">
      <alignment horizontal="right" vertical="top" wrapText="1"/>
      <protection locked="0"/>
    </xf>
    <xf numFmtId="3" fontId="9" fillId="0" borderId="60" xfId="0" applyNumberFormat="1" applyFont="1" applyFill="1" applyBorder="1" applyAlignment="1">
      <alignment vertical="top" wrapText="1"/>
    </xf>
    <xf numFmtId="3" fontId="104" fillId="0" borderId="30" xfId="0" applyNumberFormat="1" applyFont="1" applyFill="1" applyBorder="1" applyAlignment="1">
      <alignment vertical="top" wrapText="1"/>
    </xf>
    <xf numFmtId="3" fontId="9" fillId="0" borderId="23" xfId="0" applyNumberFormat="1" applyFont="1" applyFill="1" applyBorder="1" applyAlignment="1">
      <alignment vertical="top" wrapText="1"/>
    </xf>
    <xf numFmtId="3" fontId="9" fillId="0" borderId="61" xfId="0" applyNumberFormat="1" applyFont="1" applyFill="1" applyBorder="1" applyAlignment="1">
      <alignment vertical="top" wrapText="1"/>
    </xf>
    <xf numFmtId="3" fontId="9" fillId="0" borderId="31" xfId="0" applyNumberFormat="1" applyFont="1" applyFill="1" applyBorder="1" applyAlignment="1">
      <alignment vertical="top" wrapText="1"/>
    </xf>
    <xf numFmtId="3" fontId="104" fillId="0" borderId="0" xfId="0" applyNumberFormat="1" applyFont="1" applyFill="1" applyBorder="1" applyAlignment="1">
      <alignment vertical="top" wrapText="1"/>
    </xf>
    <xf numFmtId="3" fontId="104" fillId="0" borderId="23" xfId="0" applyNumberFormat="1" applyFont="1" applyFill="1" applyBorder="1" applyAlignment="1">
      <alignment vertical="top" wrapText="1"/>
    </xf>
    <xf numFmtId="3" fontId="104" fillId="0" borderId="31" xfId="0" applyNumberFormat="1" applyFont="1" applyFill="1" applyBorder="1" applyAlignment="1">
      <alignment vertical="top" wrapText="1"/>
    </xf>
    <xf numFmtId="3" fontId="105" fillId="0" borderId="0" xfId="0" applyNumberFormat="1" applyFont="1" applyFill="1" applyBorder="1" applyAlignment="1">
      <alignment vertical="top" wrapText="1"/>
    </xf>
    <xf numFmtId="3" fontId="105" fillId="0" borderId="30" xfId="0" applyNumberFormat="1" applyFont="1" applyFill="1" applyBorder="1" applyAlignment="1">
      <alignment vertical="top" wrapText="1"/>
    </xf>
    <xf numFmtId="3" fontId="105" fillId="0" borderId="9" xfId="0" applyNumberFormat="1" applyFont="1" applyFill="1" applyBorder="1" applyAlignment="1">
      <alignment vertical="top" wrapText="1"/>
    </xf>
    <xf numFmtId="3" fontId="105" fillId="0" borderId="32" xfId="0" applyNumberFormat="1" applyFont="1" applyFill="1" applyBorder="1" applyAlignment="1">
      <alignment vertical="top" wrapText="1"/>
    </xf>
    <xf numFmtId="3" fontId="112" fillId="0" borderId="0" xfId="0" applyNumberFormat="1" applyFont="1" applyFill="1" applyBorder="1" applyAlignment="1">
      <alignment vertical="top" wrapText="1"/>
    </xf>
    <xf numFmtId="3" fontId="112" fillId="0" borderId="30" xfId="0" applyNumberFormat="1" applyFont="1" applyFill="1" applyBorder="1" applyAlignment="1">
      <alignment vertical="top" wrapText="1"/>
    </xf>
    <xf numFmtId="3" fontId="104" fillId="0" borderId="0" xfId="392" applyNumberFormat="1" applyFont="1" applyFill="1" applyBorder="1" applyAlignment="1">
      <alignment vertical="top" wrapText="1"/>
    </xf>
    <xf numFmtId="3" fontId="104" fillId="0" borderId="30" xfId="392" applyNumberFormat="1" applyFont="1" applyFill="1" applyBorder="1" applyAlignment="1">
      <alignment vertical="top" wrapText="1"/>
    </xf>
    <xf numFmtId="3" fontId="104" fillId="0" borderId="23" xfId="392" applyNumberFormat="1" applyFont="1" applyFill="1" applyBorder="1" applyAlignment="1">
      <alignment vertical="top" wrapText="1"/>
    </xf>
    <xf numFmtId="3" fontId="104" fillId="0" borderId="31" xfId="392" applyNumberFormat="1" applyFont="1" applyFill="1" applyBorder="1" applyAlignment="1">
      <alignment vertical="top" wrapText="1"/>
    </xf>
    <xf numFmtId="41" fontId="104" fillId="0" borderId="23" xfId="0" applyNumberFormat="1" applyFont="1" applyFill="1" applyBorder="1" applyAlignment="1">
      <alignment vertical="top" wrapText="1"/>
    </xf>
    <xf numFmtId="41" fontId="104" fillId="0" borderId="31" xfId="0" applyNumberFormat="1" applyFont="1" applyFill="1" applyBorder="1" applyAlignment="1">
      <alignment vertical="top" wrapText="1"/>
    </xf>
    <xf numFmtId="0" fontId="9" fillId="0" borderId="0" xfId="397" applyFont="1" applyAlignment="1">
      <alignment horizontal="center"/>
    </xf>
    <xf numFmtId="0" fontId="15" fillId="52" borderId="23" xfId="0" applyFont="1" applyFill="1" applyBorder="1" applyAlignment="1">
      <alignment vertical="center"/>
    </xf>
    <xf numFmtId="3" fontId="15" fillId="52" borderId="33" xfId="397" applyNumberFormat="1" applyFont="1" applyFill="1" applyBorder="1" applyAlignment="1" applyProtection="1">
      <alignment horizontal="right" vertical="top" wrapText="1"/>
      <protection locked="0"/>
    </xf>
    <xf numFmtId="0" fontId="109" fillId="0" borderId="30" xfId="0" applyFont="1" applyFill="1" applyBorder="1"/>
    <xf numFmtId="0" fontId="109" fillId="0" borderId="30" xfId="0" applyFont="1" applyBorder="1"/>
    <xf numFmtId="0" fontId="108" fillId="53" borderId="30" xfId="425" applyFont="1" applyFill="1" applyBorder="1" applyAlignment="1">
      <alignment vertical="top" wrapText="1"/>
    </xf>
    <xf numFmtId="169" fontId="109" fillId="0" borderId="30" xfId="0" applyNumberFormat="1" applyFont="1" applyFill="1" applyBorder="1"/>
    <xf numFmtId="169" fontId="108" fillId="0" borderId="30" xfId="425" applyNumberFormat="1" applyFont="1" applyFill="1" applyBorder="1"/>
    <xf numFmtId="0" fontId="105" fillId="52" borderId="23" xfId="0" applyFont="1" applyFill="1" applyBorder="1" applyAlignment="1">
      <alignment vertical="center"/>
    </xf>
    <xf numFmtId="9" fontId="152" fillId="52" borderId="0" xfId="457" applyFont="1" applyFill="1" applyBorder="1" applyAlignment="1">
      <alignment vertical="center"/>
    </xf>
    <xf numFmtId="167" fontId="15" fillId="0" borderId="30" xfId="457" applyNumberFormat="1" applyFont="1" applyFill="1" applyBorder="1"/>
    <xf numFmtId="3" fontId="9" fillId="0" borderId="30" xfId="425" applyNumberFormat="1" applyFill="1" applyBorder="1"/>
    <xf numFmtId="3" fontId="15" fillId="0" borderId="30" xfId="425" applyNumberFormat="1" applyFont="1" applyFill="1" applyBorder="1"/>
    <xf numFmtId="3" fontId="0" fillId="0" borderId="30" xfId="0" applyNumberFormat="1" applyFill="1" applyBorder="1"/>
    <xf numFmtId="3" fontId="9" fillId="0" borderId="30" xfId="425" applyNumberFormat="1" applyFont="1" applyFill="1" applyBorder="1"/>
    <xf numFmtId="9" fontId="15" fillId="0" borderId="31" xfId="457" applyNumberFormat="1" applyFont="1" applyFill="1" applyBorder="1"/>
    <xf numFmtId="1" fontId="9" fillId="0" borderId="30" xfId="425" applyNumberFormat="1" applyFont="1" applyFill="1" applyBorder="1"/>
    <xf numFmtId="3" fontId="19" fillId="0" borderId="32" xfId="0" applyNumberFormat="1" applyFont="1" applyFill="1" applyBorder="1" applyAlignment="1">
      <alignment vertical="top" wrapText="1"/>
    </xf>
    <xf numFmtId="3" fontId="104" fillId="0" borderId="0" xfId="0" applyNumberFormat="1" applyFont="1" applyFill="1" applyBorder="1"/>
    <xf numFmtId="169" fontId="15" fillId="0" borderId="30" xfId="425" applyNumberFormat="1" applyFont="1" applyFill="1" applyBorder="1"/>
    <xf numFmtId="0" fontId="9" fillId="52" borderId="36" xfId="0" applyFont="1" applyFill="1" applyBorder="1" applyAlignment="1">
      <alignment horizontal="left" vertical="top" wrapText="1" indent="1"/>
    </xf>
    <xf numFmtId="0" fontId="15"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9" fillId="52" borderId="36" xfId="0" applyFont="1" applyFill="1" applyBorder="1" applyAlignment="1">
      <alignment horizontal="left" vertical="center" wrapText="1" indent="1"/>
    </xf>
    <xf numFmtId="0" fontId="111" fillId="52" borderId="0" xfId="0" applyFont="1" applyFill="1" applyAlignment="1">
      <alignment horizontal="left" wrapText="1"/>
    </xf>
    <xf numFmtId="0" fontId="109" fillId="52" borderId="0" xfId="0" applyFont="1" applyFill="1" applyAlignment="1">
      <alignment horizontal="center" vertical="top" wrapText="1"/>
    </xf>
    <xf numFmtId="0" fontId="15" fillId="52" borderId="36" xfId="0" applyFont="1" applyFill="1" applyBorder="1" applyAlignment="1">
      <alignment horizontal="left" wrapText="1"/>
    </xf>
    <xf numFmtId="0" fontId="15" fillId="52" borderId="36" xfId="0" applyFont="1" applyFill="1" applyBorder="1" applyAlignment="1">
      <alignment horizontal="left"/>
    </xf>
    <xf numFmtId="0" fontId="9" fillId="52" borderId="0" xfId="0" applyFont="1" applyFill="1" applyAlignment="1">
      <alignment horizontal="left" wrapText="1"/>
    </xf>
    <xf numFmtId="0" fontId="9" fillId="0" borderId="36" xfId="0" applyFont="1" applyBorder="1" applyAlignment="1">
      <alignment horizontal="left" vertical="top" wrapText="1" indent="1"/>
    </xf>
    <xf numFmtId="0" fontId="106" fillId="54" borderId="17" xfId="0" applyFont="1" applyFill="1" applyBorder="1" applyAlignment="1">
      <alignment horizontal="center"/>
    </xf>
    <xf numFmtId="0" fontId="106" fillId="54" borderId="0" xfId="0" applyFont="1" applyFill="1" applyBorder="1" applyAlignment="1">
      <alignment horizontal="center"/>
    </xf>
    <xf numFmtId="0" fontId="106" fillId="54" borderId="30" xfId="0" applyFont="1" applyFill="1" applyBorder="1" applyAlignment="1">
      <alignment horizontal="center"/>
    </xf>
    <xf numFmtId="0" fontId="20" fillId="52" borderId="0" xfId="385" applyFont="1" applyFill="1" applyBorder="1" applyAlignment="1">
      <alignment horizontal="left" vertical="center" wrapText="1"/>
    </xf>
  </cellXfs>
  <cellStyles count="11374">
    <cellStyle name="_Bank Draft-May 08" xfId="1" xr:uid="{00000000-0005-0000-0000-000000000000}"/>
    <cellStyle name="_Book3" xfId="2" xr:uid="{00000000-0005-0000-0000-000001000000}"/>
    <cellStyle name="_Book4" xfId="3" xr:uid="{00000000-0005-0000-0000-000002000000}"/>
    <cellStyle name="_Column1" xfId="1892" xr:uid="{00000000-0005-0000-0000-000003000000}"/>
    <cellStyle name="_Column2" xfId="1893" xr:uid="{00000000-0005-0000-0000-000004000000}"/>
    <cellStyle name="_Column3" xfId="1894" xr:uid="{00000000-0005-0000-0000-000005000000}"/>
    <cellStyle name="_Column4" xfId="1895" xr:uid="{00000000-0005-0000-0000-000006000000}"/>
    <cellStyle name="_Column5" xfId="1896" xr:uid="{00000000-0005-0000-0000-000007000000}"/>
    <cellStyle name="_Column6" xfId="1897" xr:uid="{00000000-0005-0000-0000-000008000000}"/>
    <cellStyle name="_Column7" xfId="1898" xr:uid="{00000000-0005-0000-0000-000009000000}"/>
    <cellStyle name="_Data" xfId="1899" xr:uid="{00000000-0005-0000-0000-00000A000000}"/>
    <cellStyle name="_Finance OH Allocation-B 2009-V1" xfId="4" xr:uid="{00000000-0005-0000-0000-00000B000000}"/>
    <cellStyle name="_Header" xfId="1900" xr:uid="{00000000-0005-0000-0000-00000C000000}"/>
    <cellStyle name="_Heading" xfId="5" xr:uid="{00000000-0005-0000-0000-00000D000000}"/>
    <cellStyle name="_J029-BPI bank recon" xfId="711" xr:uid="{00000000-0005-0000-0000-00000E000000}"/>
    <cellStyle name="_J029-BPI bank recon 2" xfId="712" xr:uid="{00000000-0005-0000-0000-00000F000000}"/>
    <cellStyle name="_J029-BPI bank recon 2_AcqBal LC" xfId="5699" xr:uid="{00000000-0005-0000-0000-000010000000}"/>
    <cellStyle name="_J029-BPI bank recon 2_Förvhist GPS" xfId="5675" xr:uid="{00000000-0005-0000-0000-000011000000}"/>
    <cellStyle name="_J029-BPI bank recon_AcqBal LC" xfId="5700" xr:uid="{00000000-0005-0000-0000-000012000000}"/>
    <cellStyle name="_J029-BPI bank recon_Förvhist GPS" xfId="5676" xr:uid="{00000000-0005-0000-0000-000013000000}"/>
    <cellStyle name="_Jack-BI" xfId="6" xr:uid="{00000000-0005-0000-0000-000014000000}"/>
    <cellStyle name="_James-BI" xfId="7" xr:uid="{00000000-0005-0000-0000-000015000000}"/>
    <cellStyle name="_Leslie-BI" xfId="8" xr:uid="{00000000-0005-0000-0000-000016000000}"/>
    <cellStyle name="_Material Purchase-Jan 2009" xfId="9" xr:uid="{00000000-0005-0000-0000-000017000000}"/>
    <cellStyle name="_OH FYF information-Aug 08" xfId="10" xr:uid="{00000000-0005-0000-0000-000018000000}"/>
    <cellStyle name="_Operation report-Aug 08" xfId="11" xr:uid="{00000000-0005-0000-0000-000019000000}"/>
    <cellStyle name="_Overheads Format" xfId="12" xr:uid="{00000000-0005-0000-0000-00001A000000}"/>
    <cellStyle name="_Overheads-Nov-2007" xfId="13" xr:uid="{00000000-0005-0000-0000-00001B000000}"/>
    <cellStyle name="_Raymond-BI" xfId="14" xr:uid="{00000000-0005-0000-0000-00001C000000}"/>
    <cellStyle name="_Row1" xfId="1901" xr:uid="{00000000-0005-0000-0000-00001D000000}"/>
    <cellStyle name="_Row1_Data" xfId="1902" xr:uid="{00000000-0005-0000-0000-00001E000000}"/>
    <cellStyle name="_Row1_Data Ext ES" xfId="1903" xr:uid="{00000000-0005-0000-0000-00001F000000}"/>
    <cellStyle name="_Row2" xfId="1904" xr:uid="{00000000-0005-0000-0000-000020000000}"/>
    <cellStyle name="_Row3" xfId="1905" xr:uid="{00000000-0005-0000-0000-000021000000}"/>
    <cellStyle name="_Row4" xfId="1906" xr:uid="{00000000-0005-0000-0000-000022000000}"/>
    <cellStyle name="_Row5" xfId="1907" xr:uid="{00000000-0005-0000-0000-000023000000}"/>
    <cellStyle name="_Row6" xfId="1908" xr:uid="{00000000-0005-0000-0000-000024000000}"/>
    <cellStyle name="_Row7" xfId="1909" xr:uid="{00000000-0005-0000-0000-000025000000}"/>
    <cellStyle name="_Salary- B 2009-V1" xfId="15" xr:uid="{00000000-0005-0000-0000-000026000000}"/>
    <cellStyle name="_Sales-B 2009-V2" xfId="16" xr:uid="{00000000-0005-0000-0000-000027000000}"/>
    <cellStyle name="_TableHead" xfId="17" xr:uid="{00000000-0005-0000-0000-000028000000}"/>
    <cellStyle name="_TableHead_evdre" xfId="6293" xr:uid="{00000000-0005-0000-0000-000029000000}"/>
    <cellStyle name="_TableSuperHead" xfId="18" xr:uid="{00000000-0005-0000-0000-00002A000000}"/>
    <cellStyle name="_Total-BI" xfId="19" xr:uid="{00000000-0005-0000-0000-00002B000000}"/>
    <cellStyle name="_Wendy-BI" xfId="20" xr:uid="{00000000-0005-0000-0000-00002C000000}"/>
    <cellStyle name="_Yangmin-BI" xfId="21" xr:uid="{00000000-0005-0000-0000-00002D000000}"/>
    <cellStyle name="20 % - Akzent1" xfId="713" xr:uid="{00000000-0005-0000-0000-00002E000000}"/>
    <cellStyle name="20 % - Akzent1 2" xfId="1910" xr:uid="{00000000-0005-0000-0000-00002F000000}"/>
    <cellStyle name="20 % - Akzent2" xfId="714" xr:uid="{00000000-0005-0000-0000-000030000000}"/>
    <cellStyle name="20 % - Akzent2 2" xfId="1911" xr:uid="{00000000-0005-0000-0000-000031000000}"/>
    <cellStyle name="20 % - Akzent3" xfId="715" xr:uid="{00000000-0005-0000-0000-000032000000}"/>
    <cellStyle name="20 % - Akzent3 2" xfId="1912" xr:uid="{00000000-0005-0000-0000-000033000000}"/>
    <cellStyle name="20 % - Akzent4" xfId="716" xr:uid="{00000000-0005-0000-0000-000034000000}"/>
    <cellStyle name="20 % - Akzent4 2" xfId="1913" xr:uid="{00000000-0005-0000-0000-000035000000}"/>
    <cellStyle name="20 % - Akzent5" xfId="717" xr:uid="{00000000-0005-0000-0000-000036000000}"/>
    <cellStyle name="20 % - Akzent5 2" xfId="1914" xr:uid="{00000000-0005-0000-0000-000037000000}"/>
    <cellStyle name="20 % - Akzent6" xfId="718" xr:uid="{00000000-0005-0000-0000-000038000000}"/>
    <cellStyle name="20 % - Akzent6 2" xfId="1915" xr:uid="{00000000-0005-0000-0000-000039000000}"/>
    <cellStyle name="20 % - Accent1" xfId="22" xr:uid="{00000000-0005-0000-0000-00003A000000}"/>
    <cellStyle name="20 % - Accent1 2" xfId="23" xr:uid="{00000000-0005-0000-0000-00003B000000}"/>
    <cellStyle name="20 % - Accent1 3" xfId="719" xr:uid="{00000000-0005-0000-0000-00003C000000}"/>
    <cellStyle name="20 % - Accent1_9 Inc.St" xfId="11140" xr:uid="{05B1D29A-58E9-43E2-B104-CFEB7255A1B2}"/>
    <cellStyle name="20 % - Accent2" xfId="24" xr:uid="{00000000-0005-0000-0000-00003E000000}"/>
    <cellStyle name="20 % - Accent2 2" xfId="25" xr:uid="{00000000-0005-0000-0000-00003F000000}"/>
    <cellStyle name="20 % - Accent2 3" xfId="720" xr:uid="{00000000-0005-0000-0000-000040000000}"/>
    <cellStyle name="20 % - Accent2_9 Inc.St" xfId="11141" xr:uid="{3C82F68F-809A-45DC-B17E-42D119C54099}"/>
    <cellStyle name="20 % - Accent3" xfId="26" xr:uid="{00000000-0005-0000-0000-000042000000}"/>
    <cellStyle name="20 % - Accent3 2" xfId="27" xr:uid="{00000000-0005-0000-0000-000043000000}"/>
    <cellStyle name="20 % - Accent3 3" xfId="721" xr:uid="{00000000-0005-0000-0000-000044000000}"/>
    <cellStyle name="20 % - Accent3_9 Inc.St" xfId="11142" xr:uid="{7D12D289-240C-4C21-9ED7-75F6FF7B2C70}"/>
    <cellStyle name="20 % - Accent4" xfId="28" xr:uid="{00000000-0005-0000-0000-000046000000}"/>
    <cellStyle name="20 % - Accent4 2" xfId="29" xr:uid="{00000000-0005-0000-0000-000047000000}"/>
    <cellStyle name="20 % - Accent4 3" xfId="722" xr:uid="{00000000-0005-0000-0000-000048000000}"/>
    <cellStyle name="20 % - Accent4_9 Inc.St" xfId="11143" xr:uid="{9F5BE356-E142-4A09-B2DD-77DD55EE5A4A}"/>
    <cellStyle name="20 % - Accent5" xfId="30" xr:uid="{00000000-0005-0000-0000-00004A000000}"/>
    <cellStyle name="20 % - Accent5 2" xfId="31" xr:uid="{00000000-0005-0000-0000-00004B000000}"/>
    <cellStyle name="20 % - Accent5 3" xfId="723" xr:uid="{00000000-0005-0000-0000-00004C000000}"/>
    <cellStyle name="20 % - Accent5_9 Inc.St" xfId="11144" xr:uid="{F49396DE-92EF-46D8-BCA7-E316E64EC7A0}"/>
    <cellStyle name="20 % - Accent6" xfId="32" xr:uid="{00000000-0005-0000-0000-00004E000000}"/>
    <cellStyle name="20 % - Accent6 2" xfId="33" xr:uid="{00000000-0005-0000-0000-00004F000000}"/>
    <cellStyle name="20 % - Accent6 3" xfId="724" xr:uid="{00000000-0005-0000-0000-000050000000}"/>
    <cellStyle name="20 % - Accent6_9 Inc.St" xfId="11145" xr:uid="{FD1EF64A-A954-4DC9-8D62-FCE6504F0C04}"/>
    <cellStyle name="20% - Accent1 10" xfId="725" xr:uid="{00000000-0005-0000-0000-000052000000}"/>
    <cellStyle name="20% - Accent1 11" xfId="2037" xr:uid="{00000000-0005-0000-0000-000053000000}"/>
    <cellStyle name="20% - Accent1 12" xfId="6294" xr:uid="{00000000-0005-0000-0000-000054000000}"/>
    <cellStyle name="20% - Accent1 13" xfId="6295" xr:uid="{00000000-0005-0000-0000-000055000000}"/>
    <cellStyle name="20% - Accent1 2" xfId="34" xr:uid="{00000000-0005-0000-0000-000056000000}"/>
    <cellStyle name="20% - Accent1 2 10" xfId="6296" xr:uid="{00000000-0005-0000-0000-000057000000}"/>
    <cellStyle name="20% - Accent1 2 10 2" xfId="6297" xr:uid="{00000000-0005-0000-0000-000058000000}"/>
    <cellStyle name="20% - Accent1 2 10 2 2" xfId="6298" xr:uid="{00000000-0005-0000-0000-000059000000}"/>
    <cellStyle name="20% - Accent1 2 10 3" xfId="6299" xr:uid="{00000000-0005-0000-0000-00005A000000}"/>
    <cellStyle name="20% - Accent1 2 11" xfId="6300" xr:uid="{00000000-0005-0000-0000-00005B000000}"/>
    <cellStyle name="20% - Accent1 2 11 2" xfId="6301" xr:uid="{00000000-0005-0000-0000-00005C000000}"/>
    <cellStyle name="20% - Accent1 2 11 2 2" xfId="6302" xr:uid="{00000000-0005-0000-0000-00005D000000}"/>
    <cellStyle name="20% - Accent1 2 11 3" xfId="6303" xr:uid="{00000000-0005-0000-0000-00005E000000}"/>
    <cellStyle name="20% - Accent1 2 12" xfId="6304" xr:uid="{00000000-0005-0000-0000-00005F000000}"/>
    <cellStyle name="20% - Accent1 2 12 2" xfId="6305" xr:uid="{00000000-0005-0000-0000-000060000000}"/>
    <cellStyle name="20% - Accent1 2 12 2 2" xfId="6306" xr:uid="{00000000-0005-0000-0000-000061000000}"/>
    <cellStyle name="20% - Accent1 2 12 3" xfId="6307" xr:uid="{00000000-0005-0000-0000-000062000000}"/>
    <cellStyle name="20% - Accent1 2 13" xfId="6308" xr:uid="{00000000-0005-0000-0000-000063000000}"/>
    <cellStyle name="20% - Accent1 2 13 2" xfId="6309" xr:uid="{00000000-0005-0000-0000-000064000000}"/>
    <cellStyle name="20% - Accent1 2 13 2 2" xfId="6310" xr:uid="{00000000-0005-0000-0000-000065000000}"/>
    <cellStyle name="20% - Accent1 2 13 3" xfId="6311" xr:uid="{00000000-0005-0000-0000-000066000000}"/>
    <cellStyle name="20% - Accent1 2 14" xfId="6312" xr:uid="{00000000-0005-0000-0000-000067000000}"/>
    <cellStyle name="20% - Accent1 2 15" xfId="6313" xr:uid="{00000000-0005-0000-0000-000068000000}"/>
    <cellStyle name="20% - Accent1 2 16" xfId="6314" xr:uid="{00000000-0005-0000-0000-000069000000}"/>
    <cellStyle name="20% - Accent1 2 17" xfId="6315" xr:uid="{00000000-0005-0000-0000-00006A000000}"/>
    <cellStyle name="20% - Accent1 2 18" xfId="6316" xr:uid="{00000000-0005-0000-0000-00006B000000}"/>
    <cellStyle name="20% - Accent1 2 19" xfId="6317" xr:uid="{00000000-0005-0000-0000-00006C000000}"/>
    <cellStyle name="20% - Accent1 2 19 2" xfId="6318" xr:uid="{00000000-0005-0000-0000-00006D000000}"/>
    <cellStyle name="20% - Accent1 2 2" xfId="35" xr:uid="{00000000-0005-0000-0000-00006E000000}"/>
    <cellStyle name="20% - Accent1 2 2 10" xfId="2078" xr:uid="{00000000-0005-0000-0000-00006F000000}"/>
    <cellStyle name="20% - Accent1 2 2 11" xfId="2079" xr:uid="{00000000-0005-0000-0000-000070000000}"/>
    <cellStyle name="20% - Accent1 2 2 12" xfId="2080" xr:uid="{00000000-0005-0000-0000-000071000000}"/>
    <cellStyle name="20% - Accent1 2 2 13" xfId="2081" xr:uid="{00000000-0005-0000-0000-000072000000}"/>
    <cellStyle name="20% - Accent1 2 2 14" xfId="2082" xr:uid="{00000000-0005-0000-0000-000073000000}"/>
    <cellStyle name="20% - Accent1 2 2 15" xfId="2083" xr:uid="{00000000-0005-0000-0000-000074000000}"/>
    <cellStyle name="20% - Accent1 2 2 16" xfId="2084" xr:uid="{00000000-0005-0000-0000-000075000000}"/>
    <cellStyle name="20% - Accent1 2 2 17" xfId="2085" xr:uid="{00000000-0005-0000-0000-000076000000}"/>
    <cellStyle name="20% - Accent1 2 2 18" xfId="2086" xr:uid="{00000000-0005-0000-0000-000077000000}"/>
    <cellStyle name="20% - Accent1 2 2 19" xfId="2087" xr:uid="{00000000-0005-0000-0000-000078000000}"/>
    <cellStyle name="20% - Accent1 2 2 2" xfId="2088" xr:uid="{00000000-0005-0000-0000-000079000000}"/>
    <cellStyle name="20% - Accent1 2 2 20" xfId="2089" xr:uid="{00000000-0005-0000-0000-00007A000000}"/>
    <cellStyle name="20% - Accent1 2 2 21" xfId="2090" xr:uid="{00000000-0005-0000-0000-00007B000000}"/>
    <cellStyle name="20% - Accent1 2 2 22" xfId="2091" xr:uid="{00000000-0005-0000-0000-00007C000000}"/>
    <cellStyle name="20% - Accent1 2 2 23" xfId="2092" xr:uid="{00000000-0005-0000-0000-00007D000000}"/>
    <cellStyle name="20% - Accent1 2 2 24" xfId="2093" xr:uid="{00000000-0005-0000-0000-00007E000000}"/>
    <cellStyle name="20% - Accent1 2 2 25" xfId="2094" xr:uid="{00000000-0005-0000-0000-00007F000000}"/>
    <cellStyle name="20% - Accent1 2 2 26" xfId="2095" xr:uid="{00000000-0005-0000-0000-000080000000}"/>
    <cellStyle name="20% - Accent1 2 2 27" xfId="726" xr:uid="{00000000-0005-0000-0000-000081000000}"/>
    <cellStyle name="20% - Accent1 2 2 3" xfId="2096" xr:uid="{00000000-0005-0000-0000-000082000000}"/>
    <cellStyle name="20% - Accent1 2 2 4" xfId="2097" xr:uid="{00000000-0005-0000-0000-000083000000}"/>
    <cellStyle name="20% - Accent1 2 2 5" xfId="2098" xr:uid="{00000000-0005-0000-0000-000084000000}"/>
    <cellStyle name="20% - Accent1 2 2 6" xfId="2099" xr:uid="{00000000-0005-0000-0000-000085000000}"/>
    <cellStyle name="20% - Accent1 2 2 7" xfId="2100" xr:uid="{00000000-0005-0000-0000-000086000000}"/>
    <cellStyle name="20% - Accent1 2 2 8" xfId="2101" xr:uid="{00000000-0005-0000-0000-000087000000}"/>
    <cellStyle name="20% - Accent1 2 2 8 2" xfId="6319" xr:uid="{00000000-0005-0000-0000-000088000000}"/>
    <cellStyle name="20% - Accent1 2 2 8_9 Inc.St" xfId="11146" xr:uid="{88ED60E2-ABD0-42EA-ABA1-BDCE4E3A8ABF}"/>
    <cellStyle name="20% - Accent1 2 2 9" xfId="2102" xr:uid="{00000000-0005-0000-0000-00008A000000}"/>
    <cellStyle name="20% - Accent1 2 2_09-30 Admin exp" xfId="2103" xr:uid="{00000000-0005-0000-0000-00008B000000}"/>
    <cellStyle name="20% - Accent1 2 3" xfId="6320" xr:uid="{00000000-0005-0000-0000-00008C000000}"/>
    <cellStyle name="20% - Accent1 2 3 10" xfId="6321" xr:uid="{00000000-0005-0000-0000-00008D000000}"/>
    <cellStyle name="20% - Accent1 2 3 11" xfId="6322" xr:uid="{00000000-0005-0000-0000-00008E000000}"/>
    <cellStyle name="20% - Accent1 2 3 12" xfId="6323" xr:uid="{00000000-0005-0000-0000-00008F000000}"/>
    <cellStyle name="20% - Accent1 2 3 13" xfId="6324" xr:uid="{00000000-0005-0000-0000-000090000000}"/>
    <cellStyle name="20% - Accent1 2 3 14" xfId="6325" xr:uid="{00000000-0005-0000-0000-000091000000}"/>
    <cellStyle name="20% - Accent1 2 3 15" xfId="6326" xr:uid="{00000000-0005-0000-0000-000092000000}"/>
    <cellStyle name="20% - Accent1 2 3 16" xfId="6327" xr:uid="{00000000-0005-0000-0000-000093000000}"/>
    <cellStyle name="20% - Accent1 2 3 17" xfId="6328" xr:uid="{00000000-0005-0000-0000-000094000000}"/>
    <cellStyle name="20% - Accent1 2 3 18" xfId="6329" xr:uid="{00000000-0005-0000-0000-000095000000}"/>
    <cellStyle name="20% - Accent1 2 3 18 2" xfId="6330" xr:uid="{00000000-0005-0000-0000-000096000000}"/>
    <cellStyle name="20% - Accent1 2 3 19" xfId="6331" xr:uid="{00000000-0005-0000-0000-000097000000}"/>
    <cellStyle name="20% - Accent1 2 3 2" xfId="6332" xr:uid="{00000000-0005-0000-0000-000098000000}"/>
    <cellStyle name="20% - Accent1 2 3 2 10" xfId="6333" xr:uid="{00000000-0005-0000-0000-000099000000}"/>
    <cellStyle name="20% - Accent1 2 3 2 11" xfId="6334" xr:uid="{00000000-0005-0000-0000-00009A000000}"/>
    <cellStyle name="20% - Accent1 2 3 2 12" xfId="6335" xr:uid="{00000000-0005-0000-0000-00009B000000}"/>
    <cellStyle name="20% - Accent1 2 3 2 2" xfId="6336" xr:uid="{00000000-0005-0000-0000-00009C000000}"/>
    <cellStyle name="20% - Accent1 2 3 2 3" xfId="6337" xr:uid="{00000000-0005-0000-0000-00009D000000}"/>
    <cellStyle name="20% - Accent1 2 3 2 4" xfId="6338" xr:uid="{00000000-0005-0000-0000-00009E000000}"/>
    <cellStyle name="20% - Accent1 2 3 2 5" xfId="6339" xr:uid="{00000000-0005-0000-0000-00009F000000}"/>
    <cellStyle name="20% - Accent1 2 3 2 6" xfId="6340" xr:uid="{00000000-0005-0000-0000-0000A0000000}"/>
    <cellStyle name="20% - Accent1 2 3 2 7" xfId="6341" xr:uid="{00000000-0005-0000-0000-0000A1000000}"/>
    <cellStyle name="20% - Accent1 2 3 2 8" xfId="6342" xr:uid="{00000000-0005-0000-0000-0000A2000000}"/>
    <cellStyle name="20% - Accent1 2 3 2 9" xfId="6343" xr:uid="{00000000-0005-0000-0000-0000A3000000}"/>
    <cellStyle name="20% - Accent1 2 3 3" xfId="6344" xr:uid="{00000000-0005-0000-0000-0000A4000000}"/>
    <cellStyle name="20% - Accent1 2 3 4" xfId="6345" xr:uid="{00000000-0005-0000-0000-0000A5000000}"/>
    <cellStyle name="20% - Accent1 2 3 5" xfId="6346" xr:uid="{00000000-0005-0000-0000-0000A6000000}"/>
    <cellStyle name="20% - Accent1 2 3 6" xfId="6347" xr:uid="{00000000-0005-0000-0000-0000A7000000}"/>
    <cellStyle name="20% - Accent1 2 3 7" xfId="6348" xr:uid="{00000000-0005-0000-0000-0000A8000000}"/>
    <cellStyle name="20% - Accent1 2 3 8" xfId="6349" xr:uid="{00000000-0005-0000-0000-0000A9000000}"/>
    <cellStyle name="20% - Accent1 2 3 9" xfId="6350" xr:uid="{00000000-0005-0000-0000-0000AA000000}"/>
    <cellStyle name="20% - Accent1 2 3_EQU" xfId="6351" xr:uid="{00000000-0005-0000-0000-0000AB000000}"/>
    <cellStyle name="20% - Accent1 2 4" xfId="6352" xr:uid="{00000000-0005-0000-0000-0000AC000000}"/>
    <cellStyle name="20% - Accent1 2 4 2" xfId="6353" xr:uid="{00000000-0005-0000-0000-0000AD000000}"/>
    <cellStyle name="20% - Accent1 2 4 2 2" xfId="6354" xr:uid="{00000000-0005-0000-0000-0000AE000000}"/>
    <cellStyle name="20% - Accent1 2 4 3" xfId="6355" xr:uid="{00000000-0005-0000-0000-0000AF000000}"/>
    <cellStyle name="20% - Accent1 2 4_EQU" xfId="6356" xr:uid="{00000000-0005-0000-0000-0000B0000000}"/>
    <cellStyle name="20% - Accent1 2 5" xfId="6357" xr:uid="{00000000-0005-0000-0000-0000B1000000}"/>
    <cellStyle name="20% - Accent1 2 5 2" xfId="6358" xr:uid="{00000000-0005-0000-0000-0000B2000000}"/>
    <cellStyle name="20% - Accent1 2 5 2 2" xfId="6359" xr:uid="{00000000-0005-0000-0000-0000B3000000}"/>
    <cellStyle name="20% - Accent1 2 5 3" xfId="6360" xr:uid="{00000000-0005-0000-0000-0000B4000000}"/>
    <cellStyle name="20% - Accent1 2 6" xfId="6361" xr:uid="{00000000-0005-0000-0000-0000B5000000}"/>
    <cellStyle name="20% - Accent1 2 6 2" xfId="6362" xr:uid="{00000000-0005-0000-0000-0000B6000000}"/>
    <cellStyle name="20% - Accent1 2 6 2 2" xfId="6363" xr:uid="{00000000-0005-0000-0000-0000B7000000}"/>
    <cellStyle name="20% - Accent1 2 6 3" xfId="6364" xr:uid="{00000000-0005-0000-0000-0000B8000000}"/>
    <cellStyle name="20% - Accent1 2 7" xfId="6365" xr:uid="{00000000-0005-0000-0000-0000B9000000}"/>
    <cellStyle name="20% - Accent1 2 7 2" xfId="6366" xr:uid="{00000000-0005-0000-0000-0000BA000000}"/>
    <cellStyle name="20% - Accent1 2 7 2 2" xfId="6367" xr:uid="{00000000-0005-0000-0000-0000BB000000}"/>
    <cellStyle name="20% - Accent1 2 7 3" xfId="6368" xr:uid="{00000000-0005-0000-0000-0000BC000000}"/>
    <cellStyle name="20% - Accent1 2 8" xfId="6369" xr:uid="{00000000-0005-0000-0000-0000BD000000}"/>
    <cellStyle name="20% - Accent1 2 8 2" xfId="6370" xr:uid="{00000000-0005-0000-0000-0000BE000000}"/>
    <cellStyle name="20% - Accent1 2 8 2 2" xfId="6371" xr:uid="{00000000-0005-0000-0000-0000BF000000}"/>
    <cellStyle name="20% - Accent1 2 8 3" xfId="6372" xr:uid="{00000000-0005-0000-0000-0000C0000000}"/>
    <cellStyle name="20% - Accent1 2 9" xfId="6373" xr:uid="{00000000-0005-0000-0000-0000C1000000}"/>
    <cellStyle name="20% - Accent1 2 9 2" xfId="6374" xr:uid="{00000000-0005-0000-0000-0000C2000000}"/>
    <cellStyle name="20% - Accent1 2 9 2 2" xfId="6375" xr:uid="{00000000-0005-0000-0000-0000C3000000}"/>
    <cellStyle name="20% - Accent1 2 9 3" xfId="6376" xr:uid="{00000000-0005-0000-0000-0000C4000000}"/>
    <cellStyle name="20% - Accent1 2_5130_new" xfId="6377" xr:uid="{00000000-0005-0000-0000-0000C5000000}"/>
    <cellStyle name="20% - Accent1 3" xfId="36" xr:uid="{00000000-0005-0000-0000-0000C6000000}"/>
    <cellStyle name="20% - Accent1 3 10" xfId="2104" xr:uid="{00000000-0005-0000-0000-0000C7000000}"/>
    <cellStyle name="20% - Accent1 3 11" xfId="2105" xr:uid="{00000000-0005-0000-0000-0000C8000000}"/>
    <cellStyle name="20% - Accent1 3 12" xfId="2106" xr:uid="{00000000-0005-0000-0000-0000C9000000}"/>
    <cellStyle name="20% - Accent1 3 13" xfId="2107" xr:uid="{00000000-0005-0000-0000-0000CA000000}"/>
    <cellStyle name="20% - Accent1 3 14" xfId="2108" xr:uid="{00000000-0005-0000-0000-0000CB000000}"/>
    <cellStyle name="20% - Accent1 3 15" xfId="2109" xr:uid="{00000000-0005-0000-0000-0000CC000000}"/>
    <cellStyle name="20% - Accent1 3 16" xfId="2110" xr:uid="{00000000-0005-0000-0000-0000CD000000}"/>
    <cellStyle name="20% - Accent1 3 17" xfId="2111" xr:uid="{00000000-0005-0000-0000-0000CE000000}"/>
    <cellStyle name="20% - Accent1 3 18" xfId="2112" xr:uid="{00000000-0005-0000-0000-0000CF000000}"/>
    <cellStyle name="20% - Accent1 3 19" xfId="2113" xr:uid="{00000000-0005-0000-0000-0000D0000000}"/>
    <cellStyle name="20% - Accent1 3 2" xfId="37" xr:uid="{00000000-0005-0000-0000-0000D1000000}"/>
    <cellStyle name="20% - Accent1 3 2 2" xfId="2114" xr:uid="{00000000-0005-0000-0000-0000D2000000}"/>
    <cellStyle name="20% - Accent1 3 2 2 2" xfId="6378" xr:uid="{00000000-0005-0000-0000-0000D3000000}"/>
    <cellStyle name="20% - Accent1 3 2 2_9 Inc.St" xfId="11149" xr:uid="{E5B646D7-334A-4B37-A8E8-853705683EB0}"/>
    <cellStyle name="20% - Accent1 3 2 3" xfId="6379" xr:uid="{00000000-0005-0000-0000-0000D5000000}"/>
    <cellStyle name="20% - Accent1 3 2_9 Inc.St" xfId="11148" xr:uid="{81CD2E8A-0B89-4027-96AA-84E765702F38}"/>
    <cellStyle name="20% - Accent1 3 20" xfId="2115" xr:uid="{00000000-0005-0000-0000-0000D7000000}"/>
    <cellStyle name="20% - Accent1 3 21" xfId="2116" xr:uid="{00000000-0005-0000-0000-0000D8000000}"/>
    <cellStyle name="20% - Accent1 3 22" xfId="2117" xr:uid="{00000000-0005-0000-0000-0000D9000000}"/>
    <cellStyle name="20% - Accent1 3 23" xfId="2118" xr:uid="{00000000-0005-0000-0000-0000DA000000}"/>
    <cellStyle name="20% - Accent1 3 24" xfId="2119" xr:uid="{00000000-0005-0000-0000-0000DB000000}"/>
    <cellStyle name="20% - Accent1 3 25" xfId="2120" xr:uid="{00000000-0005-0000-0000-0000DC000000}"/>
    <cellStyle name="20% - Accent1 3 26" xfId="2121" xr:uid="{00000000-0005-0000-0000-0000DD000000}"/>
    <cellStyle name="20% - Accent1 3 3" xfId="2122" xr:uid="{00000000-0005-0000-0000-0000DE000000}"/>
    <cellStyle name="20% - Accent1 3 4" xfId="2123" xr:uid="{00000000-0005-0000-0000-0000DF000000}"/>
    <cellStyle name="20% - Accent1 3 5" xfId="2124" xr:uid="{00000000-0005-0000-0000-0000E0000000}"/>
    <cellStyle name="20% - Accent1 3 6" xfId="2125" xr:uid="{00000000-0005-0000-0000-0000E1000000}"/>
    <cellStyle name="20% - Accent1 3 7" xfId="2126" xr:uid="{00000000-0005-0000-0000-0000E2000000}"/>
    <cellStyle name="20% - Accent1 3 8" xfId="2127" xr:uid="{00000000-0005-0000-0000-0000E3000000}"/>
    <cellStyle name="20% - Accent1 3 9" xfId="2128" xr:uid="{00000000-0005-0000-0000-0000E4000000}"/>
    <cellStyle name="20% - Accent1 3 9 2" xfId="6380" xr:uid="{00000000-0005-0000-0000-0000E5000000}"/>
    <cellStyle name="20% - Accent1 3 9_9 Inc.St" xfId="11150" xr:uid="{9519834E-15FD-4CCB-A49A-0E188D434C2C}"/>
    <cellStyle name="20% - Accent1 3_9 Inc.St" xfId="11147" xr:uid="{3180A73B-F61F-433E-B971-6B1DA6EBEC30}"/>
    <cellStyle name="20% - Accent1 4" xfId="38" xr:uid="{00000000-0005-0000-0000-0000E8000000}"/>
    <cellStyle name="20% - Accent1 4 10" xfId="6381" xr:uid="{00000000-0005-0000-0000-0000E9000000}"/>
    <cellStyle name="20% - Accent1 4 2" xfId="39" xr:uid="{00000000-0005-0000-0000-0000EA000000}"/>
    <cellStyle name="20% - Accent1 4 2 2" xfId="6382" xr:uid="{00000000-0005-0000-0000-0000EB000000}"/>
    <cellStyle name="20% - Accent1 4 2 2 2" xfId="6383" xr:uid="{00000000-0005-0000-0000-0000EC000000}"/>
    <cellStyle name="20% - Accent1 4 2 3" xfId="6384" xr:uid="{00000000-0005-0000-0000-0000ED000000}"/>
    <cellStyle name="20% - Accent1 4 2_EQU" xfId="6385" xr:uid="{00000000-0005-0000-0000-0000EE000000}"/>
    <cellStyle name="20% - Accent1 4 3" xfId="6386" xr:uid="{00000000-0005-0000-0000-0000EF000000}"/>
    <cellStyle name="20% - Accent1 4 4" xfId="6387" xr:uid="{00000000-0005-0000-0000-0000F0000000}"/>
    <cellStyle name="20% - Accent1 4 5" xfId="6388" xr:uid="{00000000-0005-0000-0000-0000F1000000}"/>
    <cellStyle name="20% - Accent1 4 6" xfId="6389" xr:uid="{00000000-0005-0000-0000-0000F2000000}"/>
    <cellStyle name="20% - Accent1 4 7" xfId="6390" xr:uid="{00000000-0005-0000-0000-0000F3000000}"/>
    <cellStyle name="20% - Accent1 4 8" xfId="6391" xr:uid="{00000000-0005-0000-0000-0000F4000000}"/>
    <cellStyle name="20% - Accent1 4 9" xfId="6392" xr:uid="{00000000-0005-0000-0000-0000F5000000}"/>
    <cellStyle name="20% - Accent1 4 9 2" xfId="6393" xr:uid="{00000000-0005-0000-0000-0000F6000000}"/>
    <cellStyle name="20% - Accent1 4_9 Inc.St" xfId="11151" xr:uid="{8D14CA46-6A49-4486-9050-D74EE22BD93E}"/>
    <cellStyle name="20% - Accent1 5" xfId="40" xr:uid="{00000000-0005-0000-0000-0000F8000000}"/>
    <cellStyle name="20% - Accent1 5 2" xfId="41" xr:uid="{00000000-0005-0000-0000-0000F9000000}"/>
    <cellStyle name="20% - Accent1 5 2 2" xfId="728" xr:uid="{00000000-0005-0000-0000-0000FA000000}"/>
    <cellStyle name="20% - Accent1 5 2 2 2" xfId="6394" xr:uid="{00000000-0005-0000-0000-0000FB000000}"/>
    <cellStyle name="20% - Accent1 5 2 2 3" xfId="5879" xr:uid="{00000000-0005-0000-0000-0000FC000000}"/>
    <cellStyle name="20% - Accent1 5 2 2 3 2" xfId="9714" xr:uid="{1278A98E-208D-42EB-8E12-F2AC6A864C15}"/>
    <cellStyle name="20% - Accent1 5 2 2 4" xfId="9147" xr:uid="{00000000-0005-0000-0000-0000FD000000}"/>
    <cellStyle name="20% - Accent1 5 2 2 4 2" xfId="9715" xr:uid="{2ACFB652-86AF-4593-8E59-B8D893CD5C42}"/>
    <cellStyle name="20% - Accent1 5 2 2 5" xfId="9419" xr:uid="{BBF54BE6-8838-4BA6-9A61-F4C5F2C45592}"/>
    <cellStyle name="20% - Accent1 5 2 2_11. BS" xfId="10322" xr:uid="{6238172E-3313-44C8-BE0E-343698C1CC3D}"/>
    <cellStyle name="20% - Accent1 5 2 3" xfId="5493" xr:uid="{00000000-0005-0000-0000-0000FF000000}"/>
    <cellStyle name="20% - Accent1 5 2 3 2" xfId="6395" xr:uid="{00000000-0005-0000-0000-000000010000}"/>
    <cellStyle name="20% - Accent1 5 2 3_11. BS" xfId="10323" xr:uid="{6B3B8FC4-8042-4727-A20D-DFD70E33F24F}"/>
    <cellStyle name="20% - Accent1 5 2_9 Inc.St" xfId="11153" xr:uid="{E77D08E4-920A-4FF0-969A-A930DA8A8D97}"/>
    <cellStyle name="20% - Accent1 5 3" xfId="727" xr:uid="{00000000-0005-0000-0000-000002010000}"/>
    <cellStyle name="20% - Accent1 5 3 2" xfId="6396" xr:uid="{00000000-0005-0000-0000-000003010000}"/>
    <cellStyle name="20% - Accent1 5 3 3" xfId="5878" xr:uid="{00000000-0005-0000-0000-000004010000}"/>
    <cellStyle name="20% - Accent1 5 3 3 2" xfId="9716" xr:uid="{405860C4-526D-479A-84D2-0C248400031A}"/>
    <cellStyle name="20% - Accent1 5 3 4" xfId="9146" xr:uid="{00000000-0005-0000-0000-000005010000}"/>
    <cellStyle name="20% - Accent1 5 3 4 2" xfId="9717" xr:uid="{54B19306-C4EF-42D3-8C3F-32782F60E07A}"/>
    <cellStyle name="20% - Accent1 5 3 5" xfId="9418" xr:uid="{5B954F47-E6C3-489D-8C82-A0AC4BE69024}"/>
    <cellStyle name="20% - Accent1 5 3_11. BS" xfId="10324" xr:uid="{7816AED4-E7E8-4C05-9E11-F2F174EA2860}"/>
    <cellStyle name="20% - Accent1 5 4" xfId="5492" xr:uid="{00000000-0005-0000-0000-000007010000}"/>
    <cellStyle name="20% - Accent1 5 4 2" xfId="6397" xr:uid="{00000000-0005-0000-0000-000008010000}"/>
    <cellStyle name="20% - Accent1 5 4_11. BS" xfId="10325" xr:uid="{75A7C74F-0CEB-484F-AE8D-578465D4B588}"/>
    <cellStyle name="20% - Accent1 5_9 Inc.St" xfId="11152" xr:uid="{B41DD4B9-9286-4723-8314-157230FBB8C3}"/>
    <cellStyle name="20% - Accent1 6" xfId="729" xr:uid="{00000000-0005-0000-0000-00000A010000}"/>
    <cellStyle name="20% - Accent1 6 10" xfId="11336" xr:uid="{07F2A808-F741-43CC-B3F4-5C3C54630A46}"/>
    <cellStyle name="20% - Accent1 6 2" xfId="730" xr:uid="{00000000-0005-0000-0000-00000B010000}"/>
    <cellStyle name="20% - Accent1 6 2 2" xfId="5495" xr:uid="{00000000-0005-0000-0000-00000C010000}"/>
    <cellStyle name="20% - Accent1 6 2 2 2" xfId="6399" xr:uid="{00000000-0005-0000-0000-00000D010000}"/>
    <cellStyle name="20% - Accent1 6 2 2 3" xfId="6398" xr:uid="{00000000-0005-0000-0000-00000E010000}"/>
    <cellStyle name="20% - Accent1 6 2 2_11. BS" xfId="10328" xr:uid="{9322CCD1-6F73-48FB-AA9D-2F29AE00CFA2}"/>
    <cellStyle name="20% - Accent1 6 2 3" xfId="6400" xr:uid="{00000000-0005-0000-0000-00000F010000}"/>
    <cellStyle name="20% - Accent1 6 2 4" xfId="5881" xr:uid="{00000000-0005-0000-0000-000010010000}"/>
    <cellStyle name="20% - Accent1 6 2 4 2" xfId="9719" xr:uid="{F007147B-F544-4784-B0C7-0C56479DC812}"/>
    <cellStyle name="20% - Accent1 6 2 5" xfId="9149" xr:uid="{00000000-0005-0000-0000-000011010000}"/>
    <cellStyle name="20% - Accent1 6 2 5 2" xfId="9720" xr:uid="{7A71A6FC-3FA8-484C-B24E-529F8141D882}"/>
    <cellStyle name="20% - Accent1 6 2 6" xfId="9421" xr:uid="{DA19C8D0-A9A5-460C-B8E8-6F66AF2CAE82}"/>
    <cellStyle name="20% - Accent1 6 2 7" xfId="9532" xr:uid="{3068CD0F-D9B1-453E-8E1C-C06A7A54CB26}"/>
    <cellStyle name="20% - Accent1 6 2 8" xfId="9684" xr:uid="{BAEA90CF-0C86-4E73-A517-AED0D8D88318}"/>
    <cellStyle name="20% - Accent1 6 2 9" xfId="9673" xr:uid="{8AC060AA-BFE1-4508-A9C2-3B6C07B7AE08}"/>
    <cellStyle name="20% - Accent1 6 2_11. BS" xfId="10327" xr:uid="{C278A511-81A9-4E6F-9C39-A57FB43A0ECB}"/>
    <cellStyle name="20% - Accent1 6 3" xfId="5494" xr:uid="{00000000-0005-0000-0000-000013010000}"/>
    <cellStyle name="20% - Accent1 6 3 2" xfId="6402" xr:uid="{00000000-0005-0000-0000-000014010000}"/>
    <cellStyle name="20% - Accent1 6 3 3" xfId="6401" xr:uid="{00000000-0005-0000-0000-000015010000}"/>
    <cellStyle name="20% - Accent1 6 3_11. BS" xfId="10329" xr:uid="{892CCF61-DC42-48A7-8A68-9305DABD6946}"/>
    <cellStyle name="20% - Accent1 6 4" xfId="6403" xr:uid="{00000000-0005-0000-0000-000016010000}"/>
    <cellStyle name="20% - Accent1 6 5" xfId="5880" xr:uid="{00000000-0005-0000-0000-000017010000}"/>
    <cellStyle name="20% - Accent1 6 5 2" xfId="9721" xr:uid="{C206CCF2-7AAC-4EC8-A74B-FBC29A5B5A4F}"/>
    <cellStyle name="20% - Accent1 6 6" xfId="9148" xr:uid="{00000000-0005-0000-0000-000018010000}"/>
    <cellStyle name="20% - Accent1 6 6 2" xfId="9722" xr:uid="{16640606-0234-449F-9C4E-ED93F7301147}"/>
    <cellStyle name="20% - Accent1 6 7" xfId="9420" xr:uid="{24541020-FFDA-4205-ACA5-D02E1D17CAE5}"/>
    <cellStyle name="20% - Accent1 6 8" xfId="9533" xr:uid="{89C7413B-FB1A-40A0-9393-AB26ACD6D86C}"/>
    <cellStyle name="20% - Accent1 6 9" xfId="9394" xr:uid="{F5D329BB-446C-4E48-8783-15BF8C5B85BA}"/>
    <cellStyle name="20% - Accent1 6_11. BS" xfId="10326" xr:uid="{267A0A21-8793-4DDE-891A-D0897DFED226}"/>
    <cellStyle name="20% - Accent1 7" xfId="731" xr:uid="{00000000-0005-0000-0000-00001A010000}"/>
    <cellStyle name="20% - Accent1 7 2" xfId="5496" xr:uid="{00000000-0005-0000-0000-00001B010000}"/>
    <cellStyle name="20% - Accent1 7 2 2" xfId="6405" xr:uid="{00000000-0005-0000-0000-00001C010000}"/>
    <cellStyle name="20% - Accent1 7 2 3" xfId="6404" xr:uid="{00000000-0005-0000-0000-00001D010000}"/>
    <cellStyle name="20% - Accent1 7 2_11. BS" xfId="10331" xr:uid="{5130E252-D74D-45B0-8DDF-7E75C09D9937}"/>
    <cellStyle name="20% - Accent1 7 3" xfId="6406" xr:uid="{00000000-0005-0000-0000-00001E010000}"/>
    <cellStyle name="20% - Accent1 7 4" xfId="5882" xr:uid="{00000000-0005-0000-0000-00001F010000}"/>
    <cellStyle name="20% - Accent1 7 4 2" xfId="9723" xr:uid="{089004B2-FAC7-4074-9AD7-7E6667CB143D}"/>
    <cellStyle name="20% - Accent1 7 5" xfId="9150" xr:uid="{00000000-0005-0000-0000-000020010000}"/>
    <cellStyle name="20% - Accent1 7 5 2" xfId="9724" xr:uid="{E57D659D-3596-4D2D-95CA-BA69D839D459}"/>
    <cellStyle name="20% - Accent1 7 6" xfId="9422" xr:uid="{BA6E64E6-AA3F-4282-BAB9-9762A10D5E84}"/>
    <cellStyle name="20% - Accent1 7 7" xfId="9531" xr:uid="{D739E280-B906-43B3-90A9-801CEEC015B6}"/>
    <cellStyle name="20% - Accent1 7 8" xfId="11368" xr:uid="{D97109B0-CF88-4BEB-A22A-00402B2FAA3E}"/>
    <cellStyle name="20% - Accent1 7 9" xfId="9571" xr:uid="{6CD4CF66-5693-496A-888B-980EF1EF8540}"/>
    <cellStyle name="20% - Accent1 7_11. BS" xfId="10330" xr:uid="{B42D37E2-1E90-429D-A3A5-BDDF9FBE3FDC}"/>
    <cellStyle name="20% - Accent1 8" xfId="732" xr:uid="{00000000-0005-0000-0000-000022010000}"/>
    <cellStyle name="20% - Accent1 8 2" xfId="5497" xr:uid="{00000000-0005-0000-0000-000023010000}"/>
    <cellStyle name="20% - Accent1 8 2 2" xfId="9725" xr:uid="{C3D81795-A8F1-457C-99E1-94CFF93454D1}"/>
    <cellStyle name="20% - Accent1 8 3" xfId="5883" xr:uid="{00000000-0005-0000-0000-000024010000}"/>
    <cellStyle name="20% - Accent1 8 3 2" xfId="9726" xr:uid="{9970CE4A-5617-455E-A4A6-795A908096D1}"/>
    <cellStyle name="20% - Accent1 8 4" xfId="9151" xr:uid="{00000000-0005-0000-0000-000025010000}"/>
    <cellStyle name="20% - Accent1 8 4 2" xfId="9727" xr:uid="{3B9FC157-240E-4E09-BC61-C42548270A9F}"/>
    <cellStyle name="20% - Accent1 8 5" xfId="9423" xr:uid="{CAD528FE-D8D3-411B-8872-89910AB2D4FC}"/>
    <cellStyle name="20% - Accent1 8_11. BS" xfId="10332" xr:uid="{558DC16C-4036-45C8-87BD-1215D55B6BD4}"/>
    <cellStyle name="20% - Accent1 9" xfId="733" xr:uid="{00000000-0005-0000-0000-000026010000}"/>
    <cellStyle name="20% - Accent1 9 2" xfId="5498" xr:uid="{00000000-0005-0000-0000-000027010000}"/>
    <cellStyle name="20% - Accent1 9 2 2" xfId="9728" xr:uid="{F8169FAC-99BD-44B5-8669-45A0E8893E26}"/>
    <cellStyle name="20% - Accent1 9 3" xfId="5884" xr:uid="{00000000-0005-0000-0000-000028010000}"/>
    <cellStyle name="20% - Accent1 9 3 2" xfId="9729" xr:uid="{3A60775C-8C03-480A-983C-25409BA8EA2D}"/>
    <cellStyle name="20% - Accent1 9 4" xfId="9152" xr:uid="{00000000-0005-0000-0000-000029010000}"/>
    <cellStyle name="20% - Accent1 9 4 2" xfId="9730" xr:uid="{A926F483-D101-4265-93D2-02FAB098993E}"/>
    <cellStyle name="20% - Accent1 9 5" xfId="9424" xr:uid="{410D051C-CE88-43B7-9DCA-4AC09D94BB71}"/>
    <cellStyle name="20% - Accent1 9_11. BS" xfId="10333" xr:uid="{E2432309-AD93-40A8-B691-CBE7B9003B6A}"/>
    <cellStyle name="20% - Accent2 10" xfId="734" xr:uid="{00000000-0005-0000-0000-00002A010000}"/>
    <cellStyle name="20% - Accent2 11" xfId="2038" xr:uid="{00000000-0005-0000-0000-00002B010000}"/>
    <cellStyle name="20% - Accent2 12" xfId="6407" xr:uid="{00000000-0005-0000-0000-00002C010000}"/>
    <cellStyle name="20% - Accent2 13" xfId="6408" xr:uid="{00000000-0005-0000-0000-00002D010000}"/>
    <cellStyle name="20% - Accent2 2" xfId="42" xr:uid="{00000000-0005-0000-0000-00002E010000}"/>
    <cellStyle name="20% - Accent2 2 10" xfId="6409" xr:uid="{00000000-0005-0000-0000-00002F010000}"/>
    <cellStyle name="20% - Accent2 2 10 2" xfId="6410" xr:uid="{00000000-0005-0000-0000-000030010000}"/>
    <cellStyle name="20% - Accent2 2 10 2 2" xfId="6411" xr:uid="{00000000-0005-0000-0000-000031010000}"/>
    <cellStyle name="20% - Accent2 2 10 3" xfId="6412" xr:uid="{00000000-0005-0000-0000-000032010000}"/>
    <cellStyle name="20% - Accent2 2 11" xfId="6413" xr:uid="{00000000-0005-0000-0000-000033010000}"/>
    <cellStyle name="20% - Accent2 2 11 2" xfId="6414" xr:uid="{00000000-0005-0000-0000-000034010000}"/>
    <cellStyle name="20% - Accent2 2 11 2 2" xfId="6415" xr:uid="{00000000-0005-0000-0000-000035010000}"/>
    <cellStyle name="20% - Accent2 2 11 3" xfId="6416" xr:uid="{00000000-0005-0000-0000-000036010000}"/>
    <cellStyle name="20% - Accent2 2 12" xfId="6417" xr:uid="{00000000-0005-0000-0000-000037010000}"/>
    <cellStyle name="20% - Accent2 2 12 2" xfId="6418" xr:uid="{00000000-0005-0000-0000-000038010000}"/>
    <cellStyle name="20% - Accent2 2 12 2 2" xfId="6419" xr:uid="{00000000-0005-0000-0000-000039010000}"/>
    <cellStyle name="20% - Accent2 2 12 3" xfId="6420" xr:uid="{00000000-0005-0000-0000-00003A010000}"/>
    <cellStyle name="20% - Accent2 2 13" xfId="6421" xr:uid="{00000000-0005-0000-0000-00003B010000}"/>
    <cellStyle name="20% - Accent2 2 13 2" xfId="6422" xr:uid="{00000000-0005-0000-0000-00003C010000}"/>
    <cellStyle name="20% - Accent2 2 13 2 2" xfId="6423" xr:uid="{00000000-0005-0000-0000-00003D010000}"/>
    <cellStyle name="20% - Accent2 2 13 3" xfId="6424" xr:uid="{00000000-0005-0000-0000-00003E010000}"/>
    <cellStyle name="20% - Accent2 2 14" xfId="6425" xr:uid="{00000000-0005-0000-0000-00003F010000}"/>
    <cellStyle name="20% - Accent2 2 15" xfId="6426" xr:uid="{00000000-0005-0000-0000-000040010000}"/>
    <cellStyle name="20% - Accent2 2 16" xfId="6427" xr:uid="{00000000-0005-0000-0000-000041010000}"/>
    <cellStyle name="20% - Accent2 2 17" xfId="6428" xr:uid="{00000000-0005-0000-0000-000042010000}"/>
    <cellStyle name="20% - Accent2 2 18" xfId="6429" xr:uid="{00000000-0005-0000-0000-000043010000}"/>
    <cellStyle name="20% - Accent2 2 19" xfId="6430" xr:uid="{00000000-0005-0000-0000-000044010000}"/>
    <cellStyle name="20% - Accent2 2 19 2" xfId="6431" xr:uid="{00000000-0005-0000-0000-000045010000}"/>
    <cellStyle name="20% - Accent2 2 2" xfId="43" xr:uid="{00000000-0005-0000-0000-000046010000}"/>
    <cellStyle name="20% - Accent2 2 2 10" xfId="2129" xr:uid="{00000000-0005-0000-0000-000047010000}"/>
    <cellStyle name="20% - Accent2 2 2 11" xfId="2130" xr:uid="{00000000-0005-0000-0000-000048010000}"/>
    <cellStyle name="20% - Accent2 2 2 12" xfId="2131" xr:uid="{00000000-0005-0000-0000-000049010000}"/>
    <cellStyle name="20% - Accent2 2 2 13" xfId="2132" xr:uid="{00000000-0005-0000-0000-00004A010000}"/>
    <cellStyle name="20% - Accent2 2 2 14" xfId="2133" xr:uid="{00000000-0005-0000-0000-00004B010000}"/>
    <cellStyle name="20% - Accent2 2 2 15" xfId="2134" xr:uid="{00000000-0005-0000-0000-00004C010000}"/>
    <cellStyle name="20% - Accent2 2 2 16" xfId="2135" xr:uid="{00000000-0005-0000-0000-00004D010000}"/>
    <cellStyle name="20% - Accent2 2 2 17" xfId="2136" xr:uid="{00000000-0005-0000-0000-00004E010000}"/>
    <cellStyle name="20% - Accent2 2 2 18" xfId="2137" xr:uid="{00000000-0005-0000-0000-00004F010000}"/>
    <cellStyle name="20% - Accent2 2 2 19" xfId="2138" xr:uid="{00000000-0005-0000-0000-000050010000}"/>
    <cellStyle name="20% - Accent2 2 2 2" xfId="2139" xr:uid="{00000000-0005-0000-0000-000051010000}"/>
    <cellStyle name="20% - Accent2 2 2 20" xfId="2140" xr:uid="{00000000-0005-0000-0000-000052010000}"/>
    <cellStyle name="20% - Accent2 2 2 21" xfId="2141" xr:uid="{00000000-0005-0000-0000-000053010000}"/>
    <cellStyle name="20% - Accent2 2 2 22" xfId="2142" xr:uid="{00000000-0005-0000-0000-000054010000}"/>
    <cellStyle name="20% - Accent2 2 2 23" xfId="2143" xr:uid="{00000000-0005-0000-0000-000055010000}"/>
    <cellStyle name="20% - Accent2 2 2 24" xfId="2144" xr:uid="{00000000-0005-0000-0000-000056010000}"/>
    <cellStyle name="20% - Accent2 2 2 25" xfId="2145" xr:uid="{00000000-0005-0000-0000-000057010000}"/>
    <cellStyle name="20% - Accent2 2 2 26" xfId="2146" xr:uid="{00000000-0005-0000-0000-000058010000}"/>
    <cellStyle name="20% - Accent2 2 2 27" xfId="735" xr:uid="{00000000-0005-0000-0000-000059010000}"/>
    <cellStyle name="20% - Accent2 2 2 3" xfId="2147" xr:uid="{00000000-0005-0000-0000-00005A010000}"/>
    <cellStyle name="20% - Accent2 2 2 4" xfId="2148" xr:uid="{00000000-0005-0000-0000-00005B010000}"/>
    <cellStyle name="20% - Accent2 2 2 5" xfId="2149" xr:uid="{00000000-0005-0000-0000-00005C010000}"/>
    <cellStyle name="20% - Accent2 2 2 6" xfId="2150" xr:uid="{00000000-0005-0000-0000-00005D010000}"/>
    <cellStyle name="20% - Accent2 2 2 7" xfId="2151" xr:uid="{00000000-0005-0000-0000-00005E010000}"/>
    <cellStyle name="20% - Accent2 2 2 8" xfId="2152" xr:uid="{00000000-0005-0000-0000-00005F010000}"/>
    <cellStyle name="20% - Accent2 2 2 8 2" xfId="6432" xr:uid="{00000000-0005-0000-0000-000060010000}"/>
    <cellStyle name="20% - Accent2 2 2 8_9 Inc.St" xfId="11155" xr:uid="{D9DF0D0C-A8AE-4B80-8C40-020CD15C3E11}"/>
    <cellStyle name="20% - Accent2 2 2 9" xfId="2153" xr:uid="{00000000-0005-0000-0000-000062010000}"/>
    <cellStyle name="20% - Accent2 2 2_9 Inc.St" xfId="11154" xr:uid="{19BA8E12-9938-4F3B-A60D-ECD47A7593AB}"/>
    <cellStyle name="20% - Accent2 2 3" xfId="6433" xr:uid="{00000000-0005-0000-0000-000064010000}"/>
    <cellStyle name="20% - Accent2 2 3 10" xfId="6434" xr:uid="{00000000-0005-0000-0000-000065010000}"/>
    <cellStyle name="20% - Accent2 2 3 11" xfId="6435" xr:uid="{00000000-0005-0000-0000-000066010000}"/>
    <cellStyle name="20% - Accent2 2 3 12" xfId="6436" xr:uid="{00000000-0005-0000-0000-000067010000}"/>
    <cellStyle name="20% - Accent2 2 3 13" xfId="6437" xr:uid="{00000000-0005-0000-0000-000068010000}"/>
    <cellStyle name="20% - Accent2 2 3 14" xfId="6438" xr:uid="{00000000-0005-0000-0000-000069010000}"/>
    <cellStyle name="20% - Accent2 2 3 15" xfId="6439" xr:uid="{00000000-0005-0000-0000-00006A010000}"/>
    <cellStyle name="20% - Accent2 2 3 16" xfId="6440" xr:uid="{00000000-0005-0000-0000-00006B010000}"/>
    <cellStyle name="20% - Accent2 2 3 17" xfId="6441" xr:uid="{00000000-0005-0000-0000-00006C010000}"/>
    <cellStyle name="20% - Accent2 2 3 18" xfId="6442" xr:uid="{00000000-0005-0000-0000-00006D010000}"/>
    <cellStyle name="20% - Accent2 2 3 18 2" xfId="6443" xr:uid="{00000000-0005-0000-0000-00006E010000}"/>
    <cellStyle name="20% - Accent2 2 3 19" xfId="6444" xr:uid="{00000000-0005-0000-0000-00006F010000}"/>
    <cellStyle name="20% - Accent2 2 3 2" xfId="6445" xr:uid="{00000000-0005-0000-0000-000070010000}"/>
    <cellStyle name="20% - Accent2 2 3 2 10" xfId="6446" xr:uid="{00000000-0005-0000-0000-000071010000}"/>
    <cellStyle name="20% - Accent2 2 3 2 11" xfId="6447" xr:uid="{00000000-0005-0000-0000-000072010000}"/>
    <cellStyle name="20% - Accent2 2 3 2 12" xfId="6448" xr:uid="{00000000-0005-0000-0000-000073010000}"/>
    <cellStyle name="20% - Accent2 2 3 2 2" xfId="6449" xr:uid="{00000000-0005-0000-0000-000074010000}"/>
    <cellStyle name="20% - Accent2 2 3 2 3" xfId="6450" xr:uid="{00000000-0005-0000-0000-000075010000}"/>
    <cellStyle name="20% - Accent2 2 3 2 4" xfId="6451" xr:uid="{00000000-0005-0000-0000-000076010000}"/>
    <cellStyle name="20% - Accent2 2 3 2 5" xfId="6452" xr:uid="{00000000-0005-0000-0000-000077010000}"/>
    <cellStyle name="20% - Accent2 2 3 2 6" xfId="6453" xr:uid="{00000000-0005-0000-0000-000078010000}"/>
    <cellStyle name="20% - Accent2 2 3 2 7" xfId="6454" xr:uid="{00000000-0005-0000-0000-000079010000}"/>
    <cellStyle name="20% - Accent2 2 3 2 8" xfId="6455" xr:uid="{00000000-0005-0000-0000-00007A010000}"/>
    <cellStyle name="20% - Accent2 2 3 2 9" xfId="6456" xr:uid="{00000000-0005-0000-0000-00007B010000}"/>
    <cellStyle name="20% - Accent2 2 3 3" xfId="6457" xr:uid="{00000000-0005-0000-0000-00007C010000}"/>
    <cellStyle name="20% - Accent2 2 3 4" xfId="6458" xr:uid="{00000000-0005-0000-0000-00007D010000}"/>
    <cellStyle name="20% - Accent2 2 3 5" xfId="6459" xr:uid="{00000000-0005-0000-0000-00007E010000}"/>
    <cellStyle name="20% - Accent2 2 3 6" xfId="6460" xr:uid="{00000000-0005-0000-0000-00007F010000}"/>
    <cellStyle name="20% - Accent2 2 3 7" xfId="6461" xr:uid="{00000000-0005-0000-0000-000080010000}"/>
    <cellStyle name="20% - Accent2 2 3 8" xfId="6462" xr:uid="{00000000-0005-0000-0000-000081010000}"/>
    <cellStyle name="20% - Accent2 2 3 9" xfId="6463" xr:uid="{00000000-0005-0000-0000-000082010000}"/>
    <cellStyle name="20% - Accent2 2 3_EQU" xfId="6464" xr:uid="{00000000-0005-0000-0000-000083010000}"/>
    <cellStyle name="20% - Accent2 2 4" xfId="6465" xr:uid="{00000000-0005-0000-0000-000084010000}"/>
    <cellStyle name="20% - Accent2 2 4 2" xfId="6466" xr:uid="{00000000-0005-0000-0000-000085010000}"/>
    <cellStyle name="20% - Accent2 2 4 2 2" xfId="6467" xr:uid="{00000000-0005-0000-0000-000086010000}"/>
    <cellStyle name="20% - Accent2 2 4 3" xfId="6468" xr:uid="{00000000-0005-0000-0000-000087010000}"/>
    <cellStyle name="20% - Accent2 2 4_EQU" xfId="6469" xr:uid="{00000000-0005-0000-0000-000088010000}"/>
    <cellStyle name="20% - Accent2 2 5" xfId="6470" xr:uid="{00000000-0005-0000-0000-000089010000}"/>
    <cellStyle name="20% - Accent2 2 5 2" xfId="6471" xr:uid="{00000000-0005-0000-0000-00008A010000}"/>
    <cellStyle name="20% - Accent2 2 5 2 2" xfId="6472" xr:uid="{00000000-0005-0000-0000-00008B010000}"/>
    <cellStyle name="20% - Accent2 2 5 3" xfId="6473" xr:uid="{00000000-0005-0000-0000-00008C010000}"/>
    <cellStyle name="20% - Accent2 2 6" xfId="6474" xr:uid="{00000000-0005-0000-0000-00008D010000}"/>
    <cellStyle name="20% - Accent2 2 6 2" xfId="6475" xr:uid="{00000000-0005-0000-0000-00008E010000}"/>
    <cellStyle name="20% - Accent2 2 6 2 2" xfId="6476" xr:uid="{00000000-0005-0000-0000-00008F010000}"/>
    <cellStyle name="20% - Accent2 2 6 3" xfId="6477" xr:uid="{00000000-0005-0000-0000-000090010000}"/>
    <cellStyle name="20% - Accent2 2 7" xfId="6478" xr:uid="{00000000-0005-0000-0000-000091010000}"/>
    <cellStyle name="20% - Accent2 2 7 2" xfId="6479" xr:uid="{00000000-0005-0000-0000-000092010000}"/>
    <cellStyle name="20% - Accent2 2 7 2 2" xfId="6480" xr:uid="{00000000-0005-0000-0000-000093010000}"/>
    <cellStyle name="20% - Accent2 2 7 3" xfId="6481" xr:uid="{00000000-0005-0000-0000-000094010000}"/>
    <cellStyle name="20% - Accent2 2 8" xfId="6482" xr:uid="{00000000-0005-0000-0000-000095010000}"/>
    <cellStyle name="20% - Accent2 2 8 2" xfId="6483" xr:uid="{00000000-0005-0000-0000-000096010000}"/>
    <cellStyle name="20% - Accent2 2 8 2 2" xfId="6484" xr:uid="{00000000-0005-0000-0000-000097010000}"/>
    <cellStyle name="20% - Accent2 2 8 3" xfId="6485" xr:uid="{00000000-0005-0000-0000-000098010000}"/>
    <cellStyle name="20% - Accent2 2 9" xfId="6486" xr:uid="{00000000-0005-0000-0000-000099010000}"/>
    <cellStyle name="20% - Accent2 2 9 2" xfId="6487" xr:uid="{00000000-0005-0000-0000-00009A010000}"/>
    <cellStyle name="20% - Accent2 2 9 2 2" xfId="6488" xr:uid="{00000000-0005-0000-0000-00009B010000}"/>
    <cellStyle name="20% - Accent2 2 9 3" xfId="6489" xr:uid="{00000000-0005-0000-0000-00009C010000}"/>
    <cellStyle name="20% - Accent2 2_5130_new" xfId="6490" xr:uid="{00000000-0005-0000-0000-00009D010000}"/>
    <cellStyle name="20% - Accent2 3" xfId="44" xr:uid="{00000000-0005-0000-0000-00009E010000}"/>
    <cellStyle name="20% - Accent2 3 10" xfId="2154" xr:uid="{00000000-0005-0000-0000-00009F010000}"/>
    <cellStyle name="20% - Accent2 3 11" xfId="2155" xr:uid="{00000000-0005-0000-0000-0000A0010000}"/>
    <cellStyle name="20% - Accent2 3 12" xfId="2156" xr:uid="{00000000-0005-0000-0000-0000A1010000}"/>
    <cellStyle name="20% - Accent2 3 13" xfId="2157" xr:uid="{00000000-0005-0000-0000-0000A2010000}"/>
    <cellStyle name="20% - Accent2 3 14" xfId="2158" xr:uid="{00000000-0005-0000-0000-0000A3010000}"/>
    <cellStyle name="20% - Accent2 3 15" xfId="2159" xr:uid="{00000000-0005-0000-0000-0000A4010000}"/>
    <cellStyle name="20% - Accent2 3 16" xfId="2160" xr:uid="{00000000-0005-0000-0000-0000A5010000}"/>
    <cellStyle name="20% - Accent2 3 17" xfId="2161" xr:uid="{00000000-0005-0000-0000-0000A6010000}"/>
    <cellStyle name="20% - Accent2 3 18" xfId="2162" xr:uid="{00000000-0005-0000-0000-0000A7010000}"/>
    <cellStyle name="20% - Accent2 3 19" xfId="2163" xr:uid="{00000000-0005-0000-0000-0000A8010000}"/>
    <cellStyle name="20% - Accent2 3 2" xfId="45" xr:uid="{00000000-0005-0000-0000-0000A9010000}"/>
    <cellStyle name="20% - Accent2 3 2 2" xfId="2164" xr:uid="{00000000-0005-0000-0000-0000AA010000}"/>
    <cellStyle name="20% - Accent2 3 2 2 2" xfId="6491" xr:uid="{00000000-0005-0000-0000-0000AB010000}"/>
    <cellStyle name="20% - Accent2 3 2 2_9 Inc.St" xfId="11158" xr:uid="{07CBBC2E-A712-4FC1-933D-DD3935D22476}"/>
    <cellStyle name="20% - Accent2 3 2 3" xfId="6492" xr:uid="{00000000-0005-0000-0000-0000AD010000}"/>
    <cellStyle name="20% - Accent2 3 2_9 Inc.St" xfId="11157" xr:uid="{B75042DC-801F-461C-BD42-A14100844C14}"/>
    <cellStyle name="20% - Accent2 3 20" xfId="2165" xr:uid="{00000000-0005-0000-0000-0000AF010000}"/>
    <cellStyle name="20% - Accent2 3 21" xfId="2166" xr:uid="{00000000-0005-0000-0000-0000B0010000}"/>
    <cellStyle name="20% - Accent2 3 22" xfId="2167" xr:uid="{00000000-0005-0000-0000-0000B1010000}"/>
    <cellStyle name="20% - Accent2 3 23" xfId="2168" xr:uid="{00000000-0005-0000-0000-0000B2010000}"/>
    <cellStyle name="20% - Accent2 3 24" xfId="2169" xr:uid="{00000000-0005-0000-0000-0000B3010000}"/>
    <cellStyle name="20% - Accent2 3 25" xfId="2170" xr:uid="{00000000-0005-0000-0000-0000B4010000}"/>
    <cellStyle name="20% - Accent2 3 26" xfId="2171" xr:uid="{00000000-0005-0000-0000-0000B5010000}"/>
    <cellStyle name="20% - Accent2 3 3" xfId="2172" xr:uid="{00000000-0005-0000-0000-0000B6010000}"/>
    <cellStyle name="20% - Accent2 3 4" xfId="2173" xr:uid="{00000000-0005-0000-0000-0000B7010000}"/>
    <cellStyle name="20% - Accent2 3 5" xfId="2174" xr:uid="{00000000-0005-0000-0000-0000B8010000}"/>
    <cellStyle name="20% - Accent2 3 6" xfId="2175" xr:uid="{00000000-0005-0000-0000-0000B9010000}"/>
    <cellStyle name="20% - Accent2 3 7" xfId="2176" xr:uid="{00000000-0005-0000-0000-0000BA010000}"/>
    <cellStyle name="20% - Accent2 3 8" xfId="2177" xr:uid="{00000000-0005-0000-0000-0000BB010000}"/>
    <cellStyle name="20% - Accent2 3 9" xfId="2178" xr:uid="{00000000-0005-0000-0000-0000BC010000}"/>
    <cellStyle name="20% - Accent2 3 9 2" xfId="6493" xr:uid="{00000000-0005-0000-0000-0000BD010000}"/>
    <cellStyle name="20% - Accent2 3 9_9 Inc.St" xfId="11159" xr:uid="{2D6245C4-6F2D-43A8-8A35-A3FF92B11B23}"/>
    <cellStyle name="20% - Accent2 3_9 Inc.St" xfId="11156" xr:uid="{17C04929-2205-4C6E-AE31-840BDD087524}"/>
    <cellStyle name="20% - Accent2 4" xfId="46" xr:uid="{00000000-0005-0000-0000-0000C0010000}"/>
    <cellStyle name="20% - Accent2 4 10" xfId="6494" xr:uid="{00000000-0005-0000-0000-0000C1010000}"/>
    <cellStyle name="20% - Accent2 4 2" xfId="47" xr:uid="{00000000-0005-0000-0000-0000C2010000}"/>
    <cellStyle name="20% - Accent2 4 2 2" xfId="6495" xr:uid="{00000000-0005-0000-0000-0000C3010000}"/>
    <cellStyle name="20% - Accent2 4 2 2 2" xfId="6496" xr:uid="{00000000-0005-0000-0000-0000C4010000}"/>
    <cellStyle name="20% - Accent2 4 2 3" xfId="6497" xr:uid="{00000000-0005-0000-0000-0000C5010000}"/>
    <cellStyle name="20% - Accent2 4 2_EQU" xfId="6498" xr:uid="{00000000-0005-0000-0000-0000C6010000}"/>
    <cellStyle name="20% - Accent2 4 3" xfId="6499" xr:uid="{00000000-0005-0000-0000-0000C7010000}"/>
    <cellStyle name="20% - Accent2 4 4" xfId="6500" xr:uid="{00000000-0005-0000-0000-0000C8010000}"/>
    <cellStyle name="20% - Accent2 4 5" xfId="6501" xr:uid="{00000000-0005-0000-0000-0000C9010000}"/>
    <cellStyle name="20% - Accent2 4 6" xfId="6502" xr:uid="{00000000-0005-0000-0000-0000CA010000}"/>
    <cellStyle name="20% - Accent2 4 7" xfId="6503" xr:uid="{00000000-0005-0000-0000-0000CB010000}"/>
    <cellStyle name="20% - Accent2 4 8" xfId="6504" xr:uid="{00000000-0005-0000-0000-0000CC010000}"/>
    <cellStyle name="20% - Accent2 4 9" xfId="6505" xr:uid="{00000000-0005-0000-0000-0000CD010000}"/>
    <cellStyle name="20% - Accent2 4 9 2" xfId="6506" xr:uid="{00000000-0005-0000-0000-0000CE010000}"/>
    <cellStyle name="20% - Accent2 4_9 Inc.St" xfId="11160" xr:uid="{473FB506-A99B-4C2D-B129-72F1EEB0FAF6}"/>
    <cellStyle name="20% - Accent2 5" xfId="48" xr:uid="{00000000-0005-0000-0000-0000D0010000}"/>
    <cellStyle name="20% - Accent2 5 2" xfId="49" xr:uid="{00000000-0005-0000-0000-0000D1010000}"/>
    <cellStyle name="20% - Accent2 5 2 2" xfId="737" xr:uid="{00000000-0005-0000-0000-0000D2010000}"/>
    <cellStyle name="20% - Accent2 5 2 2 2" xfId="6507" xr:uid="{00000000-0005-0000-0000-0000D3010000}"/>
    <cellStyle name="20% - Accent2 5 2 2 3" xfId="5886" xr:uid="{00000000-0005-0000-0000-0000D4010000}"/>
    <cellStyle name="20% - Accent2 5 2 2 3 2" xfId="9731" xr:uid="{5EED0E26-F734-4733-8E07-FCFA6F5EC05D}"/>
    <cellStyle name="20% - Accent2 5 2 2 4" xfId="9154" xr:uid="{00000000-0005-0000-0000-0000D5010000}"/>
    <cellStyle name="20% - Accent2 5 2 2 4 2" xfId="9732" xr:uid="{B6C0C349-BBC8-4EFB-A011-DF415E0C9809}"/>
    <cellStyle name="20% - Accent2 5 2 2 5" xfId="9426" xr:uid="{FF9D8082-0A40-4869-A6D4-889300AEDEB8}"/>
    <cellStyle name="20% - Accent2 5 2 2_11. BS" xfId="10334" xr:uid="{42225C88-7D39-4058-BCAB-7959FB2BFD34}"/>
    <cellStyle name="20% - Accent2 5 2 3" xfId="5500" xr:uid="{00000000-0005-0000-0000-0000D7010000}"/>
    <cellStyle name="20% - Accent2 5 2 3 2" xfId="6508" xr:uid="{00000000-0005-0000-0000-0000D8010000}"/>
    <cellStyle name="20% - Accent2 5 2 3_11. BS" xfId="10335" xr:uid="{6BB63B42-5010-41BD-92E3-47987ACC591A}"/>
    <cellStyle name="20% - Accent2 5 2_9 Inc.St" xfId="11162" xr:uid="{DD8E4910-F607-45E7-965B-D95237D02260}"/>
    <cellStyle name="20% - Accent2 5 3" xfId="736" xr:uid="{00000000-0005-0000-0000-0000DA010000}"/>
    <cellStyle name="20% - Accent2 5 3 2" xfId="6509" xr:uid="{00000000-0005-0000-0000-0000DB010000}"/>
    <cellStyle name="20% - Accent2 5 3 3" xfId="5885" xr:uid="{00000000-0005-0000-0000-0000DC010000}"/>
    <cellStyle name="20% - Accent2 5 3 3 2" xfId="9733" xr:uid="{E700D3E6-019B-4C15-BC18-B25A8F7F7F0B}"/>
    <cellStyle name="20% - Accent2 5 3 4" xfId="9153" xr:uid="{00000000-0005-0000-0000-0000DD010000}"/>
    <cellStyle name="20% - Accent2 5 3 4 2" xfId="9734" xr:uid="{E1E02E7B-854A-4240-B184-0D23B91548EF}"/>
    <cellStyle name="20% - Accent2 5 3 5" xfId="9425" xr:uid="{E6F33549-6D1A-461A-B28E-594A0F540F37}"/>
    <cellStyle name="20% - Accent2 5 3_11. BS" xfId="10336" xr:uid="{6336951E-7B26-45A3-9F40-0C13AAD29FA5}"/>
    <cellStyle name="20% - Accent2 5 4" xfId="5499" xr:uid="{00000000-0005-0000-0000-0000DF010000}"/>
    <cellStyle name="20% - Accent2 5 4 2" xfId="6510" xr:uid="{00000000-0005-0000-0000-0000E0010000}"/>
    <cellStyle name="20% - Accent2 5 4_11. BS" xfId="10337" xr:uid="{90869BFD-8065-497F-AC31-E23FDFFC6AA1}"/>
    <cellStyle name="20% - Accent2 5_9 Inc.St" xfId="11161" xr:uid="{1FA04C6E-46F3-4D36-90BF-F23F8D3C0ADE}"/>
    <cellStyle name="20% - Accent2 6" xfId="738" xr:uid="{00000000-0005-0000-0000-0000E2010000}"/>
    <cellStyle name="20% - Accent2 6 10" xfId="9613" xr:uid="{4F7BD8F8-DE73-4002-ABD1-48755FA14944}"/>
    <cellStyle name="20% - Accent2 6 2" xfId="739" xr:uid="{00000000-0005-0000-0000-0000E3010000}"/>
    <cellStyle name="20% - Accent2 6 2 2" xfId="5502" xr:uid="{00000000-0005-0000-0000-0000E4010000}"/>
    <cellStyle name="20% - Accent2 6 2 2 2" xfId="6512" xr:uid="{00000000-0005-0000-0000-0000E5010000}"/>
    <cellStyle name="20% - Accent2 6 2 2 3" xfId="6511" xr:uid="{00000000-0005-0000-0000-0000E6010000}"/>
    <cellStyle name="20% - Accent2 6 2 2_11. BS" xfId="10340" xr:uid="{6EFA186B-40E6-42FF-9375-F54AC45E570A}"/>
    <cellStyle name="20% - Accent2 6 2 3" xfId="6513" xr:uid="{00000000-0005-0000-0000-0000E7010000}"/>
    <cellStyle name="20% - Accent2 6 2 4" xfId="5888" xr:uid="{00000000-0005-0000-0000-0000E8010000}"/>
    <cellStyle name="20% - Accent2 6 2 4 2" xfId="9735" xr:uid="{0BB12AA3-AB32-4E77-82C0-5DD0AE6CA4DD}"/>
    <cellStyle name="20% - Accent2 6 2 5" xfId="9156" xr:uid="{00000000-0005-0000-0000-0000E9010000}"/>
    <cellStyle name="20% - Accent2 6 2 5 2" xfId="9736" xr:uid="{749E0269-875E-4BE3-8BB3-66FCBE1D6FB8}"/>
    <cellStyle name="20% - Accent2 6 2 6" xfId="9428" xr:uid="{B409BDC0-0597-446C-908F-51D38A2EAAF4}"/>
    <cellStyle name="20% - Accent2 6 2 7" xfId="9529" xr:uid="{A898315A-29D8-46DD-9334-A65E6C837D3C}"/>
    <cellStyle name="20% - Accent2 6 2 8" xfId="9658" xr:uid="{29BBB6C1-50B7-47DD-ADB2-E23DFFF10E6C}"/>
    <cellStyle name="20% - Accent2 6 2 9" xfId="9672" xr:uid="{C2C52D5D-275D-48A1-B82D-EC0E61F22CA6}"/>
    <cellStyle name="20% - Accent2 6 2_11. BS" xfId="10339" xr:uid="{3060AF25-6DE8-49A8-B886-A07CC68D536C}"/>
    <cellStyle name="20% - Accent2 6 3" xfId="5501" xr:uid="{00000000-0005-0000-0000-0000EB010000}"/>
    <cellStyle name="20% - Accent2 6 3 2" xfId="6515" xr:uid="{00000000-0005-0000-0000-0000EC010000}"/>
    <cellStyle name="20% - Accent2 6 3 3" xfId="6514" xr:uid="{00000000-0005-0000-0000-0000ED010000}"/>
    <cellStyle name="20% - Accent2 6 3_11. BS" xfId="10341" xr:uid="{66B15BB4-494C-4290-BD4E-9FD4F5497962}"/>
    <cellStyle name="20% - Accent2 6 4" xfId="6516" xr:uid="{00000000-0005-0000-0000-0000EE010000}"/>
    <cellStyle name="20% - Accent2 6 5" xfId="5887" xr:uid="{00000000-0005-0000-0000-0000EF010000}"/>
    <cellStyle name="20% - Accent2 6 5 2" xfId="9737" xr:uid="{3585780F-8CDB-4FA7-A44A-030830362DB9}"/>
    <cellStyle name="20% - Accent2 6 6" xfId="9155" xr:uid="{00000000-0005-0000-0000-0000F0010000}"/>
    <cellStyle name="20% - Accent2 6 6 2" xfId="9738" xr:uid="{BDE85296-77CF-4021-8CC3-F8917381495F}"/>
    <cellStyle name="20% - Accent2 6 7" xfId="9427" xr:uid="{7A452FBA-1934-40CA-907C-ADD076C004B2}"/>
    <cellStyle name="20% - Accent2 6 8" xfId="9530" xr:uid="{3F768FCD-1E81-4A0D-B528-3BD0919D868A}"/>
    <cellStyle name="20% - Accent2 6 9" xfId="9657" xr:uid="{8E0E6A89-8902-431E-AFE2-9E3BC94A2FAA}"/>
    <cellStyle name="20% - Accent2 6_11. BS" xfId="10338" xr:uid="{3C4506A1-62C2-46D6-8C2D-2F9EE9590CB8}"/>
    <cellStyle name="20% - Accent2 7" xfId="740" xr:uid="{00000000-0005-0000-0000-0000F2010000}"/>
    <cellStyle name="20% - Accent2 7 2" xfId="5503" xr:uid="{00000000-0005-0000-0000-0000F3010000}"/>
    <cellStyle name="20% - Accent2 7 2 2" xfId="6518" xr:uid="{00000000-0005-0000-0000-0000F4010000}"/>
    <cellStyle name="20% - Accent2 7 2 3" xfId="6517" xr:uid="{00000000-0005-0000-0000-0000F5010000}"/>
    <cellStyle name="20% - Accent2 7 2_11. BS" xfId="10343" xr:uid="{D4D66C4B-6BBE-4F4C-8ED4-401A2F99FA6E}"/>
    <cellStyle name="20% - Accent2 7 3" xfId="6519" xr:uid="{00000000-0005-0000-0000-0000F6010000}"/>
    <cellStyle name="20% - Accent2 7 4" xfId="5889" xr:uid="{00000000-0005-0000-0000-0000F7010000}"/>
    <cellStyle name="20% - Accent2 7 4 2" xfId="9739" xr:uid="{7F072D5A-2888-41E2-8A07-5EFC372AFD1E}"/>
    <cellStyle name="20% - Accent2 7 5" xfId="9157" xr:uid="{00000000-0005-0000-0000-0000F8010000}"/>
    <cellStyle name="20% - Accent2 7 5 2" xfId="9740" xr:uid="{B9C84959-0EAC-40F2-911E-6A792ED9AB68}"/>
    <cellStyle name="20% - Accent2 7 6" xfId="9429" xr:uid="{8D3DBD81-E094-49D2-8F38-7C3AFF311D3E}"/>
    <cellStyle name="20% - Accent2 7 7" xfId="9528" xr:uid="{99A8B942-55E2-4A75-9BD8-D5CF4D523E92}"/>
    <cellStyle name="20% - Accent2 7 8" xfId="9659" xr:uid="{DF9944F1-4285-4DF3-A95D-4F9A21464195}"/>
    <cellStyle name="20% - Accent2 7 9" xfId="11340" xr:uid="{23821D98-E68E-44A0-B0F0-03CEFC885D72}"/>
    <cellStyle name="20% - Accent2 7_11. BS" xfId="10342" xr:uid="{7FE9B849-9971-4345-8AD6-EEB3CCA6C6D9}"/>
    <cellStyle name="20% - Accent2 8" xfId="741" xr:uid="{00000000-0005-0000-0000-0000FA010000}"/>
    <cellStyle name="20% - Accent2 8 2" xfId="5504" xr:uid="{00000000-0005-0000-0000-0000FB010000}"/>
    <cellStyle name="20% - Accent2 8 2 2" xfId="9741" xr:uid="{E0478409-6533-4055-9114-F531632053B4}"/>
    <cellStyle name="20% - Accent2 8 3" xfId="5890" xr:uid="{00000000-0005-0000-0000-0000FC010000}"/>
    <cellStyle name="20% - Accent2 8 3 2" xfId="9742" xr:uid="{BE363A30-A632-4EAA-91EE-456BB71A000B}"/>
    <cellStyle name="20% - Accent2 8 4" xfId="9158" xr:uid="{00000000-0005-0000-0000-0000FD010000}"/>
    <cellStyle name="20% - Accent2 8 4 2" xfId="9743" xr:uid="{D841135B-BB0D-456B-A4BA-C1BECCFEAA9C}"/>
    <cellStyle name="20% - Accent2 8 5" xfId="9430" xr:uid="{4573131E-511A-4627-B5B3-983CDCB946F1}"/>
    <cellStyle name="20% - Accent2 8_11. BS" xfId="10344" xr:uid="{6D8B5C99-D64D-4252-8536-7F7E037ECD76}"/>
    <cellStyle name="20% - Accent2 9" xfId="742" xr:uid="{00000000-0005-0000-0000-0000FE010000}"/>
    <cellStyle name="20% - Accent2 9 2" xfId="5505" xr:uid="{00000000-0005-0000-0000-0000FF010000}"/>
    <cellStyle name="20% - Accent2 9 2 2" xfId="9744" xr:uid="{AF97EDE0-A2B3-49C9-AC0E-F751D330233A}"/>
    <cellStyle name="20% - Accent2 9 3" xfId="5891" xr:uid="{00000000-0005-0000-0000-000000020000}"/>
    <cellStyle name="20% - Accent2 9 3 2" xfId="9745" xr:uid="{E710E479-C4B6-4A9F-A8B0-CBE943E1E2D9}"/>
    <cellStyle name="20% - Accent2 9 4" xfId="9159" xr:uid="{00000000-0005-0000-0000-000001020000}"/>
    <cellStyle name="20% - Accent2 9 4 2" xfId="9746" xr:uid="{30E17E0F-F07F-4403-9B9D-427D39A23DCC}"/>
    <cellStyle name="20% - Accent2 9 5" xfId="9431" xr:uid="{CF862F39-FBF7-4B17-960C-B1D2D0BA32B7}"/>
    <cellStyle name="20% - Accent2 9_11. BS" xfId="10345" xr:uid="{ADA07A03-BA27-41F4-A786-08AAB3CC9206}"/>
    <cellStyle name="20% - Accent3 10" xfId="743" xr:uid="{00000000-0005-0000-0000-000002020000}"/>
    <cellStyle name="20% - Accent3 11" xfId="2039" xr:uid="{00000000-0005-0000-0000-000003020000}"/>
    <cellStyle name="20% - Accent3 12" xfId="6520" xr:uid="{00000000-0005-0000-0000-000004020000}"/>
    <cellStyle name="20% - Accent3 13" xfId="6521" xr:uid="{00000000-0005-0000-0000-000005020000}"/>
    <cellStyle name="20% - Accent3 2" xfId="50" xr:uid="{00000000-0005-0000-0000-000006020000}"/>
    <cellStyle name="20% - Accent3 2 10" xfId="6522" xr:uid="{00000000-0005-0000-0000-000007020000}"/>
    <cellStyle name="20% - Accent3 2 10 2" xfId="6523" xr:uid="{00000000-0005-0000-0000-000008020000}"/>
    <cellStyle name="20% - Accent3 2 10 2 2" xfId="6524" xr:uid="{00000000-0005-0000-0000-000009020000}"/>
    <cellStyle name="20% - Accent3 2 10 3" xfId="6525" xr:uid="{00000000-0005-0000-0000-00000A020000}"/>
    <cellStyle name="20% - Accent3 2 11" xfId="6526" xr:uid="{00000000-0005-0000-0000-00000B020000}"/>
    <cellStyle name="20% - Accent3 2 11 2" xfId="6527" xr:uid="{00000000-0005-0000-0000-00000C020000}"/>
    <cellStyle name="20% - Accent3 2 11 2 2" xfId="6528" xr:uid="{00000000-0005-0000-0000-00000D020000}"/>
    <cellStyle name="20% - Accent3 2 11 3" xfId="6529" xr:uid="{00000000-0005-0000-0000-00000E020000}"/>
    <cellStyle name="20% - Accent3 2 12" xfId="6530" xr:uid="{00000000-0005-0000-0000-00000F020000}"/>
    <cellStyle name="20% - Accent3 2 12 2" xfId="6531" xr:uid="{00000000-0005-0000-0000-000010020000}"/>
    <cellStyle name="20% - Accent3 2 12 2 2" xfId="6532" xr:uid="{00000000-0005-0000-0000-000011020000}"/>
    <cellStyle name="20% - Accent3 2 12 3" xfId="6533" xr:uid="{00000000-0005-0000-0000-000012020000}"/>
    <cellStyle name="20% - Accent3 2 13" xfId="6534" xr:uid="{00000000-0005-0000-0000-000013020000}"/>
    <cellStyle name="20% - Accent3 2 13 2" xfId="6535" xr:uid="{00000000-0005-0000-0000-000014020000}"/>
    <cellStyle name="20% - Accent3 2 13 2 2" xfId="6536" xr:uid="{00000000-0005-0000-0000-000015020000}"/>
    <cellStyle name="20% - Accent3 2 13 3" xfId="6537" xr:uid="{00000000-0005-0000-0000-000016020000}"/>
    <cellStyle name="20% - Accent3 2 14" xfId="6538" xr:uid="{00000000-0005-0000-0000-000017020000}"/>
    <cellStyle name="20% - Accent3 2 15" xfId="6539" xr:uid="{00000000-0005-0000-0000-000018020000}"/>
    <cellStyle name="20% - Accent3 2 16" xfId="6540" xr:uid="{00000000-0005-0000-0000-000019020000}"/>
    <cellStyle name="20% - Accent3 2 17" xfId="6541" xr:uid="{00000000-0005-0000-0000-00001A020000}"/>
    <cellStyle name="20% - Accent3 2 18" xfId="6542" xr:uid="{00000000-0005-0000-0000-00001B020000}"/>
    <cellStyle name="20% - Accent3 2 19" xfId="6543" xr:uid="{00000000-0005-0000-0000-00001C020000}"/>
    <cellStyle name="20% - Accent3 2 19 2" xfId="6544" xr:uid="{00000000-0005-0000-0000-00001D020000}"/>
    <cellStyle name="20% - Accent3 2 2" xfId="51" xr:uid="{00000000-0005-0000-0000-00001E020000}"/>
    <cellStyle name="20% - Accent3 2 2 10" xfId="2179" xr:uid="{00000000-0005-0000-0000-00001F020000}"/>
    <cellStyle name="20% - Accent3 2 2 11" xfId="2180" xr:uid="{00000000-0005-0000-0000-000020020000}"/>
    <cellStyle name="20% - Accent3 2 2 12" xfId="2181" xr:uid="{00000000-0005-0000-0000-000021020000}"/>
    <cellStyle name="20% - Accent3 2 2 13" xfId="2182" xr:uid="{00000000-0005-0000-0000-000022020000}"/>
    <cellStyle name="20% - Accent3 2 2 14" xfId="2183" xr:uid="{00000000-0005-0000-0000-000023020000}"/>
    <cellStyle name="20% - Accent3 2 2 15" xfId="2184" xr:uid="{00000000-0005-0000-0000-000024020000}"/>
    <cellStyle name="20% - Accent3 2 2 16" xfId="2185" xr:uid="{00000000-0005-0000-0000-000025020000}"/>
    <cellStyle name="20% - Accent3 2 2 17" xfId="2186" xr:uid="{00000000-0005-0000-0000-000026020000}"/>
    <cellStyle name="20% - Accent3 2 2 18" xfId="2187" xr:uid="{00000000-0005-0000-0000-000027020000}"/>
    <cellStyle name="20% - Accent3 2 2 19" xfId="2188" xr:uid="{00000000-0005-0000-0000-000028020000}"/>
    <cellStyle name="20% - Accent3 2 2 2" xfId="2189" xr:uid="{00000000-0005-0000-0000-000029020000}"/>
    <cellStyle name="20% - Accent3 2 2 20" xfId="2190" xr:uid="{00000000-0005-0000-0000-00002A020000}"/>
    <cellStyle name="20% - Accent3 2 2 21" xfId="2191" xr:uid="{00000000-0005-0000-0000-00002B020000}"/>
    <cellStyle name="20% - Accent3 2 2 22" xfId="2192" xr:uid="{00000000-0005-0000-0000-00002C020000}"/>
    <cellStyle name="20% - Accent3 2 2 23" xfId="2193" xr:uid="{00000000-0005-0000-0000-00002D020000}"/>
    <cellStyle name="20% - Accent3 2 2 24" xfId="2194" xr:uid="{00000000-0005-0000-0000-00002E020000}"/>
    <cellStyle name="20% - Accent3 2 2 25" xfId="2195" xr:uid="{00000000-0005-0000-0000-00002F020000}"/>
    <cellStyle name="20% - Accent3 2 2 26" xfId="2196" xr:uid="{00000000-0005-0000-0000-000030020000}"/>
    <cellStyle name="20% - Accent3 2 2 27" xfId="744" xr:uid="{00000000-0005-0000-0000-000031020000}"/>
    <cellStyle name="20% - Accent3 2 2 3" xfId="2197" xr:uid="{00000000-0005-0000-0000-000032020000}"/>
    <cellStyle name="20% - Accent3 2 2 4" xfId="2198" xr:uid="{00000000-0005-0000-0000-000033020000}"/>
    <cellStyle name="20% - Accent3 2 2 5" xfId="2199" xr:uid="{00000000-0005-0000-0000-000034020000}"/>
    <cellStyle name="20% - Accent3 2 2 6" xfId="2200" xr:uid="{00000000-0005-0000-0000-000035020000}"/>
    <cellStyle name="20% - Accent3 2 2 7" xfId="2201" xr:uid="{00000000-0005-0000-0000-000036020000}"/>
    <cellStyle name="20% - Accent3 2 2 8" xfId="2202" xr:uid="{00000000-0005-0000-0000-000037020000}"/>
    <cellStyle name="20% - Accent3 2 2 8 2" xfId="6545" xr:uid="{00000000-0005-0000-0000-000038020000}"/>
    <cellStyle name="20% - Accent3 2 2 8_9 Inc.St" xfId="11164" xr:uid="{EC069573-213E-4E29-9387-1522394CA028}"/>
    <cellStyle name="20% - Accent3 2 2 9" xfId="2203" xr:uid="{00000000-0005-0000-0000-00003A020000}"/>
    <cellStyle name="20% - Accent3 2 2_9 Inc.St" xfId="11163" xr:uid="{21BE26BD-CC2D-4CF7-8D17-5F02B1776B30}"/>
    <cellStyle name="20% - Accent3 2 3" xfId="6546" xr:uid="{00000000-0005-0000-0000-00003C020000}"/>
    <cellStyle name="20% - Accent3 2 3 10" xfId="6547" xr:uid="{00000000-0005-0000-0000-00003D020000}"/>
    <cellStyle name="20% - Accent3 2 3 11" xfId="6548" xr:uid="{00000000-0005-0000-0000-00003E020000}"/>
    <cellStyle name="20% - Accent3 2 3 12" xfId="6549" xr:uid="{00000000-0005-0000-0000-00003F020000}"/>
    <cellStyle name="20% - Accent3 2 3 13" xfId="6550" xr:uid="{00000000-0005-0000-0000-000040020000}"/>
    <cellStyle name="20% - Accent3 2 3 14" xfId="6551" xr:uid="{00000000-0005-0000-0000-000041020000}"/>
    <cellStyle name="20% - Accent3 2 3 15" xfId="6552" xr:uid="{00000000-0005-0000-0000-000042020000}"/>
    <cellStyle name="20% - Accent3 2 3 16" xfId="6553" xr:uid="{00000000-0005-0000-0000-000043020000}"/>
    <cellStyle name="20% - Accent3 2 3 17" xfId="6554" xr:uid="{00000000-0005-0000-0000-000044020000}"/>
    <cellStyle name="20% - Accent3 2 3 18" xfId="6555" xr:uid="{00000000-0005-0000-0000-000045020000}"/>
    <cellStyle name="20% - Accent3 2 3 18 2" xfId="6556" xr:uid="{00000000-0005-0000-0000-000046020000}"/>
    <cellStyle name="20% - Accent3 2 3 19" xfId="6557" xr:uid="{00000000-0005-0000-0000-000047020000}"/>
    <cellStyle name="20% - Accent3 2 3 2" xfId="6558" xr:uid="{00000000-0005-0000-0000-000048020000}"/>
    <cellStyle name="20% - Accent3 2 3 2 10" xfId="6559" xr:uid="{00000000-0005-0000-0000-000049020000}"/>
    <cellStyle name="20% - Accent3 2 3 2 11" xfId="6560" xr:uid="{00000000-0005-0000-0000-00004A020000}"/>
    <cellStyle name="20% - Accent3 2 3 2 12" xfId="6561" xr:uid="{00000000-0005-0000-0000-00004B020000}"/>
    <cellStyle name="20% - Accent3 2 3 2 2" xfId="6562" xr:uid="{00000000-0005-0000-0000-00004C020000}"/>
    <cellStyle name="20% - Accent3 2 3 2 3" xfId="6563" xr:uid="{00000000-0005-0000-0000-00004D020000}"/>
    <cellStyle name="20% - Accent3 2 3 2 4" xfId="6564" xr:uid="{00000000-0005-0000-0000-00004E020000}"/>
    <cellStyle name="20% - Accent3 2 3 2 5" xfId="6565" xr:uid="{00000000-0005-0000-0000-00004F020000}"/>
    <cellStyle name="20% - Accent3 2 3 2 6" xfId="6566" xr:uid="{00000000-0005-0000-0000-000050020000}"/>
    <cellStyle name="20% - Accent3 2 3 2 7" xfId="6567" xr:uid="{00000000-0005-0000-0000-000051020000}"/>
    <cellStyle name="20% - Accent3 2 3 2 8" xfId="6568" xr:uid="{00000000-0005-0000-0000-000052020000}"/>
    <cellStyle name="20% - Accent3 2 3 2 9" xfId="6569" xr:uid="{00000000-0005-0000-0000-000053020000}"/>
    <cellStyle name="20% - Accent3 2 3 3" xfId="6570" xr:uid="{00000000-0005-0000-0000-000054020000}"/>
    <cellStyle name="20% - Accent3 2 3 4" xfId="6571" xr:uid="{00000000-0005-0000-0000-000055020000}"/>
    <cellStyle name="20% - Accent3 2 3 5" xfId="6572" xr:uid="{00000000-0005-0000-0000-000056020000}"/>
    <cellStyle name="20% - Accent3 2 3 6" xfId="6573" xr:uid="{00000000-0005-0000-0000-000057020000}"/>
    <cellStyle name="20% - Accent3 2 3 7" xfId="6574" xr:uid="{00000000-0005-0000-0000-000058020000}"/>
    <cellStyle name="20% - Accent3 2 3 8" xfId="6575" xr:uid="{00000000-0005-0000-0000-000059020000}"/>
    <cellStyle name="20% - Accent3 2 3 9" xfId="6576" xr:uid="{00000000-0005-0000-0000-00005A020000}"/>
    <cellStyle name="20% - Accent3 2 3_EQU" xfId="6577" xr:uid="{00000000-0005-0000-0000-00005B020000}"/>
    <cellStyle name="20% - Accent3 2 4" xfId="6578" xr:uid="{00000000-0005-0000-0000-00005C020000}"/>
    <cellStyle name="20% - Accent3 2 4 2" xfId="6579" xr:uid="{00000000-0005-0000-0000-00005D020000}"/>
    <cellStyle name="20% - Accent3 2 4 2 2" xfId="6580" xr:uid="{00000000-0005-0000-0000-00005E020000}"/>
    <cellStyle name="20% - Accent3 2 4 3" xfId="6581" xr:uid="{00000000-0005-0000-0000-00005F020000}"/>
    <cellStyle name="20% - Accent3 2 4_EQU" xfId="6582" xr:uid="{00000000-0005-0000-0000-000060020000}"/>
    <cellStyle name="20% - Accent3 2 5" xfId="6583" xr:uid="{00000000-0005-0000-0000-000061020000}"/>
    <cellStyle name="20% - Accent3 2 5 2" xfId="6584" xr:uid="{00000000-0005-0000-0000-000062020000}"/>
    <cellStyle name="20% - Accent3 2 5 2 2" xfId="6585" xr:uid="{00000000-0005-0000-0000-000063020000}"/>
    <cellStyle name="20% - Accent3 2 5 3" xfId="6586" xr:uid="{00000000-0005-0000-0000-000064020000}"/>
    <cellStyle name="20% - Accent3 2 6" xfId="6587" xr:uid="{00000000-0005-0000-0000-000065020000}"/>
    <cellStyle name="20% - Accent3 2 6 2" xfId="6588" xr:uid="{00000000-0005-0000-0000-000066020000}"/>
    <cellStyle name="20% - Accent3 2 6 2 2" xfId="6589" xr:uid="{00000000-0005-0000-0000-000067020000}"/>
    <cellStyle name="20% - Accent3 2 6 3" xfId="6590" xr:uid="{00000000-0005-0000-0000-000068020000}"/>
    <cellStyle name="20% - Accent3 2 7" xfId="6591" xr:uid="{00000000-0005-0000-0000-000069020000}"/>
    <cellStyle name="20% - Accent3 2 7 2" xfId="6592" xr:uid="{00000000-0005-0000-0000-00006A020000}"/>
    <cellStyle name="20% - Accent3 2 7 2 2" xfId="6593" xr:uid="{00000000-0005-0000-0000-00006B020000}"/>
    <cellStyle name="20% - Accent3 2 7 3" xfId="6594" xr:uid="{00000000-0005-0000-0000-00006C020000}"/>
    <cellStyle name="20% - Accent3 2 8" xfId="6595" xr:uid="{00000000-0005-0000-0000-00006D020000}"/>
    <cellStyle name="20% - Accent3 2 8 2" xfId="6596" xr:uid="{00000000-0005-0000-0000-00006E020000}"/>
    <cellStyle name="20% - Accent3 2 8 2 2" xfId="6597" xr:uid="{00000000-0005-0000-0000-00006F020000}"/>
    <cellStyle name="20% - Accent3 2 8 3" xfId="6598" xr:uid="{00000000-0005-0000-0000-000070020000}"/>
    <cellStyle name="20% - Accent3 2 9" xfId="6599" xr:uid="{00000000-0005-0000-0000-000071020000}"/>
    <cellStyle name="20% - Accent3 2 9 2" xfId="6600" xr:uid="{00000000-0005-0000-0000-000072020000}"/>
    <cellStyle name="20% - Accent3 2 9 2 2" xfId="6601" xr:uid="{00000000-0005-0000-0000-000073020000}"/>
    <cellStyle name="20% - Accent3 2 9 3" xfId="6602" xr:uid="{00000000-0005-0000-0000-000074020000}"/>
    <cellStyle name="20% - Accent3 2_5130_new" xfId="6603" xr:uid="{00000000-0005-0000-0000-000075020000}"/>
    <cellStyle name="20% - Accent3 3" xfId="52" xr:uid="{00000000-0005-0000-0000-000076020000}"/>
    <cellStyle name="20% - Accent3 3 10" xfId="2204" xr:uid="{00000000-0005-0000-0000-000077020000}"/>
    <cellStyle name="20% - Accent3 3 11" xfId="2205" xr:uid="{00000000-0005-0000-0000-000078020000}"/>
    <cellStyle name="20% - Accent3 3 12" xfId="2206" xr:uid="{00000000-0005-0000-0000-000079020000}"/>
    <cellStyle name="20% - Accent3 3 13" xfId="2207" xr:uid="{00000000-0005-0000-0000-00007A020000}"/>
    <cellStyle name="20% - Accent3 3 14" xfId="2208" xr:uid="{00000000-0005-0000-0000-00007B020000}"/>
    <cellStyle name="20% - Accent3 3 15" xfId="2209" xr:uid="{00000000-0005-0000-0000-00007C020000}"/>
    <cellStyle name="20% - Accent3 3 16" xfId="2210" xr:uid="{00000000-0005-0000-0000-00007D020000}"/>
    <cellStyle name="20% - Accent3 3 17" xfId="2211" xr:uid="{00000000-0005-0000-0000-00007E020000}"/>
    <cellStyle name="20% - Accent3 3 18" xfId="2212" xr:uid="{00000000-0005-0000-0000-00007F020000}"/>
    <cellStyle name="20% - Accent3 3 19" xfId="2213" xr:uid="{00000000-0005-0000-0000-000080020000}"/>
    <cellStyle name="20% - Accent3 3 2" xfId="53" xr:uid="{00000000-0005-0000-0000-000081020000}"/>
    <cellStyle name="20% - Accent3 3 2 2" xfId="2214" xr:uid="{00000000-0005-0000-0000-000082020000}"/>
    <cellStyle name="20% - Accent3 3 2 2 2" xfId="6604" xr:uid="{00000000-0005-0000-0000-000083020000}"/>
    <cellStyle name="20% - Accent3 3 2 2_9 Inc.St" xfId="11167" xr:uid="{87D710EF-1C0B-483E-BB52-49BD4B3627F6}"/>
    <cellStyle name="20% - Accent3 3 2 3" xfId="6605" xr:uid="{00000000-0005-0000-0000-000085020000}"/>
    <cellStyle name="20% - Accent3 3 2_9 Inc.St" xfId="11166" xr:uid="{FC0E762B-30A8-485B-AD90-FADB0E59E61A}"/>
    <cellStyle name="20% - Accent3 3 20" xfId="2215" xr:uid="{00000000-0005-0000-0000-000087020000}"/>
    <cellStyle name="20% - Accent3 3 21" xfId="2216" xr:uid="{00000000-0005-0000-0000-000088020000}"/>
    <cellStyle name="20% - Accent3 3 22" xfId="2217" xr:uid="{00000000-0005-0000-0000-000089020000}"/>
    <cellStyle name="20% - Accent3 3 23" xfId="2218" xr:uid="{00000000-0005-0000-0000-00008A020000}"/>
    <cellStyle name="20% - Accent3 3 24" xfId="2219" xr:uid="{00000000-0005-0000-0000-00008B020000}"/>
    <cellStyle name="20% - Accent3 3 25" xfId="2220" xr:uid="{00000000-0005-0000-0000-00008C020000}"/>
    <cellStyle name="20% - Accent3 3 26" xfId="2221" xr:uid="{00000000-0005-0000-0000-00008D020000}"/>
    <cellStyle name="20% - Accent3 3 3" xfId="2222" xr:uid="{00000000-0005-0000-0000-00008E020000}"/>
    <cellStyle name="20% - Accent3 3 4" xfId="2223" xr:uid="{00000000-0005-0000-0000-00008F020000}"/>
    <cellStyle name="20% - Accent3 3 5" xfId="2224" xr:uid="{00000000-0005-0000-0000-000090020000}"/>
    <cellStyle name="20% - Accent3 3 6" xfId="2225" xr:uid="{00000000-0005-0000-0000-000091020000}"/>
    <cellStyle name="20% - Accent3 3 7" xfId="2226" xr:uid="{00000000-0005-0000-0000-000092020000}"/>
    <cellStyle name="20% - Accent3 3 8" xfId="2227" xr:uid="{00000000-0005-0000-0000-000093020000}"/>
    <cellStyle name="20% - Accent3 3 9" xfId="2228" xr:uid="{00000000-0005-0000-0000-000094020000}"/>
    <cellStyle name="20% - Accent3 3 9 2" xfId="6606" xr:uid="{00000000-0005-0000-0000-000095020000}"/>
    <cellStyle name="20% - Accent3 3 9_9 Inc.St" xfId="11168" xr:uid="{9C8CE331-B81E-4BBB-8CC3-ED5A8E614AAF}"/>
    <cellStyle name="20% - Accent3 3_9 Inc.St" xfId="11165" xr:uid="{600CC394-108F-4A68-B511-20634B25E4BF}"/>
    <cellStyle name="20% - Accent3 4" xfId="54" xr:uid="{00000000-0005-0000-0000-000098020000}"/>
    <cellStyle name="20% - Accent3 4 10" xfId="6607" xr:uid="{00000000-0005-0000-0000-000099020000}"/>
    <cellStyle name="20% - Accent3 4 2" xfId="55" xr:uid="{00000000-0005-0000-0000-00009A020000}"/>
    <cellStyle name="20% - Accent3 4 2 2" xfId="6608" xr:uid="{00000000-0005-0000-0000-00009B020000}"/>
    <cellStyle name="20% - Accent3 4 2 2 2" xfId="6609" xr:uid="{00000000-0005-0000-0000-00009C020000}"/>
    <cellStyle name="20% - Accent3 4 2 3" xfId="6610" xr:uid="{00000000-0005-0000-0000-00009D020000}"/>
    <cellStyle name="20% - Accent3 4 2_EQU" xfId="6611" xr:uid="{00000000-0005-0000-0000-00009E020000}"/>
    <cellStyle name="20% - Accent3 4 3" xfId="6612" xr:uid="{00000000-0005-0000-0000-00009F020000}"/>
    <cellStyle name="20% - Accent3 4 4" xfId="6613" xr:uid="{00000000-0005-0000-0000-0000A0020000}"/>
    <cellStyle name="20% - Accent3 4 5" xfId="6614" xr:uid="{00000000-0005-0000-0000-0000A1020000}"/>
    <cellStyle name="20% - Accent3 4 6" xfId="6615" xr:uid="{00000000-0005-0000-0000-0000A2020000}"/>
    <cellStyle name="20% - Accent3 4 7" xfId="6616" xr:uid="{00000000-0005-0000-0000-0000A3020000}"/>
    <cellStyle name="20% - Accent3 4 8" xfId="6617" xr:uid="{00000000-0005-0000-0000-0000A4020000}"/>
    <cellStyle name="20% - Accent3 4 9" xfId="6618" xr:uid="{00000000-0005-0000-0000-0000A5020000}"/>
    <cellStyle name="20% - Accent3 4 9 2" xfId="6619" xr:uid="{00000000-0005-0000-0000-0000A6020000}"/>
    <cellStyle name="20% - Accent3 4_9 Inc.St" xfId="11169" xr:uid="{3FEB3BF8-88F8-402A-93F6-041DF9DF545A}"/>
    <cellStyle name="20% - Accent3 5" xfId="56" xr:uid="{00000000-0005-0000-0000-0000A8020000}"/>
    <cellStyle name="20% - Accent3 5 2" xfId="57" xr:uid="{00000000-0005-0000-0000-0000A9020000}"/>
    <cellStyle name="20% - Accent3 5 2 2" xfId="746" xr:uid="{00000000-0005-0000-0000-0000AA020000}"/>
    <cellStyle name="20% - Accent3 5 2 2 2" xfId="6620" xr:uid="{00000000-0005-0000-0000-0000AB020000}"/>
    <cellStyle name="20% - Accent3 5 2 2 3" xfId="5893" xr:uid="{00000000-0005-0000-0000-0000AC020000}"/>
    <cellStyle name="20% - Accent3 5 2 2 3 2" xfId="9747" xr:uid="{508ABB81-A976-4954-A3CA-E34D5E863414}"/>
    <cellStyle name="20% - Accent3 5 2 2 4" xfId="9161" xr:uid="{00000000-0005-0000-0000-0000AD020000}"/>
    <cellStyle name="20% - Accent3 5 2 2 4 2" xfId="9748" xr:uid="{20A53603-ACA7-4497-8284-3D4186CCDAFA}"/>
    <cellStyle name="20% - Accent3 5 2 2 5" xfId="9433" xr:uid="{ABA3701C-EBAC-4AA6-9CBC-73B7F11C8D17}"/>
    <cellStyle name="20% - Accent3 5 2 2_11. BS" xfId="10346" xr:uid="{55F9614C-0181-4761-92E6-03711CDEAACA}"/>
    <cellStyle name="20% - Accent3 5 2 3" xfId="5507" xr:uid="{00000000-0005-0000-0000-0000AF020000}"/>
    <cellStyle name="20% - Accent3 5 2 3 2" xfId="6621" xr:uid="{00000000-0005-0000-0000-0000B0020000}"/>
    <cellStyle name="20% - Accent3 5 2 3_11. BS" xfId="10347" xr:uid="{EC8C29CD-54D3-49AD-B9D9-CB617578A8DF}"/>
    <cellStyle name="20% - Accent3 5 2_9 Inc.St" xfId="11171" xr:uid="{81188DEF-F6F8-4967-8F10-6E79F3D93BE8}"/>
    <cellStyle name="20% - Accent3 5 3" xfId="745" xr:uid="{00000000-0005-0000-0000-0000B2020000}"/>
    <cellStyle name="20% - Accent3 5 3 2" xfId="6622" xr:uid="{00000000-0005-0000-0000-0000B3020000}"/>
    <cellStyle name="20% - Accent3 5 3 3" xfId="5892" xr:uid="{00000000-0005-0000-0000-0000B4020000}"/>
    <cellStyle name="20% - Accent3 5 3 3 2" xfId="9749" xr:uid="{521D4C01-C15B-4EE4-BA0E-2DF7C9EB64C7}"/>
    <cellStyle name="20% - Accent3 5 3 4" xfId="9160" xr:uid="{00000000-0005-0000-0000-0000B5020000}"/>
    <cellStyle name="20% - Accent3 5 3 4 2" xfId="9750" xr:uid="{E80C405B-3518-491E-BC63-62C5E857C544}"/>
    <cellStyle name="20% - Accent3 5 3 5" xfId="9432" xr:uid="{42A7BEFD-53D4-451D-B312-7B67573B68BC}"/>
    <cellStyle name="20% - Accent3 5 3_11. BS" xfId="10348" xr:uid="{573C7F55-60D3-4B25-B874-618EC3BA0A5E}"/>
    <cellStyle name="20% - Accent3 5 4" xfId="5506" xr:uid="{00000000-0005-0000-0000-0000B7020000}"/>
    <cellStyle name="20% - Accent3 5 4 2" xfId="6623" xr:uid="{00000000-0005-0000-0000-0000B8020000}"/>
    <cellStyle name="20% - Accent3 5 4_11. BS" xfId="10349" xr:uid="{73786203-ECE3-48B7-A760-E8AE2635F0B2}"/>
    <cellStyle name="20% - Accent3 5_9 Inc.St" xfId="11170" xr:uid="{F9FDE7ED-E2ED-4B76-92D2-389CD6E6F3A7}"/>
    <cellStyle name="20% - Accent3 6" xfId="747" xr:uid="{00000000-0005-0000-0000-0000BA020000}"/>
    <cellStyle name="20% - Accent3 6 10" xfId="11373" xr:uid="{9C075071-C6E9-437C-AF4E-AF0D6409040E}"/>
    <cellStyle name="20% - Accent3 6 2" xfId="748" xr:uid="{00000000-0005-0000-0000-0000BB020000}"/>
    <cellStyle name="20% - Accent3 6 2 2" xfId="5509" xr:uid="{00000000-0005-0000-0000-0000BC020000}"/>
    <cellStyle name="20% - Accent3 6 2 2 2" xfId="6625" xr:uid="{00000000-0005-0000-0000-0000BD020000}"/>
    <cellStyle name="20% - Accent3 6 2 2 3" xfId="6624" xr:uid="{00000000-0005-0000-0000-0000BE020000}"/>
    <cellStyle name="20% - Accent3 6 2 2_11. BS" xfId="10352" xr:uid="{F3F4ADD1-9121-47C3-9664-9DFEFD442AF0}"/>
    <cellStyle name="20% - Accent3 6 2 3" xfId="6626" xr:uid="{00000000-0005-0000-0000-0000BF020000}"/>
    <cellStyle name="20% - Accent3 6 2 4" xfId="5895" xr:uid="{00000000-0005-0000-0000-0000C0020000}"/>
    <cellStyle name="20% - Accent3 6 2 4 2" xfId="9751" xr:uid="{3DE79EC0-E39C-44CE-B08E-17B0330DCA14}"/>
    <cellStyle name="20% - Accent3 6 2 5" xfId="9163" xr:uid="{00000000-0005-0000-0000-0000C1020000}"/>
    <cellStyle name="20% - Accent3 6 2 5 2" xfId="9752" xr:uid="{4068C6B7-3AA6-4035-B305-AFA0A8B0358E}"/>
    <cellStyle name="20% - Accent3 6 2 6" xfId="9435" xr:uid="{6E47E052-8D87-45CF-BB45-C2CEF3BDA5DB}"/>
    <cellStyle name="20% - Accent3 6 2 7" xfId="9680" xr:uid="{A5782E04-FCC9-49A0-B5CE-F03F83B98A86}"/>
    <cellStyle name="20% - Accent3 6 2 8" xfId="9661" xr:uid="{BAC4BB11-B342-4634-9D2B-B53CA71E7488}"/>
    <cellStyle name="20% - Accent3 6 2 9" xfId="9671" xr:uid="{D99DB5BE-EEA5-4305-809D-7DFB698D6698}"/>
    <cellStyle name="20% - Accent3 6 2_11. BS" xfId="10351" xr:uid="{41093F23-CABD-4E48-9FEA-3412B2195754}"/>
    <cellStyle name="20% - Accent3 6 3" xfId="5508" xr:uid="{00000000-0005-0000-0000-0000C3020000}"/>
    <cellStyle name="20% - Accent3 6 3 2" xfId="6628" xr:uid="{00000000-0005-0000-0000-0000C4020000}"/>
    <cellStyle name="20% - Accent3 6 3 3" xfId="6627" xr:uid="{00000000-0005-0000-0000-0000C5020000}"/>
    <cellStyle name="20% - Accent3 6 3_11. BS" xfId="10353" xr:uid="{10FE649B-0180-428E-AA0C-2660B605F418}"/>
    <cellStyle name="20% - Accent3 6 4" xfId="6629" xr:uid="{00000000-0005-0000-0000-0000C6020000}"/>
    <cellStyle name="20% - Accent3 6 5" xfId="5894" xr:uid="{00000000-0005-0000-0000-0000C7020000}"/>
    <cellStyle name="20% - Accent3 6 5 2" xfId="9753" xr:uid="{92B0AA28-D811-42D6-BE79-2A9014A8C6DE}"/>
    <cellStyle name="20% - Accent3 6 6" xfId="9162" xr:uid="{00000000-0005-0000-0000-0000C8020000}"/>
    <cellStyle name="20% - Accent3 6 6 2" xfId="9754" xr:uid="{7E6FF024-B93E-4C30-A4B4-A2D800D318BF}"/>
    <cellStyle name="20% - Accent3 6 7" xfId="9434" xr:uid="{801C0351-E7B8-4FD9-B7BC-11B8D1AAC165}"/>
    <cellStyle name="20% - Accent3 6 8" xfId="9681" xr:uid="{58D220EE-45F5-4BAF-8781-86B1BBB57E1C}"/>
    <cellStyle name="20% - Accent3 6 9" xfId="9660" xr:uid="{5B405D02-FCBD-48D1-8DC2-68EA18D1A2DB}"/>
    <cellStyle name="20% - Accent3 6_11. BS" xfId="10350" xr:uid="{BD6B5BEE-AADB-4AD2-8345-B949F632FB8B}"/>
    <cellStyle name="20% - Accent3 7" xfId="749" xr:uid="{00000000-0005-0000-0000-0000CA020000}"/>
    <cellStyle name="20% - Accent3 7 2" xfId="5510" xr:uid="{00000000-0005-0000-0000-0000CB020000}"/>
    <cellStyle name="20% - Accent3 7 2 2" xfId="6631" xr:uid="{00000000-0005-0000-0000-0000CC020000}"/>
    <cellStyle name="20% - Accent3 7 2 3" xfId="6630" xr:uid="{00000000-0005-0000-0000-0000CD020000}"/>
    <cellStyle name="20% - Accent3 7 2_11. BS" xfId="10355" xr:uid="{5A391D8F-86B0-4679-9368-562E68A25022}"/>
    <cellStyle name="20% - Accent3 7 3" xfId="6632" xr:uid="{00000000-0005-0000-0000-0000CE020000}"/>
    <cellStyle name="20% - Accent3 7 4" xfId="5896" xr:uid="{00000000-0005-0000-0000-0000CF020000}"/>
    <cellStyle name="20% - Accent3 7 4 2" xfId="9755" xr:uid="{B9E80EB4-F032-4F7A-BB6B-06D4AC0DFD12}"/>
    <cellStyle name="20% - Accent3 7 5" xfId="9164" xr:uid="{00000000-0005-0000-0000-0000D0020000}"/>
    <cellStyle name="20% - Accent3 7 5 2" xfId="9756" xr:uid="{70BC4A4E-2E75-4255-BB80-49AB50D81C06}"/>
    <cellStyle name="20% - Accent3 7 6" xfId="9436" xr:uid="{2931C9B0-B23C-4BFA-AB8A-35522A27D078}"/>
    <cellStyle name="20% - Accent3 7 7" xfId="9679" xr:uid="{5471E1BD-A7B3-4046-9294-DAA815C54020}"/>
    <cellStyle name="20% - Accent3 7 8" xfId="9339" xr:uid="{4219860C-ECA6-4642-89F1-2228E7F66C00}"/>
    <cellStyle name="20% - Accent3 7 9" xfId="9670" xr:uid="{7D245838-1F03-4B94-AF04-ABC0E43499DD}"/>
    <cellStyle name="20% - Accent3 7_11. BS" xfId="10354" xr:uid="{CF6C6B30-37C5-4F76-BC7C-8E1B069C24D6}"/>
    <cellStyle name="20% - Accent3 8" xfId="750" xr:uid="{00000000-0005-0000-0000-0000D2020000}"/>
    <cellStyle name="20% - Accent3 8 2" xfId="5511" xr:uid="{00000000-0005-0000-0000-0000D3020000}"/>
    <cellStyle name="20% - Accent3 8 2 2" xfId="9757" xr:uid="{5225DA41-B38B-49AF-B4B7-937ABBA0408F}"/>
    <cellStyle name="20% - Accent3 8 3" xfId="5897" xr:uid="{00000000-0005-0000-0000-0000D4020000}"/>
    <cellStyle name="20% - Accent3 8 3 2" xfId="9758" xr:uid="{0620FEAC-3D32-428C-B606-E42B8F9BF272}"/>
    <cellStyle name="20% - Accent3 8 4" xfId="9165" xr:uid="{00000000-0005-0000-0000-0000D5020000}"/>
    <cellStyle name="20% - Accent3 8 4 2" xfId="9759" xr:uid="{862D295A-E8B9-4AA3-9601-EF886988A95C}"/>
    <cellStyle name="20% - Accent3 8 5" xfId="9437" xr:uid="{A861B0AA-0745-408F-B5D2-40AEE3642C2F}"/>
    <cellStyle name="20% - Accent3 8_11. BS" xfId="10356" xr:uid="{C5D8EE92-5956-49D8-8AB2-1BF6E264081D}"/>
    <cellStyle name="20% - Accent3 9" xfId="751" xr:uid="{00000000-0005-0000-0000-0000D6020000}"/>
    <cellStyle name="20% - Accent3 9 2" xfId="5512" xr:uid="{00000000-0005-0000-0000-0000D7020000}"/>
    <cellStyle name="20% - Accent3 9 2 2" xfId="9760" xr:uid="{5AC97E4F-50DF-4B6D-A4FC-215FE4CED5F6}"/>
    <cellStyle name="20% - Accent3 9 3" xfId="5898" xr:uid="{00000000-0005-0000-0000-0000D8020000}"/>
    <cellStyle name="20% - Accent3 9 3 2" xfId="9761" xr:uid="{FF5FD03D-56E3-4057-916E-C40C59C09229}"/>
    <cellStyle name="20% - Accent3 9 4" xfId="9166" xr:uid="{00000000-0005-0000-0000-0000D9020000}"/>
    <cellStyle name="20% - Accent3 9 4 2" xfId="9762" xr:uid="{BBC3C9AD-CD4E-42A6-93D8-5BC5AE5D4244}"/>
    <cellStyle name="20% - Accent3 9 5" xfId="9438" xr:uid="{A5B812D0-49E0-4BE1-A0B1-B794A1A3B6BA}"/>
    <cellStyle name="20% - Accent3 9_11. BS" xfId="10357" xr:uid="{CE261C01-FA62-4605-97C8-31E985647490}"/>
    <cellStyle name="20% - Accent4 10" xfId="752" xr:uid="{00000000-0005-0000-0000-0000DA020000}"/>
    <cellStyle name="20% - Accent4 11" xfId="2040" xr:uid="{00000000-0005-0000-0000-0000DB020000}"/>
    <cellStyle name="20% - Accent4 12" xfId="6633" xr:uid="{00000000-0005-0000-0000-0000DC020000}"/>
    <cellStyle name="20% - Accent4 13" xfId="6634" xr:uid="{00000000-0005-0000-0000-0000DD020000}"/>
    <cellStyle name="20% - Accent4 2" xfId="58" xr:uid="{00000000-0005-0000-0000-0000DE020000}"/>
    <cellStyle name="20% - Accent4 2 10" xfId="6635" xr:uid="{00000000-0005-0000-0000-0000DF020000}"/>
    <cellStyle name="20% - Accent4 2 10 2" xfId="6636" xr:uid="{00000000-0005-0000-0000-0000E0020000}"/>
    <cellStyle name="20% - Accent4 2 10 2 2" xfId="6637" xr:uid="{00000000-0005-0000-0000-0000E1020000}"/>
    <cellStyle name="20% - Accent4 2 10 3" xfId="6638" xr:uid="{00000000-0005-0000-0000-0000E2020000}"/>
    <cellStyle name="20% - Accent4 2 11" xfId="6639" xr:uid="{00000000-0005-0000-0000-0000E3020000}"/>
    <cellStyle name="20% - Accent4 2 11 2" xfId="6640" xr:uid="{00000000-0005-0000-0000-0000E4020000}"/>
    <cellStyle name="20% - Accent4 2 11 2 2" xfId="6641" xr:uid="{00000000-0005-0000-0000-0000E5020000}"/>
    <cellStyle name="20% - Accent4 2 11 3" xfId="6642" xr:uid="{00000000-0005-0000-0000-0000E6020000}"/>
    <cellStyle name="20% - Accent4 2 12" xfId="6643" xr:uid="{00000000-0005-0000-0000-0000E7020000}"/>
    <cellStyle name="20% - Accent4 2 12 2" xfId="6644" xr:uid="{00000000-0005-0000-0000-0000E8020000}"/>
    <cellStyle name="20% - Accent4 2 12 2 2" xfId="6645" xr:uid="{00000000-0005-0000-0000-0000E9020000}"/>
    <cellStyle name="20% - Accent4 2 12 3" xfId="6646" xr:uid="{00000000-0005-0000-0000-0000EA020000}"/>
    <cellStyle name="20% - Accent4 2 13" xfId="6647" xr:uid="{00000000-0005-0000-0000-0000EB020000}"/>
    <cellStyle name="20% - Accent4 2 13 2" xfId="6648" xr:uid="{00000000-0005-0000-0000-0000EC020000}"/>
    <cellStyle name="20% - Accent4 2 13 2 2" xfId="6649" xr:uid="{00000000-0005-0000-0000-0000ED020000}"/>
    <cellStyle name="20% - Accent4 2 13 3" xfId="6650" xr:uid="{00000000-0005-0000-0000-0000EE020000}"/>
    <cellStyle name="20% - Accent4 2 14" xfId="6651" xr:uid="{00000000-0005-0000-0000-0000EF020000}"/>
    <cellStyle name="20% - Accent4 2 15" xfId="6652" xr:uid="{00000000-0005-0000-0000-0000F0020000}"/>
    <cellStyle name="20% - Accent4 2 16" xfId="6653" xr:uid="{00000000-0005-0000-0000-0000F1020000}"/>
    <cellStyle name="20% - Accent4 2 17" xfId="6654" xr:uid="{00000000-0005-0000-0000-0000F2020000}"/>
    <cellStyle name="20% - Accent4 2 18" xfId="6655" xr:uid="{00000000-0005-0000-0000-0000F3020000}"/>
    <cellStyle name="20% - Accent4 2 19" xfId="6656" xr:uid="{00000000-0005-0000-0000-0000F4020000}"/>
    <cellStyle name="20% - Accent4 2 19 2" xfId="6657" xr:uid="{00000000-0005-0000-0000-0000F5020000}"/>
    <cellStyle name="20% - Accent4 2 2" xfId="59" xr:uid="{00000000-0005-0000-0000-0000F6020000}"/>
    <cellStyle name="20% - Accent4 2 2 10" xfId="2229" xr:uid="{00000000-0005-0000-0000-0000F7020000}"/>
    <cellStyle name="20% - Accent4 2 2 11" xfId="2230" xr:uid="{00000000-0005-0000-0000-0000F8020000}"/>
    <cellStyle name="20% - Accent4 2 2 12" xfId="2231" xr:uid="{00000000-0005-0000-0000-0000F9020000}"/>
    <cellStyle name="20% - Accent4 2 2 13" xfId="2232" xr:uid="{00000000-0005-0000-0000-0000FA020000}"/>
    <cellStyle name="20% - Accent4 2 2 14" xfId="2233" xr:uid="{00000000-0005-0000-0000-0000FB020000}"/>
    <cellStyle name="20% - Accent4 2 2 15" xfId="2234" xr:uid="{00000000-0005-0000-0000-0000FC020000}"/>
    <cellStyle name="20% - Accent4 2 2 16" xfId="2235" xr:uid="{00000000-0005-0000-0000-0000FD020000}"/>
    <cellStyle name="20% - Accent4 2 2 17" xfId="2236" xr:uid="{00000000-0005-0000-0000-0000FE020000}"/>
    <cellStyle name="20% - Accent4 2 2 18" xfId="2237" xr:uid="{00000000-0005-0000-0000-0000FF020000}"/>
    <cellStyle name="20% - Accent4 2 2 19" xfId="2238" xr:uid="{00000000-0005-0000-0000-000000030000}"/>
    <cellStyle name="20% - Accent4 2 2 2" xfId="2239" xr:uid="{00000000-0005-0000-0000-000001030000}"/>
    <cellStyle name="20% - Accent4 2 2 20" xfId="2240" xr:uid="{00000000-0005-0000-0000-000002030000}"/>
    <cellStyle name="20% - Accent4 2 2 21" xfId="2241" xr:uid="{00000000-0005-0000-0000-000003030000}"/>
    <cellStyle name="20% - Accent4 2 2 22" xfId="2242" xr:uid="{00000000-0005-0000-0000-000004030000}"/>
    <cellStyle name="20% - Accent4 2 2 23" xfId="2243" xr:uid="{00000000-0005-0000-0000-000005030000}"/>
    <cellStyle name="20% - Accent4 2 2 24" xfId="2244" xr:uid="{00000000-0005-0000-0000-000006030000}"/>
    <cellStyle name="20% - Accent4 2 2 25" xfId="2245" xr:uid="{00000000-0005-0000-0000-000007030000}"/>
    <cellStyle name="20% - Accent4 2 2 26" xfId="2246" xr:uid="{00000000-0005-0000-0000-000008030000}"/>
    <cellStyle name="20% - Accent4 2 2 27" xfId="753" xr:uid="{00000000-0005-0000-0000-000009030000}"/>
    <cellStyle name="20% - Accent4 2 2 3" xfId="2247" xr:uid="{00000000-0005-0000-0000-00000A030000}"/>
    <cellStyle name="20% - Accent4 2 2 4" xfId="2248" xr:uid="{00000000-0005-0000-0000-00000B030000}"/>
    <cellStyle name="20% - Accent4 2 2 5" xfId="2249" xr:uid="{00000000-0005-0000-0000-00000C030000}"/>
    <cellStyle name="20% - Accent4 2 2 6" xfId="2250" xr:uid="{00000000-0005-0000-0000-00000D030000}"/>
    <cellStyle name="20% - Accent4 2 2 7" xfId="2251" xr:uid="{00000000-0005-0000-0000-00000E030000}"/>
    <cellStyle name="20% - Accent4 2 2 8" xfId="2252" xr:uid="{00000000-0005-0000-0000-00000F030000}"/>
    <cellStyle name="20% - Accent4 2 2 8 2" xfId="6658" xr:uid="{00000000-0005-0000-0000-000010030000}"/>
    <cellStyle name="20% - Accent4 2 2 8_9 Inc.St" xfId="11173" xr:uid="{6D82B216-8F1C-4896-BD0D-025D73F0335E}"/>
    <cellStyle name="20% - Accent4 2 2 9" xfId="2253" xr:uid="{00000000-0005-0000-0000-000012030000}"/>
    <cellStyle name="20% - Accent4 2 2_9 Inc.St" xfId="11172" xr:uid="{9151920B-E130-45FF-8A72-5863FD18E975}"/>
    <cellStyle name="20% - Accent4 2 3" xfId="6659" xr:uid="{00000000-0005-0000-0000-000014030000}"/>
    <cellStyle name="20% - Accent4 2 3 10" xfId="6660" xr:uid="{00000000-0005-0000-0000-000015030000}"/>
    <cellStyle name="20% - Accent4 2 3 11" xfId="6661" xr:uid="{00000000-0005-0000-0000-000016030000}"/>
    <cellStyle name="20% - Accent4 2 3 12" xfId="6662" xr:uid="{00000000-0005-0000-0000-000017030000}"/>
    <cellStyle name="20% - Accent4 2 3 13" xfId="6663" xr:uid="{00000000-0005-0000-0000-000018030000}"/>
    <cellStyle name="20% - Accent4 2 3 13 2" xfId="6664" xr:uid="{00000000-0005-0000-0000-000019030000}"/>
    <cellStyle name="20% - Accent4 2 3 14" xfId="6665" xr:uid="{00000000-0005-0000-0000-00001A030000}"/>
    <cellStyle name="20% - Accent4 2 3 2" xfId="6666" xr:uid="{00000000-0005-0000-0000-00001B030000}"/>
    <cellStyle name="20% - Accent4 2 3 3" xfId="6667" xr:uid="{00000000-0005-0000-0000-00001C030000}"/>
    <cellStyle name="20% - Accent4 2 3 4" xfId="6668" xr:uid="{00000000-0005-0000-0000-00001D030000}"/>
    <cellStyle name="20% - Accent4 2 3 5" xfId="6669" xr:uid="{00000000-0005-0000-0000-00001E030000}"/>
    <cellStyle name="20% - Accent4 2 3 6" xfId="6670" xr:uid="{00000000-0005-0000-0000-00001F030000}"/>
    <cellStyle name="20% - Accent4 2 3 7" xfId="6671" xr:uid="{00000000-0005-0000-0000-000020030000}"/>
    <cellStyle name="20% - Accent4 2 3 8" xfId="6672" xr:uid="{00000000-0005-0000-0000-000021030000}"/>
    <cellStyle name="20% - Accent4 2 3 9" xfId="6673" xr:uid="{00000000-0005-0000-0000-000022030000}"/>
    <cellStyle name="20% - Accent4 2 3_EQU" xfId="6674" xr:uid="{00000000-0005-0000-0000-000023030000}"/>
    <cellStyle name="20% - Accent4 2 4" xfId="6675" xr:uid="{00000000-0005-0000-0000-000024030000}"/>
    <cellStyle name="20% - Accent4 2 4 2" xfId="6676" xr:uid="{00000000-0005-0000-0000-000025030000}"/>
    <cellStyle name="20% - Accent4 2 4 2 2" xfId="6677" xr:uid="{00000000-0005-0000-0000-000026030000}"/>
    <cellStyle name="20% - Accent4 2 4 3" xfId="6678" xr:uid="{00000000-0005-0000-0000-000027030000}"/>
    <cellStyle name="20% - Accent4 2 4_EQU" xfId="6679" xr:uid="{00000000-0005-0000-0000-000028030000}"/>
    <cellStyle name="20% - Accent4 2 5" xfId="6680" xr:uid="{00000000-0005-0000-0000-000029030000}"/>
    <cellStyle name="20% - Accent4 2 5 2" xfId="6681" xr:uid="{00000000-0005-0000-0000-00002A030000}"/>
    <cellStyle name="20% - Accent4 2 5 2 2" xfId="6682" xr:uid="{00000000-0005-0000-0000-00002B030000}"/>
    <cellStyle name="20% - Accent4 2 5 3" xfId="6683" xr:uid="{00000000-0005-0000-0000-00002C030000}"/>
    <cellStyle name="20% - Accent4 2 6" xfId="6684" xr:uid="{00000000-0005-0000-0000-00002D030000}"/>
    <cellStyle name="20% - Accent4 2 6 2" xfId="6685" xr:uid="{00000000-0005-0000-0000-00002E030000}"/>
    <cellStyle name="20% - Accent4 2 6 2 2" xfId="6686" xr:uid="{00000000-0005-0000-0000-00002F030000}"/>
    <cellStyle name="20% - Accent4 2 6 3" xfId="6687" xr:uid="{00000000-0005-0000-0000-000030030000}"/>
    <cellStyle name="20% - Accent4 2 7" xfId="6688" xr:uid="{00000000-0005-0000-0000-000031030000}"/>
    <cellStyle name="20% - Accent4 2 7 2" xfId="6689" xr:uid="{00000000-0005-0000-0000-000032030000}"/>
    <cellStyle name="20% - Accent4 2 7 2 2" xfId="6690" xr:uid="{00000000-0005-0000-0000-000033030000}"/>
    <cellStyle name="20% - Accent4 2 7 3" xfId="6691" xr:uid="{00000000-0005-0000-0000-000034030000}"/>
    <cellStyle name="20% - Accent4 2 8" xfId="6692" xr:uid="{00000000-0005-0000-0000-000035030000}"/>
    <cellStyle name="20% - Accent4 2 8 2" xfId="6693" xr:uid="{00000000-0005-0000-0000-000036030000}"/>
    <cellStyle name="20% - Accent4 2 8 2 2" xfId="6694" xr:uid="{00000000-0005-0000-0000-000037030000}"/>
    <cellStyle name="20% - Accent4 2 8 3" xfId="6695" xr:uid="{00000000-0005-0000-0000-000038030000}"/>
    <cellStyle name="20% - Accent4 2 9" xfId="6696" xr:uid="{00000000-0005-0000-0000-000039030000}"/>
    <cellStyle name="20% - Accent4 2 9 2" xfId="6697" xr:uid="{00000000-0005-0000-0000-00003A030000}"/>
    <cellStyle name="20% - Accent4 2 9 2 2" xfId="6698" xr:uid="{00000000-0005-0000-0000-00003B030000}"/>
    <cellStyle name="20% - Accent4 2 9 3" xfId="6699" xr:uid="{00000000-0005-0000-0000-00003C030000}"/>
    <cellStyle name="20% - Accent4 2_5130_new" xfId="6700" xr:uid="{00000000-0005-0000-0000-00003D030000}"/>
    <cellStyle name="20% - Accent4 3" xfId="60" xr:uid="{00000000-0005-0000-0000-00003E030000}"/>
    <cellStyle name="20% - Accent4 3 10" xfId="2254" xr:uid="{00000000-0005-0000-0000-00003F030000}"/>
    <cellStyle name="20% - Accent4 3 11" xfId="2255" xr:uid="{00000000-0005-0000-0000-000040030000}"/>
    <cellStyle name="20% - Accent4 3 12" xfId="2256" xr:uid="{00000000-0005-0000-0000-000041030000}"/>
    <cellStyle name="20% - Accent4 3 13" xfId="2257" xr:uid="{00000000-0005-0000-0000-000042030000}"/>
    <cellStyle name="20% - Accent4 3 14" xfId="2258" xr:uid="{00000000-0005-0000-0000-000043030000}"/>
    <cellStyle name="20% - Accent4 3 15" xfId="2259" xr:uid="{00000000-0005-0000-0000-000044030000}"/>
    <cellStyle name="20% - Accent4 3 16" xfId="2260" xr:uid="{00000000-0005-0000-0000-000045030000}"/>
    <cellStyle name="20% - Accent4 3 17" xfId="2261" xr:uid="{00000000-0005-0000-0000-000046030000}"/>
    <cellStyle name="20% - Accent4 3 18" xfId="2262" xr:uid="{00000000-0005-0000-0000-000047030000}"/>
    <cellStyle name="20% - Accent4 3 19" xfId="2263" xr:uid="{00000000-0005-0000-0000-000048030000}"/>
    <cellStyle name="20% - Accent4 3 2" xfId="61" xr:uid="{00000000-0005-0000-0000-000049030000}"/>
    <cellStyle name="20% - Accent4 3 2 2" xfId="2264" xr:uid="{00000000-0005-0000-0000-00004A030000}"/>
    <cellStyle name="20% - Accent4 3 2 2 2" xfId="6701" xr:uid="{00000000-0005-0000-0000-00004B030000}"/>
    <cellStyle name="20% - Accent4 3 2 2_9 Inc.St" xfId="11176" xr:uid="{3A17A3EC-F7AA-42FD-8023-4A06801B8094}"/>
    <cellStyle name="20% - Accent4 3 2 3" xfId="6702" xr:uid="{00000000-0005-0000-0000-00004D030000}"/>
    <cellStyle name="20% - Accent4 3 2_9 Inc.St" xfId="11175" xr:uid="{C7A3D4C9-7B98-4878-8472-B7B4F9D988B0}"/>
    <cellStyle name="20% - Accent4 3 20" xfId="2265" xr:uid="{00000000-0005-0000-0000-00004F030000}"/>
    <cellStyle name="20% - Accent4 3 21" xfId="2266" xr:uid="{00000000-0005-0000-0000-000050030000}"/>
    <cellStyle name="20% - Accent4 3 22" xfId="2267" xr:uid="{00000000-0005-0000-0000-000051030000}"/>
    <cellStyle name="20% - Accent4 3 23" xfId="2268" xr:uid="{00000000-0005-0000-0000-000052030000}"/>
    <cellStyle name="20% - Accent4 3 24" xfId="2269" xr:uid="{00000000-0005-0000-0000-000053030000}"/>
    <cellStyle name="20% - Accent4 3 25" xfId="2270" xr:uid="{00000000-0005-0000-0000-000054030000}"/>
    <cellStyle name="20% - Accent4 3 26" xfId="2271" xr:uid="{00000000-0005-0000-0000-000055030000}"/>
    <cellStyle name="20% - Accent4 3 3" xfId="2272" xr:uid="{00000000-0005-0000-0000-000056030000}"/>
    <cellStyle name="20% - Accent4 3 4" xfId="2273" xr:uid="{00000000-0005-0000-0000-000057030000}"/>
    <cellStyle name="20% - Accent4 3 5" xfId="2274" xr:uid="{00000000-0005-0000-0000-000058030000}"/>
    <cellStyle name="20% - Accent4 3 6" xfId="2275" xr:uid="{00000000-0005-0000-0000-000059030000}"/>
    <cellStyle name="20% - Accent4 3 7" xfId="2276" xr:uid="{00000000-0005-0000-0000-00005A030000}"/>
    <cellStyle name="20% - Accent4 3 8" xfId="2277" xr:uid="{00000000-0005-0000-0000-00005B030000}"/>
    <cellStyle name="20% - Accent4 3 9" xfId="2278" xr:uid="{00000000-0005-0000-0000-00005C030000}"/>
    <cellStyle name="20% - Accent4 3 9 2" xfId="6703" xr:uid="{00000000-0005-0000-0000-00005D030000}"/>
    <cellStyle name="20% - Accent4 3 9_9 Inc.St" xfId="11177" xr:uid="{43FA8380-E463-45C6-B48C-840496E7DE87}"/>
    <cellStyle name="20% - Accent4 3_9 Inc.St" xfId="11174" xr:uid="{329F14D8-06D9-40F7-AF77-EFAE742635A2}"/>
    <cellStyle name="20% - Accent4 4" xfId="62" xr:uid="{00000000-0005-0000-0000-000060030000}"/>
    <cellStyle name="20% - Accent4 4 10" xfId="6704" xr:uid="{00000000-0005-0000-0000-000061030000}"/>
    <cellStyle name="20% - Accent4 4 2" xfId="63" xr:uid="{00000000-0005-0000-0000-000062030000}"/>
    <cellStyle name="20% - Accent4 4 2 2" xfId="6705" xr:uid="{00000000-0005-0000-0000-000063030000}"/>
    <cellStyle name="20% - Accent4 4 2 2 2" xfId="6706" xr:uid="{00000000-0005-0000-0000-000064030000}"/>
    <cellStyle name="20% - Accent4 4 2 3" xfId="6707" xr:uid="{00000000-0005-0000-0000-000065030000}"/>
    <cellStyle name="20% - Accent4 4 2_EQU" xfId="6708" xr:uid="{00000000-0005-0000-0000-000066030000}"/>
    <cellStyle name="20% - Accent4 4 3" xfId="6709" xr:uid="{00000000-0005-0000-0000-000067030000}"/>
    <cellStyle name="20% - Accent4 4 4" xfId="6710" xr:uid="{00000000-0005-0000-0000-000068030000}"/>
    <cellStyle name="20% - Accent4 4 5" xfId="6711" xr:uid="{00000000-0005-0000-0000-000069030000}"/>
    <cellStyle name="20% - Accent4 4 6" xfId="6712" xr:uid="{00000000-0005-0000-0000-00006A030000}"/>
    <cellStyle name="20% - Accent4 4 7" xfId="6713" xr:uid="{00000000-0005-0000-0000-00006B030000}"/>
    <cellStyle name="20% - Accent4 4 8" xfId="6714" xr:uid="{00000000-0005-0000-0000-00006C030000}"/>
    <cellStyle name="20% - Accent4 4 9" xfId="6715" xr:uid="{00000000-0005-0000-0000-00006D030000}"/>
    <cellStyle name="20% - Accent4 4 9 2" xfId="6716" xr:uid="{00000000-0005-0000-0000-00006E030000}"/>
    <cellStyle name="20% - Accent4 4_9 Inc.St" xfId="11178" xr:uid="{7AAC0738-F9BF-4C54-97AD-B9FF596F92BA}"/>
    <cellStyle name="20% - Accent4 5" xfId="64" xr:uid="{00000000-0005-0000-0000-000070030000}"/>
    <cellStyle name="20% - Accent4 5 2" xfId="65" xr:uid="{00000000-0005-0000-0000-000071030000}"/>
    <cellStyle name="20% - Accent4 5 2 2" xfId="755" xr:uid="{00000000-0005-0000-0000-000072030000}"/>
    <cellStyle name="20% - Accent4 5 2 2 2" xfId="6717" xr:uid="{00000000-0005-0000-0000-000073030000}"/>
    <cellStyle name="20% - Accent4 5 2 2 3" xfId="5900" xr:uid="{00000000-0005-0000-0000-000074030000}"/>
    <cellStyle name="20% - Accent4 5 2 2 3 2" xfId="9763" xr:uid="{42766F17-D561-4A74-AD9F-6CB2CED25809}"/>
    <cellStyle name="20% - Accent4 5 2 2 4" xfId="9168" xr:uid="{00000000-0005-0000-0000-000075030000}"/>
    <cellStyle name="20% - Accent4 5 2 2 4 2" xfId="9764" xr:uid="{C5B77518-A10E-4EAD-8E9F-9DDD6C14CCB8}"/>
    <cellStyle name="20% - Accent4 5 2 2 5" xfId="9440" xr:uid="{73A1CA91-9957-458B-A9CD-3585A26DD56B}"/>
    <cellStyle name="20% - Accent4 5 2 2_11. BS" xfId="10358" xr:uid="{F1015D05-1E53-4F42-8B9B-8F4C40B6886C}"/>
    <cellStyle name="20% - Accent4 5 2 3" xfId="5514" xr:uid="{00000000-0005-0000-0000-000077030000}"/>
    <cellStyle name="20% - Accent4 5 2 3 2" xfId="6718" xr:uid="{00000000-0005-0000-0000-000078030000}"/>
    <cellStyle name="20% - Accent4 5 2 3_11. BS" xfId="10359" xr:uid="{C7973306-2DFF-4ACA-B587-CF2FA8956EE6}"/>
    <cellStyle name="20% - Accent4 5 2_9 Inc.St" xfId="11180" xr:uid="{03BDB66C-7187-4BD4-8B33-F146B8665707}"/>
    <cellStyle name="20% - Accent4 5 3" xfId="754" xr:uid="{00000000-0005-0000-0000-00007A030000}"/>
    <cellStyle name="20% - Accent4 5 3 2" xfId="6719" xr:uid="{00000000-0005-0000-0000-00007B030000}"/>
    <cellStyle name="20% - Accent4 5 3 3" xfId="5899" xr:uid="{00000000-0005-0000-0000-00007C030000}"/>
    <cellStyle name="20% - Accent4 5 3 3 2" xfId="9765" xr:uid="{6C5F5F0D-1817-40AA-B020-7E74AFCBDF89}"/>
    <cellStyle name="20% - Accent4 5 3 4" xfId="9167" xr:uid="{00000000-0005-0000-0000-00007D030000}"/>
    <cellStyle name="20% - Accent4 5 3 4 2" xfId="9766" xr:uid="{F0667465-FA9F-4003-9B03-6EBD7EDE8E8E}"/>
    <cellStyle name="20% - Accent4 5 3 5" xfId="9439" xr:uid="{62326745-059B-4E5D-9DD8-EB6DFA593298}"/>
    <cellStyle name="20% - Accent4 5 3_11. BS" xfId="10360" xr:uid="{F3FE1CAC-5DEE-4AD6-B4B6-06908B584DFC}"/>
    <cellStyle name="20% - Accent4 5 4" xfId="5513" xr:uid="{00000000-0005-0000-0000-00007F030000}"/>
    <cellStyle name="20% - Accent4 5 4 2" xfId="6720" xr:uid="{00000000-0005-0000-0000-000080030000}"/>
    <cellStyle name="20% - Accent4 5 4_11. BS" xfId="10361" xr:uid="{B1528790-126E-4A18-8C90-26FECCE4CF11}"/>
    <cellStyle name="20% - Accent4 5_9 Inc.St" xfId="11179" xr:uid="{6A16315B-B7CB-4518-A77F-F864C5DD047F}"/>
    <cellStyle name="20% - Accent4 6" xfId="756" xr:uid="{00000000-0005-0000-0000-000082030000}"/>
    <cellStyle name="20% - Accent4 6 10" xfId="9669" xr:uid="{D50CE008-D029-4333-AC1F-EA39F6442BFF}"/>
    <cellStyle name="20% - Accent4 6 2" xfId="757" xr:uid="{00000000-0005-0000-0000-000083030000}"/>
    <cellStyle name="20% - Accent4 6 2 2" xfId="5516" xr:uid="{00000000-0005-0000-0000-000084030000}"/>
    <cellStyle name="20% - Accent4 6 2 2 2" xfId="6722" xr:uid="{00000000-0005-0000-0000-000085030000}"/>
    <cellStyle name="20% - Accent4 6 2 2 3" xfId="6721" xr:uid="{00000000-0005-0000-0000-000086030000}"/>
    <cellStyle name="20% - Accent4 6 2 2_11. BS" xfId="10364" xr:uid="{1EB4733B-87B2-47C7-AFA6-19110DE8328E}"/>
    <cellStyle name="20% - Accent4 6 2 3" xfId="6723" xr:uid="{00000000-0005-0000-0000-000087030000}"/>
    <cellStyle name="20% - Accent4 6 2 4" xfId="5902" xr:uid="{00000000-0005-0000-0000-000088030000}"/>
    <cellStyle name="20% - Accent4 6 2 4 2" xfId="9767" xr:uid="{58897935-CDB2-42E0-AD73-5F1A74A18AE2}"/>
    <cellStyle name="20% - Accent4 6 2 5" xfId="9170" xr:uid="{00000000-0005-0000-0000-000089030000}"/>
    <cellStyle name="20% - Accent4 6 2 5 2" xfId="9768" xr:uid="{2C09989B-1700-44C7-A2A7-37C81F0B2186}"/>
    <cellStyle name="20% - Accent4 6 2 6" xfId="9442" xr:uid="{12F6F437-C306-4AA8-BDB5-CDBE02992E06}"/>
    <cellStyle name="20% - Accent4 6 2 7" xfId="9623" xr:uid="{C90D2C6A-E0BD-48A4-99F4-F903EB426D4A}"/>
    <cellStyle name="20% - Accent4 6 2 8" xfId="9662" xr:uid="{9CF2ACEC-EA16-4141-B5E7-FC6C713E68FF}"/>
    <cellStyle name="20% - Accent4 6 2 9" xfId="9668" xr:uid="{B614BD02-0096-4444-84F8-8EC97048BF80}"/>
    <cellStyle name="20% - Accent4 6 2_11. BS" xfId="10363" xr:uid="{0C110873-85A2-426D-ADB2-492BD391ACEF}"/>
    <cellStyle name="20% - Accent4 6 3" xfId="5515" xr:uid="{00000000-0005-0000-0000-00008B030000}"/>
    <cellStyle name="20% - Accent4 6 3 2" xfId="6725" xr:uid="{00000000-0005-0000-0000-00008C030000}"/>
    <cellStyle name="20% - Accent4 6 3 3" xfId="6724" xr:uid="{00000000-0005-0000-0000-00008D030000}"/>
    <cellStyle name="20% - Accent4 6 3_11. BS" xfId="10365" xr:uid="{2FB40E91-D0B5-4FB4-BAE5-5D4FA9106CB1}"/>
    <cellStyle name="20% - Accent4 6 4" xfId="6726" xr:uid="{00000000-0005-0000-0000-00008E030000}"/>
    <cellStyle name="20% - Accent4 6 5" xfId="5901" xr:uid="{00000000-0005-0000-0000-00008F030000}"/>
    <cellStyle name="20% - Accent4 6 5 2" xfId="9769" xr:uid="{97C9FBA3-C80B-45B7-A26E-061A1CBDD550}"/>
    <cellStyle name="20% - Accent4 6 6" xfId="9169" xr:uid="{00000000-0005-0000-0000-000090030000}"/>
    <cellStyle name="20% - Accent4 6 6 2" xfId="9770" xr:uid="{1961E456-85C0-432B-BDA9-8A3AF37E306B}"/>
    <cellStyle name="20% - Accent4 6 7" xfId="9441" xr:uid="{13CEDB4D-26D8-452F-9E5C-719ECEA4E06E}"/>
    <cellStyle name="20% - Accent4 6 8" xfId="9624" xr:uid="{4DD0F682-940D-4916-BA28-CC534DA0BD82}"/>
    <cellStyle name="20% - Accent4 6 9" xfId="9718" xr:uid="{53D8AF01-26FE-41E9-AD09-2822DE4B321D}"/>
    <cellStyle name="20% - Accent4 6_11. BS" xfId="10362" xr:uid="{1C4CC0D6-A32A-47E4-818E-9FB644D36B96}"/>
    <cellStyle name="20% - Accent4 7" xfId="758" xr:uid="{00000000-0005-0000-0000-000092030000}"/>
    <cellStyle name="20% - Accent4 7 2" xfId="5517" xr:uid="{00000000-0005-0000-0000-000093030000}"/>
    <cellStyle name="20% - Accent4 7 2 2" xfId="6728" xr:uid="{00000000-0005-0000-0000-000094030000}"/>
    <cellStyle name="20% - Accent4 7 2 3" xfId="6727" xr:uid="{00000000-0005-0000-0000-000095030000}"/>
    <cellStyle name="20% - Accent4 7 2_11. BS" xfId="10367" xr:uid="{892AC2C7-DEC7-486D-AD9A-C871EB0F822B}"/>
    <cellStyle name="20% - Accent4 7 3" xfId="6729" xr:uid="{00000000-0005-0000-0000-000096030000}"/>
    <cellStyle name="20% - Accent4 7 4" xfId="5903" xr:uid="{00000000-0005-0000-0000-000097030000}"/>
    <cellStyle name="20% - Accent4 7 4 2" xfId="9771" xr:uid="{A9B77312-4D78-4C64-AC65-16395443E5DA}"/>
    <cellStyle name="20% - Accent4 7 5" xfId="9171" xr:uid="{00000000-0005-0000-0000-000098030000}"/>
    <cellStyle name="20% - Accent4 7 5 2" xfId="9772" xr:uid="{BB2484F4-1E76-425A-9CCB-5EFD648C9A33}"/>
    <cellStyle name="20% - Accent4 7 6" xfId="9443" xr:uid="{83A9C500-0A9C-4450-A10C-DE904F076C30}"/>
    <cellStyle name="20% - Accent4 7 7" xfId="9622" xr:uid="{9067EFB5-3720-408B-9F37-6B3739ECB743}"/>
    <cellStyle name="20% - Accent4 7 8" xfId="9663" xr:uid="{A762CD01-E61B-4B7B-BAB0-2790818D7865}"/>
    <cellStyle name="20% - Accent4 7 9" xfId="9377" xr:uid="{88B96332-2542-47F8-A761-43F91B9007CC}"/>
    <cellStyle name="20% - Accent4 7_11. BS" xfId="10366" xr:uid="{262A3F6D-DAF8-41A7-9C9C-E641C62AE66D}"/>
    <cellStyle name="20% - Accent4 8" xfId="759" xr:uid="{00000000-0005-0000-0000-00009A030000}"/>
    <cellStyle name="20% - Accent4 8 2" xfId="5518" xr:uid="{00000000-0005-0000-0000-00009B030000}"/>
    <cellStyle name="20% - Accent4 8 2 2" xfId="9773" xr:uid="{49CA880D-D9B2-44D8-9A1C-1BA2486B722E}"/>
    <cellStyle name="20% - Accent4 8 3" xfId="5904" xr:uid="{00000000-0005-0000-0000-00009C030000}"/>
    <cellStyle name="20% - Accent4 8 3 2" xfId="9774" xr:uid="{956576D6-FB05-40F3-B0E0-510888683AE5}"/>
    <cellStyle name="20% - Accent4 8 4" xfId="9172" xr:uid="{00000000-0005-0000-0000-00009D030000}"/>
    <cellStyle name="20% - Accent4 8 4 2" xfId="9775" xr:uid="{0E866ACD-78BA-4B5B-B00E-016947FB0045}"/>
    <cellStyle name="20% - Accent4 8 5" xfId="9444" xr:uid="{0BFE2374-0A9F-4775-823D-583E3CBB76EF}"/>
    <cellStyle name="20% - Accent4 8_11. BS" xfId="10368" xr:uid="{9C7D2F58-8532-4FE6-8EED-DE4FAA326801}"/>
    <cellStyle name="20% - Accent4 9" xfId="760" xr:uid="{00000000-0005-0000-0000-00009E030000}"/>
    <cellStyle name="20% - Accent4 9 2" xfId="5519" xr:uid="{00000000-0005-0000-0000-00009F030000}"/>
    <cellStyle name="20% - Accent4 9 2 2" xfId="9776" xr:uid="{DB661FD6-88AB-4C2C-9465-593A33BCCE88}"/>
    <cellStyle name="20% - Accent4 9 3" xfId="5905" xr:uid="{00000000-0005-0000-0000-0000A0030000}"/>
    <cellStyle name="20% - Accent4 9 3 2" xfId="9777" xr:uid="{589D7527-004A-47F9-8B46-C65286374C20}"/>
    <cellStyle name="20% - Accent4 9 4" xfId="9173" xr:uid="{00000000-0005-0000-0000-0000A1030000}"/>
    <cellStyle name="20% - Accent4 9 4 2" xfId="9778" xr:uid="{13D9DB50-EA12-496E-90CB-651530FCCAF9}"/>
    <cellStyle name="20% - Accent4 9 5" xfId="9445" xr:uid="{4B193BD7-4FC0-4A7F-9EC7-E482645CC877}"/>
    <cellStyle name="20% - Accent4 9_11. BS" xfId="10369" xr:uid="{62ED7FF4-0D21-4DA4-8A53-B2210FEA7F3B}"/>
    <cellStyle name="20% - Accent5 10" xfId="761" xr:uid="{00000000-0005-0000-0000-0000A2030000}"/>
    <cellStyle name="20% - Accent5 11" xfId="6730" xr:uid="{00000000-0005-0000-0000-0000A3030000}"/>
    <cellStyle name="20% - Accent5 12" xfId="6731" xr:uid="{00000000-0005-0000-0000-0000A4030000}"/>
    <cellStyle name="20% - Accent5 13" xfId="6732" xr:uid="{00000000-0005-0000-0000-0000A5030000}"/>
    <cellStyle name="20% - Accent5 2" xfId="66" xr:uid="{00000000-0005-0000-0000-0000A6030000}"/>
    <cellStyle name="20% - Accent5 2 10" xfId="6733" xr:uid="{00000000-0005-0000-0000-0000A7030000}"/>
    <cellStyle name="20% - Accent5 2 11" xfId="6734" xr:uid="{00000000-0005-0000-0000-0000A8030000}"/>
    <cellStyle name="20% - Accent5 2 12" xfId="6735" xr:uid="{00000000-0005-0000-0000-0000A9030000}"/>
    <cellStyle name="20% - Accent5 2 13" xfId="6736" xr:uid="{00000000-0005-0000-0000-0000AA030000}"/>
    <cellStyle name="20% - Accent5 2 14" xfId="6737" xr:uid="{00000000-0005-0000-0000-0000AB030000}"/>
    <cellStyle name="20% - Accent5 2 15" xfId="6738" xr:uid="{00000000-0005-0000-0000-0000AC030000}"/>
    <cellStyle name="20% - Accent5 2 16" xfId="6739" xr:uid="{00000000-0005-0000-0000-0000AD030000}"/>
    <cellStyle name="20% - Accent5 2 17" xfId="6740" xr:uid="{00000000-0005-0000-0000-0000AE030000}"/>
    <cellStyle name="20% - Accent5 2 18" xfId="6741" xr:uid="{00000000-0005-0000-0000-0000AF030000}"/>
    <cellStyle name="20% - Accent5 2 2" xfId="67" xr:uid="{00000000-0005-0000-0000-0000B0030000}"/>
    <cellStyle name="20% - Accent5 2 2 10" xfId="2279" xr:uid="{00000000-0005-0000-0000-0000B1030000}"/>
    <cellStyle name="20% - Accent5 2 2 11" xfId="2280" xr:uid="{00000000-0005-0000-0000-0000B2030000}"/>
    <cellStyle name="20% - Accent5 2 2 12" xfId="2281" xr:uid="{00000000-0005-0000-0000-0000B3030000}"/>
    <cellStyle name="20% - Accent5 2 2 13" xfId="2282" xr:uid="{00000000-0005-0000-0000-0000B4030000}"/>
    <cellStyle name="20% - Accent5 2 2 14" xfId="2283" xr:uid="{00000000-0005-0000-0000-0000B5030000}"/>
    <cellStyle name="20% - Accent5 2 2 15" xfId="2284" xr:uid="{00000000-0005-0000-0000-0000B6030000}"/>
    <cellStyle name="20% - Accent5 2 2 16" xfId="2285" xr:uid="{00000000-0005-0000-0000-0000B7030000}"/>
    <cellStyle name="20% - Accent5 2 2 17" xfId="2286" xr:uid="{00000000-0005-0000-0000-0000B8030000}"/>
    <cellStyle name="20% - Accent5 2 2 18" xfId="2287" xr:uid="{00000000-0005-0000-0000-0000B9030000}"/>
    <cellStyle name="20% - Accent5 2 2 19" xfId="2288" xr:uid="{00000000-0005-0000-0000-0000BA030000}"/>
    <cellStyle name="20% - Accent5 2 2 2" xfId="2289" xr:uid="{00000000-0005-0000-0000-0000BB030000}"/>
    <cellStyle name="20% - Accent5 2 2 20" xfId="2290" xr:uid="{00000000-0005-0000-0000-0000BC030000}"/>
    <cellStyle name="20% - Accent5 2 2 21" xfId="2291" xr:uid="{00000000-0005-0000-0000-0000BD030000}"/>
    <cellStyle name="20% - Accent5 2 2 22" xfId="2292" xr:uid="{00000000-0005-0000-0000-0000BE030000}"/>
    <cellStyle name="20% - Accent5 2 2 23" xfId="2293" xr:uid="{00000000-0005-0000-0000-0000BF030000}"/>
    <cellStyle name="20% - Accent5 2 2 24" xfId="2294" xr:uid="{00000000-0005-0000-0000-0000C0030000}"/>
    <cellStyle name="20% - Accent5 2 2 25" xfId="2295" xr:uid="{00000000-0005-0000-0000-0000C1030000}"/>
    <cellStyle name="20% - Accent5 2 2 26" xfId="2296" xr:uid="{00000000-0005-0000-0000-0000C2030000}"/>
    <cellStyle name="20% - Accent5 2 2 27" xfId="762" xr:uid="{00000000-0005-0000-0000-0000C3030000}"/>
    <cellStyle name="20% - Accent5 2 2 3" xfId="2297" xr:uid="{00000000-0005-0000-0000-0000C4030000}"/>
    <cellStyle name="20% - Accent5 2 2 4" xfId="2298" xr:uid="{00000000-0005-0000-0000-0000C5030000}"/>
    <cellStyle name="20% - Accent5 2 2 5" xfId="2299" xr:uid="{00000000-0005-0000-0000-0000C6030000}"/>
    <cellStyle name="20% - Accent5 2 2 6" xfId="2300" xr:uid="{00000000-0005-0000-0000-0000C7030000}"/>
    <cellStyle name="20% - Accent5 2 2 7" xfId="2301" xr:uid="{00000000-0005-0000-0000-0000C8030000}"/>
    <cellStyle name="20% - Accent5 2 2 8" xfId="2302" xr:uid="{00000000-0005-0000-0000-0000C9030000}"/>
    <cellStyle name="20% - Accent5 2 2 9" xfId="2303" xr:uid="{00000000-0005-0000-0000-0000CA030000}"/>
    <cellStyle name="20% - Accent5 2 2_EQU" xfId="6742" xr:uid="{00000000-0005-0000-0000-0000CB030000}"/>
    <cellStyle name="20% - Accent5 2 3" xfId="6743" xr:uid="{00000000-0005-0000-0000-0000CC030000}"/>
    <cellStyle name="20% - Accent5 2 3 10" xfId="6744" xr:uid="{00000000-0005-0000-0000-0000CD030000}"/>
    <cellStyle name="20% - Accent5 2 3 11" xfId="6745" xr:uid="{00000000-0005-0000-0000-0000CE030000}"/>
    <cellStyle name="20% - Accent5 2 3 12" xfId="6746" xr:uid="{00000000-0005-0000-0000-0000CF030000}"/>
    <cellStyle name="20% - Accent5 2 3 2" xfId="6747" xr:uid="{00000000-0005-0000-0000-0000D0030000}"/>
    <cellStyle name="20% - Accent5 2 3 3" xfId="6748" xr:uid="{00000000-0005-0000-0000-0000D1030000}"/>
    <cellStyle name="20% - Accent5 2 3 4" xfId="6749" xr:uid="{00000000-0005-0000-0000-0000D2030000}"/>
    <cellStyle name="20% - Accent5 2 3 5" xfId="6750" xr:uid="{00000000-0005-0000-0000-0000D3030000}"/>
    <cellStyle name="20% - Accent5 2 3 6" xfId="6751" xr:uid="{00000000-0005-0000-0000-0000D4030000}"/>
    <cellStyle name="20% - Accent5 2 3 7" xfId="6752" xr:uid="{00000000-0005-0000-0000-0000D5030000}"/>
    <cellStyle name="20% - Accent5 2 3 8" xfId="6753" xr:uid="{00000000-0005-0000-0000-0000D6030000}"/>
    <cellStyle name="20% - Accent5 2 3 9" xfId="6754" xr:uid="{00000000-0005-0000-0000-0000D7030000}"/>
    <cellStyle name="20% - Accent5 2 3_Equity reconciliation 2013-03" xfId="6755" xr:uid="{00000000-0005-0000-0000-0000D8030000}"/>
    <cellStyle name="20% - Accent5 2 4" xfId="6756" xr:uid="{00000000-0005-0000-0000-0000D9030000}"/>
    <cellStyle name="20% - Accent5 2 5" xfId="6757" xr:uid="{00000000-0005-0000-0000-0000DA030000}"/>
    <cellStyle name="20% - Accent5 2 6" xfId="6758" xr:uid="{00000000-0005-0000-0000-0000DB030000}"/>
    <cellStyle name="20% - Accent5 2 7" xfId="6759" xr:uid="{00000000-0005-0000-0000-0000DC030000}"/>
    <cellStyle name="20% - Accent5 2 8" xfId="6760" xr:uid="{00000000-0005-0000-0000-0000DD030000}"/>
    <cellStyle name="20% - Accent5 2 9" xfId="6761" xr:uid="{00000000-0005-0000-0000-0000DE030000}"/>
    <cellStyle name="20% - Accent5 2_5130_new" xfId="6762" xr:uid="{00000000-0005-0000-0000-0000DF030000}"/>
    <cellStyle name="20% - Accent5 3" xfId="68" xr:uid="{00000000-0005-0000-0000-0000E0030000}"/>
    <cellStyle name="20% - Accent5 3 10" xfId="2304" xr:uid="{00000000-0005-0000-0000-0000E1030000}"/>
    <cellStyle name="20% - Accent5 3 11" xfId="2305" xr:uid="{00000000-0005-0000-0000-0000E2030000}"/>
    <cellStyle name="20% - Accent5 3 12" xfId="2306" xr:uid="{00000000-0005-0000-0000-0000E3030000}"/>
    <cellStyle name="20% - Accent5 3 13" xfId="2307" xr:uid="{00000000-0005-0000-0000-0000E4030000}"/>
    <cellStyle name="20% - Accent5 3 14" xfId="2308" xr:uid="{00000000-0005-0000-0000-0000E5030000}"/>
    <cellStyle name="20% - Accent5 3 15" xfId="2309" xr:uid="{00000000-0005-0000-0000-0000E6030000}"/>
    <cellStyle name="20% - Accent5 3 16" xfId="2310" xr:uid="{00000000-0005-0000-0000-0000E7030000}"/>
    <cellStyle name="20% - Accent5 3 17" xfId="2311" xr:uid="{00000000-0005-0000-0000-0000E8030000}"/>
    <cellStyle name="20% - Accent5 3 18" xfId="2312" xr:uid="{00000000-0005-0000-0000-0000E9030000}"/>
    <cellStyle name="20% - Accent5 3 19" xfId="2313" xr:uid="{00000000-0005-0000-0000-0000EA030000}"/>
    <cellStyle name="20% - Accent5 3 2" xfId="69" xr:uid="{00000000-0005-0000-0000-0000EB030000}"/>
    <cellStyle name="20% - Accent5 3 20" xfId="2314" xr:uid="{00000000-0005-0000-0000-0000EC030000}"/>
    <cellStyle name="20% - Accent5 3 21" xfId="2315" xr:uid="{00000000-0005-0000-0000-0000ED030000}"/>
    <cellStyle name="20% - Accent5 3 22" xfId="2316" xr:uid="{00000000-0005-0000-0000-0000EE030000}"/>
    <cellStyle name="20% - Accent5 3 23" xfId="2317" xr:uid="{00000000-0005-0000-0000-0000EF030000}"/>
    <cellStyle name="20% - Accent5 3 24" xfId="2318" xr:uid="{00000000-0005-0000-0000-0000F0030000}"/>
    <cellStyle name="20% - Accent5 3 25" xfId="2319" xr:uid="{00000000-0005-0000-0000-0000F1030000}"/>
    <cellStyle name="20% - Accent5 3 26" xfId="2320" xr:uid="{00000000-0005-0000-0000-0000F2030000}"/>
    <cellStyle name="20% - Accent5 3 3" xfId="2321" xr:uid="{00000000-0005-0000-0000-0000F3030000}"/>
    <cellStyle name="20% - Accent5 3 4" xfId="2322" xr:uid="{00000000-0005-0000-0000-0000F4030000}"/>
    <cellStyle name="20% - Accent5 3 5" xfId="2323" xr:uid="{00000000-0005-0000-0000-0000F5030000}"/>
    <cellStyle name="20% - Accent5 3 6" xfId="2324" xr:uid="{00000000-0005-0000-0000-0000F6030000}"/>
    <cellStyle name="20% - Accent5 3 7" xfId="2325" xr:uid="{00000000-0005-0000-0000-0000F7030000}"/>
    <cellStyle name="20% - Accent5 3 8" xfId="2326" xr:uid="{00000000-0005-0000-0000-0000F8030000}"/>
    <cellStyle name="20% - Accent5 3 9" xfId="2327" xr:uid="{00000000-0005-0000-0000-0000F9030000}"/>
    <cellStyle name="20% - Accent5 3_9 Inc.St" xfId="11181" xr:uid="{C0237EB1-353C-4CC7-ACC0-268C7F311F5D}"/>
    <cellStyle name="20% - Accent5 4" xfId="70" xr:uid="{00000000-0005-0000-0000-0000FB030000}"/>
    <cellStyle name="20% - Accent5 4 2" xfId="71" xr:uid="{00000000-0005-0000-0000-0000FC030000}"/>
    <cellStyle name="20% - Accent5 4 3" xfId="6763" xr:uid="{00000000-0005-0000-0000-0000FD030000}"/>
    <cellStyle name="20% - Accent5 4 4" xfId="6764" xr:uid="{00000000-0005-0000-0000-0000FE030000}"/>
    <cellStyle name="20% - Accent5 4 5" xfId="6765" xr:uid="{00000000-0005-0000-0000-0000FF030000}"/>
    <cellStyle name="20% - Accent5 4 6" xfId="6766" xr:uid="{00000000-0005-0000-0000-000000040000}"/>
    <cellStyle name="20% - Accent5 4 7" xfId="6767" xr:uid="{00000000-0005-0000-0000-000001040000}"/>
    <cellStyle name="20% - Accent5 4 8" xfId="6768" xr:uid="{00000000-0005-0000-0000-000002040000}"/>
    <cellStyle name="20% - Accent5 4 9" xfId="6769" xr:uid="{00000000-0005-0000-0000-000003040000}"/>
    <cellStyle name="20% - Accent5 4_9 Inc.St" xfId="11182" xr:uid="{6D90349B-FD7F-43C1-96DB-DD3C7F515E34}"/>
    <cellStyle name="20% - Accent5 5" xfId="72" xr:uid="{00000000-0005-0000-0000-000005040000}"/>
    <cellStyle name="20% - Accent5 5 2" xfId="73" xr:uid="{00000000-0005-0000-0000-000006040000}"/>
    <cellStyle name="20% - Accent5 5 2 2" xfId="764" xr:uid="{00000000-0005-0000-0000-000007040000}"/>
    <cellStyle name="20% - Accent5 5 2 2 2" xfId="5907" xr:uid="{00000000-0005-0000-0000-000008040000}"/>
    <cellStyle name="20% - Accent5 5 2 2 2 2" xfId="9779" xr:uid="{1E8B087C-F303-4446-8264-CFB30A252876}"/>
    <cellStyle name="20% - Accent5 5 2 2 3" xfId="9175" xr:uid="{00000000-0005-0000-0000-000009040000}"/>
    <cellStyle name="20% - Accent5 5 2 2 3 2" xfId="9780" xr:uid="{7BC79E44-D051-4457-92E7-F9EE4A0ABF3D}"/>
    <cellStyle name="20% - Accent5 5 2 2 4" xfId="9447" xr:uid="{63782ED3-2686-4FB0-8D9C-50155358E58B}"/>
    <cellStyle name="20% - Accent5 5 2 2_11. BS" xfId="10370" xr:uid="{807B3629-DBDC-498D-839D-3DBBEA6E540B}"/>
    <cellStyle name="20% - Accent5 5 2 3" xfId="5521" xr:uid="{00000000-0005-0000-0000-00000A040000}"/>
    <cellStyle name="20% - Accent5 5 2 3 2" xfId="9781" xr:uid="{E3289B75-BCE0-4FE0-8A3A-FDDEE92DC908}"/>
    <cellStyle name="20% - Accent5 5 2_9 Inc.St" xfId="11184" xr:uid="{B034B84D-7E77-4323-802E-FD0F1D8A6261}"/>
    <cellStyle name="20% - Accent5 5 3" xfId="763" xr:uid="{00000000-0005-0000-0000-00000C040000}"/>
    <cellStyle name="20% - Accent5 5 3 2" xfId="5906" xr:uid="{00000000-0005-0000-0000-00000D040000}"/>
    <cellStyle name="20% - Accent5 5 3 2 2" xfId="9782" xr:uid="{678DCBC2-B80C-425D-908A-AB31A51E12BD}"/>
    <cellStyle name="20% - Accent5 5 3 3" xfId="9174" xr:uid="{00000000-0005-0000-0000-00000E040000}"/>
    <cellStyle name="20% - Accent5 5 3 3 2" xfId="9783" xr:uid="{F6924B42-76B6-4EF8-8F0A-553A52D65382}"/>
    <cellStyle name="20% - Accent5 5 3 4" xfId="9446" xr:uid="{BE6DB42D-FEDF-4475-BB7C-263EAE0FA21D}"/>
    <cellStyle name="20% - Accent5 5 3_11. BS" xfId="10371" xr:uid="{7946EDF1-1A33-44CD-B336-307EA409E6EF}"/>
    <cellStyle name="20% - Accent5 5 4" xfId="5520" xr:uid="{00000000-0005-0000-0000-00000F040000}"/>
    <cellStyle name="20% - Accent5 5 4 2" xfId="9784" xr:uid="{B8D7B265-B984-48AA-A35A-066E010A9CC6}"/>
    <cellStyle name="20% - Accent5 5_9 Inc.St" xfId="11183" xr:uid="{E884EA1D-6417-4A44-9371-48F781EB1BE6}"/>
    <cellStyle name="20% - Accent5 6" xfId="765" xr:uid="{00000000-0005-0000-0000-000011040000}"/>
    <cellStyle name="20% - Accent5 6 2" xfId="766" xr:uid="{00000000-0005-0000-0000-000012040000}"/>
    <cellStyle name="20% - Accent5 6 2 2" xfId="5523" xr:uid="{00000000-0005-0000-0000-000013040000}"/>
    <cellStyle name="20% - Accent5 6 2 2 2" xfId="9785" xr:uid="{22CFFDF7-D417-4C6F-959C-8096B682FA86}"/>
    <cellStyle name="20% - Accent5 6 2 3" xfId="5909" xr:uid="{00000000-0005-0000-0000-000014040000}"/>
    <cellStyle name="20% - Accent5 6 2 3 2" xfId="9786" xr:uid="{EEA52A75-15D2-4001-8A1B-616A38764EE1}"/>
    <cellStyle name="20% - Accent5 6 2 4" xfId="9177" xr:uid="{00000000-0005-0000-0000-000015040000}"/>
    <cellStyle name="20% - Accent5 6 2 4 2" xfId="9787" xr:uid="{33BF77F5-59FA-4749-B10B-8622DE6A3458}"/>
    <cellStyle name="20% - Accent5 6 2 5" xfId="9449" xr:uid="{2CF735B6-5BAB-4375-879C-93B43DE6DCF3}"/>
    <cellStyle name="20% - Accent5 6 2_11. BS" xfId="10373" xr:uid="{02D5CCA3-7FA5-4BCF-9854-70F4ED9C66A0}"/>
    <cellStyle name="20% - Accent5 6 3" xfId="5522" xr:uid="{00000000-0005-0000-0000-000016040000}"/>
    <cellStyle name="20% - Accent5 6 3 2" xfId="9788" xr:uid="{D7371B7E-C0F4-4DEC-AECC-4407E63B4B57}"/>
    <cellStyle name="20% - Accent5 6 4" xfId="5908" xr:uid="{00000000-0005-0000-0000-000017040000}"/>
    <cellStyle name="20% - Accent5 6 4 2" xfId="9789" xr:uid="{4AA670DF-C3C2-4F2A-AE07-17F08A752824}"/>
    <cellStyle name="20% - Accent5 6 5" xfId="9176" xr:uid="{00000000-0005-0000-0000-000018040000}"/>
    <cellStyle name="20% - Accent5 6 5 2" xfId="9790" xr:uid="{F72429DC-9D68-4A83-BA49-2F7CEEAD872D}"/>
    <cellStyle name="20% - Accent5 6 6" xfId="9448" xr:uid="{F30FDF95-B0DD-4D47-BEFD-000A2501E2B2}"/>
    <cellStyle name="20% - Accent5 6_11. BS" xfId="10372" xr:uid="{A3A15D8F-57D5-4DD1-B2F7-8033303BFACE}"/>
    <cellStyle name="20% - Accent5 7" xfId="767" xr:uid="{00000000-0005-0000-0000-00001A040000}"/>
    <cellStyle name="20% - Accent5 7 2" xfId="5524" xr:uid="{00000000-0005-0000-0000-00001B040000}"/>
    <cellStyle name="20% - Accent5 7 2 2" xfId="9791" xr:uid="{50A1D206-2EC4-46B4-B7AC-6DE96AE9B3B8}"/>
    <cellStyle name="20% - Accent5 7 3" xfId="5910" xr:uid="{00000000-0005-0000-0000-00001C040000}"/>
    <cellStyle name="20% - Accent5 7 3 2" xfId="9792" xr:uid="{8AA31CF7-1802-4496-AC9A-ED7BE4BD412D}"/>
    <cellStyle name="20% - Accent5 7 4" xfId="9178" xr:uid="{00000000-0005-0000-0000-00001D040000}"/>
    <cellStyle name="20% - Accent5 7 4 2" xfId="9793" xr:uid="{588F7C4C-3158-424D-AC15-BF678FC84BA1}"/>
    <cellStyle name="20% - Accent5 7 5" xfId="9450" xr:uid="{20BF1D47-633D-494F-9463-9B5C5899B858}"/>
    <cellStyle name="20% - Accent5 7_11. BS" xfId="10374" xr:uid="{B8B7DA68-5CC2-4368-B4B7-3511D4F7E680}"/>
    <cellStyle name="20% - Accent5 8" xfId="768" xr:uid="{00000000-0005-0000-0000-00001E040000}"/>
    <cellStyle name="20% - Accent5 8 2" xfId="5525" xr:uid="{00000000-0005-0000-0000-00001F040000}"/>
    <cellStyle name="20% - Accent5 8 2 2" xfId="9794" xr:uid="{3823123E-C3B2-4F1E-B85E-F8A8EA6747D4}"/>
    <cellStyle name="20% - Accent5 8 3" xfId="5911" xr:uid="{00000000-0005-0000-0000-000020040000}"/>
    <cellStyle name="20% - Accent5 8 3 2" xfId="9795" xr:uid="{DB453D38-6E5F-4AB6-8B7D-E8FD9D4A0B14}"/>
    <cellStyle name="20% - Accent5 8 4" xfId="9179" xr:uid="{00000000-0005-0000-0000-000021040000}"/>
    <cellStyle name="20% - Accent5 8 4 2" xfId="9796" xr:uid="{6060E58A-9D91-4C17-B0C4-089D72CD8155}"/>
    <cellStyle name="20% - Accent5 8 5" xfId="9451" xr:uid="{E5998CCD-5C1C-476D-A47F-6226D0DCB27D}"/>
    <cellStyle name="20% - Accent5 8_11. BS" xfId="10375" xr:uid="{66FE1A26-9EF2-42FF-A753-133942C0E0D7}"/>
    <cellStyle name="20% - Accent5 9" xfId="769" xr:uid="{00000000-0005-0000-0000-000022040000}"/>
    <cellStyle name="20% - Accent5 9 2" xfId="5526" xr:uid="{00000000-0005-0000-0000-000023040000}"/>
    <cellStyle name="20% - Accent5 9 2 2" xfId="9797" xr:uid="{5D282797-7BA6-4B2E-99CF-E45A2B7B3A15}"/>
    <cellStyle name="20% - Accent5 9 3" xfId="5912" xr:uid="{00000000-0005-0000-0000-000024040000}"/>
    <cellStyle name="20% - Accent5 9 3 2" xfId="9798" xr:uid="{CAB47C7F-56F6-41E6-A9EC-83C50F110D80}"/>
    <cellStyle name="20% - Accent5 9 4" xfId="9180" xr:uid="{00000000-0005-0000-0000-000025040000}"/>
    <cellStyle name="20% - Accent5 9 4 2" xfId="9799" xr:uid="{FC50C8B8-DF07-4E36-B24B-98D754538A6E}"/>
    <cellStyle name="20% - Accent5 9 5" xfId="9452" xr:uid="{094E87EE-9C95-4894-81EB-2B035969D14F}"/>
    <cellStyle name="20% - Accent5 9_11. BS" xfId="10376" xr:uid="{F6BD98A6-B350-4AE9-A0FA-AD993C33F479}"/>
    <cellStyle name="20% - Accent6 10" xfId="770" xr:uid="{00000000-0005-0000-0000-000026040000}"/>
    <cellStyle name="20% - Accent6 11" xfId="6770" xr:uid="{00000000-0005-0000-0000-000027040000}"/>
    <cellStyle name="20% - Accent6 12" xfId="6771" xr:uid="{00000000-0005-0000-0000-000028040000}"/>
    <cellStyle name="20% - Accent6 13" xfId="6772" xr:uid="{00000000-0005-0000-0000-000029040000}"/>
    <cellStyle name="20% - Accent6 2" xfId="74" xr:uid="{00000000-0005-0000-0000-00002A040000}"/>
    <cellStyle name="20% - Accent6 2 10" xfId="6773" xr:uid="{00000000-0005-0000-0000-00002B040000}"/>
    <cellStyle name="20% - Accent6 2 11" xfId="6774" xr:uid="{00000000-0005-0000-0000-00002C040000}"/>
    <cellStyle name="20% - Accent6 2 12" xfId="6775" xr:uid="{00000000-0005-0000-0000-00002D040000}"/>
    <cellStyle name="20% - Accent6 2 13" xfId="6776" xr:uid="{00000000-0005-0000-0000-00002E040000}"/>
    <cellStyle name="20% - Accent6 2 14" xfId="6777" xr:uid="{00000000-0005-0000-0000-00002F040000}"/>
    <cellStyle name="20% - Accent6 2 15" xfId="6778" xr:uid="{00000000-0005-0000-0000-000030040000}"/>
    <cellStyle name="20% - Accent6 2 16" xfId="6779" xr:uid="{00000000-0005-0000-0000-000031040000}"/>
    <cellStyle name="20% - Accent6 2 17" xfId="6780" xr:uid="{00000000-0005-0000-0000-000032040000}"/>
    <cellStyle name="20% - Accent6 2 18" xfId="6781" xr:uid="{00000000-0005-0000-0000-000033040000}"/>
    <cellStyle name="20% - Accent6 2 2" xfId="75" xr:uid="{00000000-0005-0000-0000-000034040000}"/>
    <cellStyle name="20% - Accent6 2 2 10" xfId="2328" xr:uid="{00000000-0005-0000-0000-000035040000}"/>
    <cellStyle name="20% - Accent6 2 2 11" xfId="2329" xr:uid="{00000000-0005-0000-0000-000036040000}"/>
    <cellStyle name="20% - Accent6 2 2 12" xfId="2330" xr:uid="{00000000-0005-0000-0000-000037040000}"/>
    <cellStyle name="20% - Accent6 2 2 13" xfId="2331" xr:uid="{00000000-0005-0000-0000-000038040000}"/>
    <cellStyle name="20% - Accent6 2 2 14" xfId="2332" xr:uid="{00000000-0005-0000-0000-000039040000}"/>
    <cellStyle name="20% - Accent6 2 2 15" xfId="2333" xr:uid="{00000000-0005-0000-0000-00003A040000}"/>
    <cellStyle name="20% - Accent6 2 2 16" xfId="2334" xr:uid="{00000000-0005-0000-0000-00003B040000}"/>
    <cellStyle name="20% - Accent6 2 2 17" xfId="2335" xr:uid="{00000000-0005-0000-0000-00003C040000}"/>
    <cellStyle name="20% - Accent6 2 2 18" xfId="2336" xr:uid="{00000000-0005-0000-0000-00003D040000}"/>
    <cellStyle name="20% - Accent6 2 2 19" xfId="2337" xr:uid="{00000000-0005-0000-0000-00003E040000}"/>
    <cellStyle name="20% - Accent6 2 2 2" xfId="2338" xr:uid="{00000000-0005-0000-0000-00003F040000}"/>
    <cellStyle name="20% - Accent6 2 2 20" xfId="2339" xr:uid="{00000000-0005-0000-0000-000040040000}"/>
    <cellStyle name="20% - Accent6 2 2 21" xfId="2340" xr:uid="{00000000-0005-0000-0000-000041040000}"/>
    <cellStyle name="20% - Accent6 2 2 22" xfId="2341" xr:uid="{00000000-0005-0000-0000-000042040000}"/>
    <cellStyle name="20% - Accent6 2 2 23" xfId="2342" xr:uid="{00000000-0005-0000-0000-000043040000}"/>
    <cellStyle name="20% - Accent6 2 2 24" xfId="2343" xr:uid="{00000000-0005-0000-0000-000044040000}"/>
    <cellStyle name="20% - Accent6 2 2 25" xfId="2344" xr:uid="{00000000-0005-0000-0000-000045040000}"/>
    <cellStyle name="20% - Accent6 2 2 26" xfId="2345" xr:uid="{00000000-0005-0000-0000-000046040000}"/>
    <cellStyle name="20% - Accent6 2 2 27" xfId="771" xr:uid="{00000000-0005-0000-0000-000047040000}"/>
    <cellStyle name="20% - Accent6 2 2 3" xfId="2346" xr:uid="{00000000-0005-0000-0000-000048040000}"/>
    <cellStyle name="20% - Accent6 2 2 4" xfId="2347" xr:uid="{00000000-0005-0000-0000-000049040000}"/>
    <cellStyle name="20% - Accent6 2 2 5" xfId="2348" xr:uid="{00000000-0005-0000-0000-00004A040000}"/>
    <cellStyle name="20% - Accent6 2 2 6" xfId="2349" xr:uid="{00000000-0005-0000-0000-00004B040000}"/>
    <cellStyle name="20% - Accent6 2 2 7" xfId="2350" xr:uid="{00000000-0005-0000-0000-00004C040000}"/>
    <cellStyle name="20% - Accent6 2 2 8" xfId="2351" xr:uid="{00000000-0005-0000-0000-00004D040000}"/>
    <cellStyle name="20% - Accent6 2 2 9" xfId="2352" xr:uid="{00000000-0005-0000-0000-00004E040000}"/>
    <cellStyle name="20% - Accent6 2 2_EQU" xfId="6782" xr:uid="{00000000-0005-0000-0000-00004F040000}"/>
    <cellStyle name="20% - Accent6 2 3" xfId="6783" xr:uid="{00000000-0005-0000-0000-000050040000}"/>
    <cellStyle name="20% - Accent6 2 3 10" xfId="6784" xr:uid="{00000000-0005-0000-0000-000051040000}"/>
    <cellStyle name="20% - Accent6 2 3 11" xfId="6785" xr:uid="{00000000-0005-0000-0000-000052040000}"/>
    <cellStyle name="20% - Accent6 2 3 12" xfId="6786" xr:uid="{00000000-0005-0000-0000-000053040000}"/>
    <cellStyle name="20% - Accent6 2 3 2" xfId="6787" xr:uid="{00000000-0005-0000-0000-000054040000}"/>
    <cellStyle name="20% - Accent6 2 3 3" xfId="6788" xr:uid="{00000000-0005-0000-0000-000055040000}"/>
    <cellStyle name="20% - Accent6 2 3 4" xfId="6789" xr:uid="{00000000-0005-0000-0000-000056040000}"/>
    <cellStyle name="20% - Accent6 2 3 5" xfId="6790" xr:uid="{00000000-0005-0000-0000-000057040000}"/>
    <cellStyle name="20% - Accent6 2 3 6" xfId="6791" xr:uid="{00000000-0005-0000-0000-000058040000}"/>
    <cellStyle name="20% - Accent6 2 3 7" xfId="6792" xr:uid="{00000000-0005-0000-0000-000059040000}"/>
    <cellStyle name="20% - Accent6 2 3 8" xfId="6793" xr:uid="{00000000-0005-0000-0000-00005A040000}"/>
    <cellStyle name="20% - Accent6 2 3 9" xfId="6794" xr:uid="{00000000-0005-0000-0000-00005B040000}"/>
    <cellStyle name="20% - Accent6 2 3_Equity reconciliation 2013-03" xfId="6795" xr:uid="{00000000-0005-0000-0000-00005C040000}"/>
    <cellStyle name="20% - Accent6 2 4" xfId="6796" xr:uid="{00000000-0005-0000-0000-00005D040000}"/>
    <cellStyle name="20% - Accent6 2 5" xfId="6797" xr:uid="{00000000-0005-0000-0000-00005E040000}"/>
    <cellStyle name="20% - Accent6 2 6" xfId="6798" xr:uid="{00000000-0005-0000-0000-00005F040000}"/>
    <cellStyle name="20% - Accent6 2 7" xfId="6799" xr:uid="{00000000-0005-0000-0000-000060040000}"/>
    <cellStyle name="20% - Accent6 2 8" xfId="6800" xr:uid="{00000000-0005-0000-0000-000061040000}"/>
    <cellStyle name="20% - Accent6 2 9" xfId="6801" xr:uid="{00000000-0005-0000-0000-000062040000}"/>
    <cellStyle name="20% - Accent6 2_5130_new" xfId="6802" xr:uid="{00000000-0005-0000-0000-000063040000}"/>
    <cellStyle name="20% - Accent6 3" xfId="76" xr:uid="{00000000-0005-0000-0000-000064040000}"/>
    <cellStyle name="20% - Accent6 3 10" xfId="2353" xr:uid="{00000000-0005-0000-0000-000065040000}"/>
    <cellStyle name="20% - Accent6 3 11" xfId="2354" xr:uid="{00000000-0005-0000-0000-000066040000}"/>
    <cellStyle name="20% - Accent6 3 12" xfId="2355" xr:uid="{00000000-0005-0000-0000-000067040000}"/>
    <cellStyle name="20% - Accent6 3 13" xfId="2356" xr:uid="{00000000-0005-0000-0000-000068040000}"/>
    <cellStyle name="20% - Accent6 3 14" xfId="2357" xr:uid="{00000000-0005-0000-0000-000069040000}"/>
    <cellStyle name="20% - Accent6 3 15" xfId="2358" xr:uid="{00000000-0005-0000-0000-00006A040000}"/>
    <cellStyle name="20% - Accent6 3 16" xfId="2359" xr:uid="{00000000-0005-0000-0000-00006B040000}"/>
    <cellStyle name="20% - Accent6 3 17" xfId="2360" xr:uid="{00000000-0005-0000-0000-00006C040000}"/>
    <cellStyle name="20% - Accent6 3 18" xfId="2361" xr:uid="{00000000-0005-0000-0000-00006D040000}"/>
    <cellStyle name="20% - Accent6 3 19" xfId="2362" xr:uid="{00000000-0005-0000-0000-00006E040000}"/>
    <cellStyle name="20% - Accent6 3 2" xfId="77" xr:uid="{00000000-0005-0000-0000-00006F040000}"/>
    <cellStyle name="20% - Accent6 3 20" xfId="2363" xr:uid="{00000000-0005-0000-0000-000070040000}"/>
    <cellStyle name="20% - Accent6 3 21" xfId="2364" xr:uid="{00000000-0005-0000-0000-000071040000}"/>
    <cellStyle name="20% - Accent6 3 22" xfId="2365" xr:uid="{00000000-0005-0000-0000-000072040000}"/>
    <cellStyle name="20% - Accent6 3 23" xfId="2366" xr:uid="{00000000-0005-0000-0000-000073040000}"/>
    <cellStyle name="20% - Accent6 3 24" xfId="2367" xr:uid="{00000000-0005-0000-0000-000074040000}"/>
    <cellStyle name="20% - Accent6 3 25" xfId="2368" xr:uid="{00000000-0005-0000-0000-000075040000}"/>
    <cellStyle name="20% - Accent6 3 26" xfId="2369" xr:uid="{00000000-0005-0000-0000-000076040000}"/>
    <cellStyle name="20% - Accent6 3 3" xfId="2370" xr:uid="{00000000-0005-0000-0000-000077040000}"/>
    <cellStyle name="20% - Accent6 3 4" xfId="2371" xr:uid="{00000000-0005-0000-0000-000078040000}"/>
    <cellStyle name="20% - Accent6 3 5" xfId="2372" xr:uid="{00000000-0005-0000-0000-000079040000}"/>
    <cellStyle name="20% - Accent6 3 6" xfId="2373" xr:uid="{00000000-0005-0000-0000-00007A040000}"/>
    <cellStyle name="20% - Accent6 3 7" xfId="2374" xr:uid="{00000000-0005-0000-0000-00007B040000}"/>
    <cellStyle name="20% - Accent6 3 8" xfId="2375" xr:uid="{00000000-0005-0000-0000-00007C040000}"/>
    <cellStyle name="20% - Accent6 3 9" xfId="2376" xr:uid="{00000000-0005-0000-0000-00007D040000}"/>
    <cellStyle name="20% - Accent6 3_9 Inc.St" xfId="11185" xr:uid="{2D293B7A-8AC7-47B9-B64B-35BAD5C98627}"/>
    <cellStyle name="20% - Accent6 4" xfId="78" xr:uid="{00000000-0005-0000-0000-00007F040000}"/>
    <cellStyle name="20% - Accent6 4 2" xfId="79" xr:uid="{00000000-0005-0000-0000-000080040000}"/>
    <cellStyle name="20% - Accent6 4 3" xfId="6803" xr:uid="{00000000-0005-0000-0000-000081040000}"/>
    <cellStyle name="20% - Accent6 4 4" xfId="6804" xr:uid="{00000000-0005-0000-0000-000082040000}"/>
    <cellStyle name="20% - Accent6 4 5" xfId="6805" xr:uid="{00000000-0005-0000-0000-000083040000}"/>
    <cellStyle name="20% - Accent6 4 6" xfId="6806" xr:uid="{00000000-0005-0000-0000-000084040000}"/>
    <cellStyle name="20% - Accent6 4 7" xfId="6807" xr:uid="{00000000-0005-0000-0000-000085040000}"/>
    <cellStyle name="20% - Accent6 4 8" xfId="6808" xr:uid="{00000000-0005-0000-0000-000086040000}"/>
    <cellStyle name="20% - Accent6 4 9" xfId="6809" xr:uid="{00000000-0005-0000-0000-000087040000}"/>
    <cellStyle name="20% - Accent6 4_9 Inc.St" xfId="11186" xr:uid="{BBE80A7C-BB2A-4435-8DE6-37C9801A6F49}"/>
    <cellStyle name="20% - Accent6 5" xfId="80" xr:uid="{00000000-0005-0000-0000-000089040000}"/>
    <cellStyle name="20% - Accent6 5 2" xfId="81" xr:uid="{00000000-0005-0000-0000-00008A040000}"/>
    <cellStyle name="20% - Accent6 5 2 2" xfId="773" xr:uid="{00000000-0005-0000-0000-00008B040000}"/>
    <cellStyle name="20% - Accent6 5 2 2 2" xfId="5914" xr:uid="{00000000-0005-0000-0000-00008C040000}"/>
    <cellStyle name="20% - Accent6 5 2 2 2 2" xfId="9800" xr:uid="{2D4F2464-4979-4065-9DB2-6D9B4CF51E3B}"/>
    <cellStyle name="20% - Accent6 5 2 2 3" xfId="9182" xr:uid="{00000000-0005-0000-0000-00008D040000}"/>
    <cellStyle name="20% - Accent6 5 2 2 3 2" xfId="9801" xr:uid="{1DFE6D07-2203-40C6-ABBC-ACE0FCDCFB29}"/>
    <cellStyle name="20% - Accent6 5 2 2 4" xfId="9454" xr:uid="{87991FFA-64C8-4E91-81DC-7E74A9C0F2E3}"/>
    <cellStyle name="20% - Accent6 5 2 2_11. BS" xfId="10377" xr:uid="{762D2BCB-975C-479C-BFEE-FC30C097D6D7}"/>
    <cellStyle name="20% - Accent6 5 2 3" xfId="5528" xr:uid="{00000000-0005-0000-0000-00008E040000}"/>
    <cellStyle name="20% - Accent6 5 2 3 2" xfId="9802" xr:uid="{F953C97E-5AA9-466A-AF29-77EA85726182}"/>
    <cellStyle name="20% - Accent6 5 2_9 Inc.St" xfId="11188" xr:uid="{80EB2E6B-4DA6-4E49-868D-AA93E85F1571}"/>
    <cellStyle name="20% - Accent6 5 3" xfId="772" xr:uid="{00000000-0005-0000-0000-000090040000}"/>
    <cellStyle name="20% - Accent6 5 3 2" xfId="5913" xr:uid="{00000000-0005-0000-0000-000091040000}"/>
    <cellStyle name="20% - Accent6 5 3 2 2" xfId="9803" xr:uid="{40C19F94-D7DC-4BCA-AC62-C35FAAA76F7B}"/>
    <cellStyle name="20% - Accent6 5 3 3" xfId="9181" xr:uid="{00000000-0005-0000-0000-000092040000}"/>
    <cellStyle name="20% - Accent6 5 3 3 2" xfId="9804" xr:uid="{B8695CEF-5F58-4A97-A8CD-9AB6CD26BF5B}"/>
    <cellStyle name="20% - Accent6 5 3 4" xfId="9453" xr:uid="{8417CBDF-44D1-4A6C-ACCF-70AC50681848}"/>
    <cellStyle name="20% - Accent6 5 3_11. BS" xfId="10378" xr:uid="{44C49D64-9318-4D84-BB03-6E1573DAA610}"/>
    <cellStyle name="20% - Accent6 5 4" xfId="5527" xr:uid="{00000000-0005-0000-0000-000093040000}"/>
    <cellStyle name="20% - Accent6 5 4 2" xfId="9805" xr:uid="{CDBA47DC-DFD0-4AEF-BB44-B91210760446}"/>
    <cellStyle name="20% - Accent6 5_9 Inc.St" xfId="11187" xr:uid="{486CE31A-8BAB-4CA4-90EB-E9BC5F35B408}"/>
    <cellStyle name="20% - Accent6 6" xfId="774" xr:uid="{00000000-0005-0000-0000-000095040000}"/>
    <cellStyle name="20% - Accent6 6 2" xfId="775" xr:uid="{00000000-0005-0000-0000-000096040000}"/>
    <cellStyle name="20% - Accent6 6 2 2" xfId="5530" xr:uid="{00000000-0005-0000-0000-000097040000}"/>
    <cellStyle name="20% - Accent6 6 2 2 2" xfId="9806" xr:uid="{019E5100-9FD6-4886-A262-DE81D727D624}"/>
    <cellStyle name="20% - Accent6 6 2 3" xfId="5916" xr:uid="{00000000-0005-0000-0000-000098040000}"/>
    <cellStyle name="20% - Accent6 6 2 3 2" xfId="9807" xr:uid="{236A3977-C231-41C3-A837-F259EFAF71C1}"/>
    <cellStyle name="20% - Accent6 6 2 4" xfId="9184" xr:uid="{00000000-0005-0000-0000-000099040000}"/>
    <cellStyle name="20% - Accent6 6 2 4 2" xfId="9808" xr:uid="{78857B9D-57DD-496A-BC54-5BD22D3A96FF}"/>
    <cellStyle name="20% - Accent6 6 2 5" xfId="9456" xr:uid="{D6D5CD80-DC76-4E85-93E5-BB98531C41E2}"/>
    <cellStyle name="20% - Accent6 6 2_11. BS" xfId="10380" xr:uid="{57B75FC5-B886-46B5-AB90-34ABD8649DCB}"/>
    <cellStyle name="20% - Accent6 6 3" xfId="5529" xr:uid="{00000000-0005-0000-0000-00009A040000}"/>
    <cellStyle name="20% - Accent6 6 3 2" xfId="9809" xr:uid="{148E1F57-C849-4351-AC70-FD31E8F8BC34}"/>
    <cellStyle name="20% - Accent6 6 4" xfId="5915" xr:uid="{00000000-0005-0000-0000-00009B040000}"/>
    <cellStyle name="20% - Accent6 6 4 2" xfId="9810" xr:uid="{D64F0083-9113-42FC-9758-DC4A0684F17C}"/>
    <cellStyle name="20% - Accent6 6 5" xfId="9183" xr:uid="{00000000-0005-0000-0000-00009C040000}"/>
    <cellStyle name="20% - Accent6 6 5 2" xfId="9811" xr:uid="{66AB9D8A-B94B-47B8-B0A1-AAC329B4D385}"/>
    <cellStyle name="20% - Accent6 6 6" xfId="9455" xr:uid="{5E7CE881-FF8E-446C-B86F-B1E587C740ED}"/>
    <cellStyle name="20% - Accent6 6_11. BS" xfId="10379" xr:uid="{058C1F21-4931-498E-98DC-6DAC79DE3800}"/>
    <cellStyle name="20% - Accent6 7" xfId="776" xr:uid="{00000000-0005-0000-0000-00009E040000}"/>
    <cellStyle name="20% - Accent6 7 2" xfId="5531" xr:uid="{00000000-0005-0000-0000-00009F040000}"/>
    <cellStyle name="20% - Accent6 7 2 2" xfId="9812" xr:uid="{258DC2A3-4B04-4A2D-A9EE-BFB8FA115498}"/>
    <cellStyle name="20% - Accent6 7 3" xfId="5917" xr:uid="{00000000-0005-0000-0000-0000A0040000}"/>
    <cellStyle name="20% - Accent6 7 3 2" xfId="9813" xr:uid="{73F3A1D8-DEF1-43F7-AC36-D9DF954EA673}"/>
    <cellStyle name="20% - Accent6 7 4" xfId="9185" xr:uid="{00000000-0005-0000-0000-0000A1040000}"/>
    <cellStyle name="20% - Accent6 7 4 2" xfId="9814" xr:uid="{06594226-C615-42FB-AB43-F18B21CFAFF9}"/>
    <cellStyle name="20% - Accent6 7 5" xfId="9457" xr:uid="{E1820757-B68E-413A-B895-291266A67F09}"/>
    <cellStyle name="20% - Accent6 7_11. BS" xfId="10381" xr:uid="{7F10A51A-353B-4958-AE69-648953A8D5FE}"/>
    <cellStyle name="20% - Accent6 8" xfId="777" xr:uid="{00000000-0005-0000-0000-0000A2040000}"/>
    <cellStyle name="20% - Accent6 8 2" xfId="5532" xr:uid="{00000000-0005-0000-0000-0000A3040000}"/>
    <cellStyle name="20% - Accent6 8 2 2" xfId="9815" xr:uid="{8D8EEF16-EA39-44A3-A81D-6BBE118A74C8}"/>
    <cellStyle name="20% - Accent6 8 3" xfId="5918" xr:uid="{00000000-0005-0000-0000-0000A4040000}"/>
    <cellStyle name="20% - Accent6 8 3 2" xfId="9816" xr:uid="{5DAF0028-1B7A-4069-AB11-19A28F8342D1}"/>
    <cellStyle name="20% - Accent6 8 4" xfId="9186" xr:uid="{00000000-0005-0000-0000-0000A5040000}"/>
    <cellStyle name="20% - Accent6 8 4 2" xfId="9817" xr:uid="{EA80FFCA-6DD1-47DF-9EEF-E4DD982328CE}"/>
    <cellStyle name="20% - Accent6 8 5" xfId="9458" xr:uid="{4713AA9D-9E2C-46C5-A2C5-B31BFE94DC0C}"/>
    <cellStyle name="20% - Accent6 8_11. BS" xfId="10382" xr:uid="{AC1DFF6F-8989-48B6-8549-E255453392A5}"/>
    <cellStyle name="20% - Accent6 9" xfId="778" xr:uid="{00000000-0005-0000-0000-0000A6040000}"/>
    <cellStyle name="20% - Accent6 9 2" xfId="5533" xr:uid="{00000000-0005-0000-0000-0000A7040000}"/>
    <cellStyle name="20% - Accent6 9 2 2" xfId="9818" xr:uid="{14701147-9A66-4D06-B187-88501EE4D0A1}"/>
    <cellStyle name="20% - Accent6 9 3" xfId="5919" xr:uid="{00000000-0005-0000-0000-0000A8040000}"/>
    <cellStyle name="20% - Accent6 9 3 2" xfId="9819" xr:uid="{A96909A1-1D91-43ED-B320-D64EA4A35ABA}"/>
    <cellStyle name="20% - Accent6 9 4" xfId="9187" xr:uid="{00000000-0005-0000-0000-0000A9040000}"/>
    <cellStyle name="20% - Accent6 9 4 2" xfId="9820" xr:uid="{59393641-7084-4D8A-9C7D-BE85D5088A8D}"/>
    <cellStyle name="20% - Accent6 9 5" xfId="9459" xr:uid="{133737E0-B9F3-406A-9020-0720412EC972}"/>
    <cellStyle name="20% - Accent6 9_11. BS" xfId="10383" xr:uid="{28D841C4-6571-41B8-92DA-49A2F0CEDFEE}"/>
    <cellStyle name="20% - Akzent1" xfId="1916" xr:uid="{00000000-0005-0000-0000-0000AA040000}"/>
    <cellStyle name="20% - Akzent2" xfId="1917" xr:uid="{00000000-0005-0000-0000-0000AB040000}"/>
    <cellStyle name="20% - Akzent3" xfId="1918" xr:uid="{00000000-0005-0000-0000-0000AC040000}"/>
    <cellStyle name="20% - Akzent4" xfId="1919" xr:uid="{00000000-0005-0000-0000-0000AD040000}"/>
    <cellStyle name="20% - Akzent5" xfId="1920" xr:uid="{00000000-0005-0000-0000-0000AE040000}"/>
    <cellStyle name="20% - Akzent6" xfId="1921" xr:uid="{00000000-0005-0000-0000-0000AF040000}"/>
    <cellStyle name="20% - Ênfase1" xfId="1922" xr:uid="{00000000-0005-0000-0000-0000B0040000}"/>
    <cellStyle name="20% - Ênfase2" xfId="1923" xr:uid="{00000000-0005-0000-0000-0000B1040000}"/>
    <cellStyle name="20% - Ênfase3" xfId="1924" xr:uid="{00000000-0005-0000-0000-0000B2040000}"/>
    <cellStyle name="20% - Ênfase4" xfId="1925" xr:uid="{00000000-0005-0000-0000-0000B3040000}"/>
    <cellStyle name="20% - Ênfase5" xfId="1926" xr:uid="{00000000-0005-0000-0000-0000B4040000}"/>
    <cellStyle name="20% - Ênfase6" xfId="1927" xr:uid="{00000000-0005-0000-0000-0000B5040000}"/>
    <cellStyle name="20% - Énfasis1" xfId="779" xr:uid="{00000000-0005-0000-0000-0000B6040000}"/>
    <cellStyle name="20% - Énfasis2" xfId="780" xr:uid="{00000000-0005-0000-0000-0000B7040000}"/>
    <cellStyle name="20% - Énfasis3" xfId="781" xr:uid="{00000000-0005-0000-0000-0000B8040000}"/>
    <cellStyle name="20% - Énfasis4" xfId="782" xr:uid="{00000000-0005-0000-0000-0000B9040000}"/>
    <cellStyle name="20% - Énfasis5" xfId="783" xr:uid="{00000000-0005-0000-0000-0000BA040000}"/>
    <cellStyle name="20% - Énfasis6" xfId="784" xr:uid="{00000000-0005-0000-0000-0000BB040000}"/>
    <cellStyle name="40 % - Akzent1" xfId="785" xr:uid="{00000000-0005-0000-0000-0000BC040000}"/>
    <cellStyle name="40 % - Akzent1 2" xfId="1928" xr:uid="{00000000-0005-0000-0000-0000BD040000}"/>
    <cellStyle name="40 % - Akzent2" xfId="786" xr:uid="{00000000-0005-0000-0000-0000BE040000}"/>
    <cellStyle name="40 % - Akzent2 2" xfId="1929" xr:uid="{00000000-0005-0000-0000-0000BF040000}"/>
    <cellStyle name="40 % - Akzent3" xfId="787" xr:uid="{00000000-0005-0000-0000-0000C0040000}"/>
    <cellStyle name="40 % - Akzent3 2" xfId="1930" xr:uid="{00000000-0005-0000-0000-0000C1040000}"/>
    <cellStyle name="40 % - Akzent4" xfId="788" xr:uid="{00000000-0005-0000-0000-0000C2040000}"/>
    <cellStyle name="40 % - Akzent4 2" xfId="1931" xr:uid="{00000000-0005-0000-0000-0000C3040000}"/>
    <cellStyle name="40 % - Akzent5" xfId="789" xr:uid="{00000000-0005-0000-0000-0000C4040000}"/>
    <cellStyle name="40 % - Akzent5 2" xfId="1932" xr:uid="{00000000-0005-0000-0000-0000C5040000}"/>
    <cellStyle name="40 % - Akzent6" xfId="790" xr:uid="{00000000-0005-0000-0000-0000C6040000}"/>
    <cellStyle name="40 % - Akzent6 2" xfId="1933" xr:uid="{00000000-0005-0000-0000-0000C7040000}"/>
    <cellStyle name="40 % - Accent1" xfId="82" xr:uid="{00000000-0005-0000-0000-0000C8040000}"/>
    <cellStyle name="40 % - Accent1 2" xfId="83" xr:uid="{00000000-0005-0000-0000-0000C9040000}"/>
    <cellStyle name="40 % - Accent1 3" xfId="791" xr:uid="{00000000-0005-0000-0000-0000CA040000}"/>
    <cellStyle name="40 % - Accent1_9 Inc.St" xfId="11189" xr:uid="{CA85783D-DA6B-4930-B5CE-B89C34517CAD}"/>
    <cellStyle name="40 % - Accent2" xfId="84" xr:uid="{00000000-0005-0000-0000-0000CC040000}"/>
    <cellStyle name="40 % - Accent2 2" xfId="85" xr:uid="{00000000-0005-0000-0000-0000CD040000}"/>
    <cellStyle name="40 % - Accent2 3" xfId="792" xr:uid="{00000000-0005-0000-0000-0000CE040000}"/>
    <cellStyle name="40 % - Accent2_9 Inc.St" xfId="11190" xr:uid="{9F8A9BB1-D91C-4639-BDD7-3CE8E7BB639B}"/>
    <cellStyle name="40 % - Accent3" xfId="86" xr:uid="{00000000-0005-0000-0000-0000D0040000}"/>
    <cellStyle name="40 % - Accent3 2" xfId="87" xr:uid="{00000000-0005-0000-0000-0000D1040000}"/>
    <cellStyle name="40 % - Accent3 3" xfId="793" xr:uid="{00000000-0005-0000-0000-0000D2040000}"/>
    <cellStyle name="40 % - Accent3_9 Inc.St" xfId="11191" xr:uid="{EA39013C-B653-4F15-A472-F030D4D51781}"/>
    <cellStyle name="40 % - Accent4" xfId="88" xr:uid="{00000000-0005-0000-0000-0000D4040000}"/>
    <cellStyle name="40 % - Accent4 2" xfId="89" xr:uid="{00000000-0005-0000-0000-0000D5040000}"/>
    <cellStyle name="40 % - Accent4 3" xfId="794" xr:uid="{00000000-0005-0000-0000-0000D6040000}"/>
    <cellStyle name="40 % - Accent4_9 Inc.St" xfId="11192" xr:uid="{E0510ED2-00E2-46FC-B10E-027C12540FB1}"/>
    <cellStyle name="40 % - Accent5" xfId="90" xr:uid="{00000000-0005-0000-0000-0000D8040000}"/>
    <cellStyle name="40 % - Accent5 2" xfId="91" xr:uid="{00000000-0005-0000-0000-0000D9040000}"/>
    <cellStyle name="40 % - Accent5 3" xfId="795" xr:uid="{00000000-0005-0000-0000-0000DA040000}"/>
    <cellStyle name="40 % - Accent5_9 Inc.St" xfId="11193" xr:uid="{26B6033C-2561-4CE2-AC71-672A6686B61D}"/>
    <cellStyle name="40 % - Accent6" xfId="92" xr:uid="{00000000-0005-0000-0000-0000DC040000}"/>
    <cellStyle name="40 % - Accent6 2" xfId="93" xr:uid="{00000000-0005-0000-0000-0000DD040000}"/>
    <cellStyle name="40 % - Accent6 3" xfId="796" xr:uid="{00000000-0005-0000-0000-0000DE040000}"/>
    <cellStyle name="40 % - Accent6_9 Inc.St" xfId="11194" xr:uid="{1F797429-C51B-4FC0-AD55-1631EFE5CC79}"/>
    <cellStyle name="40% - Accent1 10" xfId="797" xr:uid="{00000000-0005-0000-0000-0000E0040000}"/>
    <cellStyle name="40% - Accent1 11" xfId="6810" xr:uid="{00000000-0005-0000-0000-0000E1040000}"/>
    <cellStyle name="40% - Accent1 12" xfId="6811" xr:uid="{00000000-0005-0000-0000-0000E2040000}"/>
    <cellStyle name="40% - Accent1 13" xfId="6812" xr:uid="{00000000-0005-0000-0000-0000E3040000}"/>
    <cellStyle name="40% - Accent1 2" xfId="94" xr:uid="{00000000-0005-0000-0000-0000E4040000}"/>
    <cellStyle name="40% - Accent1 2 10" xfId="6813" xr:uid="{00000000-0005-0000-0000-0000E5040000}"/>
    <cellStyle name="40% - Accent1 2 10 2" xfId="6814" xr:uid="{00000000-0005-0000-0000-0000E6040000}"/>
    <cellStyle name="40% - Accent1 2 10 2 2" xfId="6815" xr:uid="{00000000-0005-0000-0000-0000E7040000}"/>
    <cellStyle name="40% - Accent1 2 10 3" xfId="6816" xr:uid="{00000000-0005-0000-0000-0000E8040000}"/>
    <cellStyle name="40% - Accent1 2 11" xfId="6817" xr:uid="{00000000-0005-0000-0000-0000E9040000}"/>
    <cellStyle name="40% - Accent1 2 11 2" xfId="6818" xr:uid="{00000000-0005-0000-0000-0000EA040000}"/>
    <cellStyle name="40% - Accent1 2 11 2 2" xfId="6819" xr:uid="{00000000-0005-0000-0000-0000EB040000}"/>
    <cellStyle name="40% - Accent1 2 11 3" xfId="6820" xr:uid="{00000000-0005-0000-0000-0000EC040000}"/>
    <cellStyle name="40% - Accent1 2 12" xfId="6821" xr:uid="{00000000-0005-0000-0000-0000ED040000}"/>
    <cellStyle name="40% - Accent1 2 12 2" xfId="6822" xr:uid="{00000000-0005-0000-0000-0000EE040000}"/>
    <cellStyle name="40% - Accent1 2 12 2 2" xfId="6823" xr:uid="{00000000-0005-0000-0000-0000EF040000}"/>
    <cellStyle name="40% - Accent1 2 12 3" xfId="6824" xr:uid="{00000000-0005-0000-0000-0000F0040000}"/>
    <cellStyle name="40% - Accent1 2 13" xfId="6825" xr:uid="{00000000-0005-0000-0000-0000F1040000}"/>
    <cellStyle name="40% - Accent1 2 13 2" xfId="6826" xr:uid="{00000000-0005-0000-0000-0000F2040000}"/>
    <cellStyle name="40% - Accent1 2 13 2 2" xfId="6827" xr:uid="{00000000-0005-0000-0000-0000F3040000}"/>
    <cellStyle name="40% - Accent1 2 13 3" xfId="6828" xr:uid="{00000000-0005-0000-0000-0000F4040000}"/>
    <cellStyle name="40% - Accent1 2 14" xfId="6829" xr:uid="{00000000-0005-0000-0000-0000F5040000}"/>
    <cellStyle name="40% - Accent1 2 15" xfId="6830" xr:uid="{00000000-0005-0000-0000-0000F6040000}"/>
    <cellStyle name="40% - Accent1 2 16" xfId="6831" xr:uid="{00000000-0005-0000-0000-0000F7040000}"/>
    <cellStyle name="40% - Accent1 2 17" xfId="6832" xr:uid="{00000000-0005-0000-0000-0000F8040000}"/>
    <cellStyle name="40% - Accent1 2 18" xfId="6833" xr:uid="{00000000-0005-0000-0000-0000F9040000}"/>
    <cellStyle name="40% - Accent1 2 19" xfId="6834" xr:uid="{00000000-0005-0000-0000-0000FA040000}"/>
    <cellStyle name="40% - Accent1 2 19 2" xfId="6835" xr:uid="{00000000-0005-0000-0000-0000FB040000}"/>
    <cellStyle name="40% - Accent1 2 2" xfId="95" xr:uid="{00000000-0005-0000-0000-0000FC040000}"/>
    <cellStyle name="40% - Accent1 2 2 10" xfId="2377" xr:uid="{00000000-0005-0000-0000-0000FD040000}"/>
    <cellStyle name="40% - Accent1 2 2 11" xfId="2378" xr:uid="{00000000-0005-0000-0000-0000FE040000}"/>
    <cellStyle name="40% - Accent1 2 2 12" xfId="2379" xr:uid="{00000000-0005-0000-0000-0000FF040000}"/>
    <cellStyle name="40% - Accent1 2 2 13" xfId="2380" xr:uid="{00000000-0005-0000-0000-000000050000}"/>
    <cellStyle name="40% - Accent1 2 2 14" xfId="2381" xr:uid="{00000000-0005-0000-0000-000001050000}"/>
    <cellStyle name="40% - Accent1 2 2 15" xfId="2382" xr:uid="{00000000-0005-0000-0000-000002050000}"/>
    <cellStyle name="40% - Accent1 2 2 16" xfId="2383" xr:uid="{00000000-0005-0000-0000-000003050000}"/>
    <cellStyle name="40% - Accent1 2 2 17" xfId="2384" xr:uid="{00000000-0005-0000-0000-000004050000}"/>
    <cellStyle name="40% - Accent1 2 2 18" xfId="2385" xr:uid="{00000000-0005-0000-0000-000005050000}"/>
    <cellStyle name="40% - Accent1 2 2 19" xfId="2386" xr:uid="{00000000-0005-0000-0000-000006050000}"/>
    <cellStyle name="40% - Accent1 2 2 2" xfId="2387" xr:uid="{00000000-0005-0000-0000-000007050000}"/>
    <cellStyle name="40% - Accent1 2 2 20" xfId="2388" xr:uid="{00000000-0005-0000-0000-000008050000}"/>
    <cellStyle name="40% - Accent1 2 2 21" xfId="2389" xr:uid="{00000000-0005-0000-0000-000009050000}"/>
    <cellStyle name="40% - Accent1 2 2 22" xfId="2390" xr:uid="{00000000-0005-0000-0000-00000A050000}"/>
    <cellStyle name="40% - Accent1 2 2 23" xfId="2391" xr:uid="{00000000-0005-0000-0000-00000B050000}"/>
    <cellStyle name="40% - Accent1 2 2 24" xfId="2392" xr:uid="{00000000-0005-0000-0000-00000C050000}"/>
    <cellStyle name="40% - Accent1 2 2 25" xfId="2393" xr:uid="{00000000-0005-0000-0000-00000D050000}"/>
    <cellStyle name="40% - Accent1 2 2 26" xfId="2394" xr:uid="{00000000-0005-0000-0000-00000E050000}"/>
    <cellStyle name="40% - Accent1 2 2 27" xfId="798" xr:uid="{00000000-0005-0000-0000-00000F050000}"/>
    <cellStyle name="40% - Accent1 2 2 3" xfId="2395" xr:uid="{00000000-0005-0000-0000-000010050000}"/>
    <cellStyle name="40% - Accent1 2 2 4" xfId="2396" xr:uid="{00000000-0005-0000-0000-000011050000}"/>
    <cellStyle name="40% - Accent1 2 2 5" xfId="2397" xr:uid="{00000000-0005-0000-0000-000012050000}"/>
    <cellStyle name="40% - Accent1 2 2 6" xfId="2398" xr:uid="{00000000-0005-0000-0000-000013050000}"/>
    <cellStyle name="40% - Accent1 2 2 7" xfId="2399" xr:uid="{00000000-0005-0000-0000-000014050000}"/>
    <cellStyle name="40% - Accent1 2 2 8" xfId="2400" xr:uid="{00000000-0005-0000-0000-000015050000}"/>
    <cellStyle name="40% - Accent1 2 2 8 2" xfId="6836" xr:uid="{00000000-0005-0000-0000-000016050000}"/>
    <cellStyle name="40% - Accent1 2 2 8_9 Inc.St" xfId="11196" xr:uid="{F99CA7C6-7719-4E13-AB08-48436CA7BBBF}"/>
    <cellStyle name="40% - Accent1 2 2 9" xfId="2401" xr:uid="{00000000-0005-0000-0000-000018050000}"/>
    <cellStyle name="40% - Accent1 2 2_9 Inc.St" xfId="11195" xr:uid="{3F867823-DA55-42AF-A279-7CCA821F0374}"/>
    <cellStyle name="40% - Accent1 2 3" xfId="6837" xr:uid="{00000000-0005-0000-0000-00001A050000}"/>
    <cellStyle name="40% - Accent1 2 3 10" xfId="6838" xr:uid="{00000000-0005-0000-0000-00001B050000}"/>
    <cellStyle name="40% - Accent1 2 3 11" xfId="6839" xr:uid="{00000000-0005-0000-0000-00001C050000}"/>
    <cellStyle name="40% - Accent1 2 3 12" xfId="6840" xr:uid="{00000000-0005-0000-0000-00001D050000}"/>
    <cellStyle name="40% - Accent1 2 3 13" xfId="6841" xr:uid="{00000000-0005-0000-0000-00001E050000}"/>
    <cellStyle name="40% - Accent1 2 3 14" xfId="6842" xr:uid="{00000000-0005-0000-0000-00001F050000}"/>
    <cellStyle name="40% - Accent1 2 3 15" xfId="6843" xr:uid="{00000000-0005-0000-0000-000020050000}"/>
    <cellStyle name="40% - Accent1 2 3 16" xfId="6844" xr:uid="{00000000-0005-0000-0000-000021050000}"/>
    <cellStyle name="40% - Accent1 2 3 17" xfId="6845" xr:uid="{00000000-0005-0000-0000-000022050000}"/>
    <cellStyle name="40% - Accent1 2 3 18" xfId="6846" xr:uid="{00000000-0005-0000-0000-000023050000}"/>
    <cellStyle name="40% - Accent1 2 3 18 2" xfId="6847" xr:uid="{00000000-0005-0000-0000-000024050000}"/>
    <cellStyle name="40% - Accent1 2 3 19" xfId="6848" xr:uid="{00000000-0005-0000-0000-000025050000}"/>
    <cellStyle name="40% - Accent1 2 3 2" xfId="6849" xr:uid="{00000000-0005-0000-0000-000026050000}"/>
    <cellStyle name="40% - Accent1 2 3 2 10" xfId="6850" xr:uid="{00000000-0005-0000-0000-000027050000}"/>
    <cellStyle name="40% - Accent1 2 3 2 11" xfId="6851" xr:uid="{00000000-0005-0000-0000-000028050000}"/>
    <cellStyle name="40% - Accent1 2 3 2 12" xfId="6852" xr:uid="{00000000-0005-0000-0000-000029050000}"/>
    <cellStyle name="40% - Accent1 2 3 2 2" xfId="6853" xr:uid="{00000000-0005-0000-0000-00002A050000}"/>
    <cellStyle name="40% - Accent1 2 3 2 3" xfId="6854" xr:uid="{00000000-0005-0000-0000-00002B050000}"/>
    <cellStyle name="40% - Accent1 2 3 2 4" xfId="6855" xr:uid="{00000000-0005-0000-0000-00002C050000}"/>
    <cellStyle name="40% - Accent1 2 3 2 5" xfId="6856" xr:uid="{00000000-0005-0000-0000-00002D050000}"/>
    <cellStyle name="40% - Accent1 2 3 2 6" xfId="6857" xr:uid="{00000000-0005-0000-0000-00002E050000}"/>
    <cellStyle name="40% - Accent1 2 3 2 7" xfId="6858" xr:uid="{00000000-0005-0000-0000-00002F050000}"/>
    <cellStyle name="40% - Accent1 2 3 2 8" xfId="6859" xr:uid="{00000000-0005-0000-0000-000030050000}"/>
    <cellStyle name="40% - Accent1 2 3 2 9" xfId="6860" xr:uid="{00000000-0005-0000-0000-000031050000}"/>
    <cellStyle name="40% - Accent1 2 3 3" xfId="6861" xr:uid="{00000000-0005-0000-0000-000032050000}"/>
    <cellStyle name="40% - Accent1 2 3 4" xfId="6862" xr:uid="{00000000-0005-0000-0000-000033050000}"/>
    <cellStyle name="40% - Accent1 2 3 5" xfId="6863" xr:uid="{00000000-0005-0000-0000-000034050000}"/>
    <cellStyle name="40% - Accent1 2 3 6" xfId="6864" xr:uid="{00000000-0005-0000-0000-000035050000}"/>
    <cellStyle name="40% - Accent1 2 3 7" xfId="6865" xr:uid="{00000000-0005-0000-0000-000036050000}"/>
    <cellStyle name="40% - Accent1 2 3 8" xfId="6866" xr:uid="{00000000-0005-0000-0000-000037050000}"/>
    <cellStyle name="40% - Accent1 2 3 9" xfId="6867" xr:uid="{00000000-0005-0000-0000-000038050000}"/>
    <cellStyle name="40% - Accent1 2 3_EQU" xfId="6868" xr:uid="{00000000-0005-0000-0000-000039050000}"/>
    <cellStyle name="40% - Accent1 2 4" xfId="6869" xr:uid="{00000000-0005-0000-0000-00003A050000}"/>
    <cellStyle name="40% - Accent1 2 4 2" xfId="6870" xr:uid="{00000000-0005-0000-0000-00003B050000}"/>
    <cellStyle name="40% - Accent1 2 4 2 2" xfId="6871" xr:uid="{00000000-0005-0000-0000-00003C050000}"/>
    <cellStyle name="40% - Accent1 2 4 3" xfId="6872" xr:uid="{00000000-0005-0000-0000-00003D050000}"/>
    <cellStyle name="40% - Accent1 2 4_EQU" xfId="6873" xr:uid="{00000000-0005-0000-0000-00003E050000}"/>
    <cellStyle name="40% - Accent1 2 5" xfId="6874" xr:uid="{00000000-0005-0000-0000-00003F050000}"/>
    <cellStyle name="40% - Accent1 2 5 2" xfId="6875" xr:uid="{00000000-0005-0000-0000-000040050000}"/>
    <cellStyle name="40% - Accent1 2 5 2 2" xfId="6876" xr:uid="{00000000-0005-0000-0000-000041050000}"/>
    <cellStyle name="40% - Accent1 2 5 3" xfId="6877" xr:uid="{00000000-0005-0000-0000-000042050000}"/>
    <cellStyle name="40% - Accent1 2 6" xfId="6878" xr:uid="{00000000-0005-0000-0000-000043050000}"/>
    <cellStyle name="40% - Accent1 2 6 2" xfId="6879" xr:uid="{00000000-0005-0000-0000-000044050000}"/>
    <cellStyle name="40% - Accent1 2 6 2 2" xfId="6880" xr:uid="{00000000-0005-0000-0000-000045050000}"/>
    <cellStyle name="40% - Accent1 2 6 3" xfId="6881" xr:uid="{00000000-0005-0000-0000-000046050000}"/>
    <cellStyle name="40% - Accent1 2 7" xfId="6882" xr:uid="{00000000-0005-0000-0000-000047050000}"/>
    <cellStyle name="40% - Accent1 2 7 2" xfId="6883" xr:uid="{00000000-0005-0000-0000-000048050000}"/>
    <cellStyle name="40% - Accent1 2 7 2 2" xfId="6884" xr:uid="{00000000-0005-0000-0000-000049050000}"/>
    <cellStyle name="40% - Accent1 2 7 3" xfId="6885" xr:uid="{00000000-0005-0000-0000-00004A050000}"/>
    <cellStyle name="40% - Accent1 2 8" xfId="6886" xr:uid="{00000000-0005-0000-0000-00004B050000}"/>
    <cellStyle name="40% - Accent1 2 8 2" xfId="6887" xr:uid="{00000000-0005-0000-0000-00004C050000}"/>
    <cellStyle name="40% - Accent1 2 8 2 2" xfId="6888" xr:uid="{00000000-0005-0000-0000-00004D050000}"/>
    <cellStyle name="40% - Accent1 2 8 3" xfId="6889" xr:uid="{00000000-0005-0000-0000-00004E050000}"/>
    <cellStyle name="40% - Accent1 2 9" xfId="6890" xr:uid="{00000000-0005-0000-0000-00004F050000}"/>
    <cellStyle name="40% - Accent1 2 9 2" xfId="6891" xr:uid="{00000000-0005-0000-0000-000050050000}"/>
    <cellStyle name="40% - Accent1 2 9 2 2" xfId="6892" xr:uid="{00000000-0005-0000-0000-000051050000}"/>
    <cellStyle name="40% - Accent1 2 9 3" xfId="6893" xr:uid="{00000000-0005-0000-0000-000052050000}"/>
    <cellStyle name="40% - Accent1 2_5130_new" xfId="6894" xr:uid="{00000000-0005-0000-0000-000053050000}"/>
    <cellStyle name="40% - Accent1 3" xfId="96" xr:uid="{00000000-0005-0000-0000-000054050000}"/>
    <cellStyle name="40% - Accent1 3 10" xfId="2402" xr:uid="{00000000-0005-0000-0000-000055050000}"/>
    <cellStyle name="40% - Accent1 3 11" xfId="2403" xr:uid="{00000000-0005-0000-0000-000056050000}"/>
    <cellStyle name="40% - Accent1 3 12" xfId="2404" xr:uid="{00000000-0005-0000-0000-000057050000}"/>
    <cellStyle name="40% - Accent1 3 13" xfId="2405" xr:uid="{00000000-0005-0000-0000-000058050000}"/>
    <cellStyle name="40% - Accent1 3 14" xfId="2406" xr:uid="{00000000-0005-0000-0000-000059050000}"/>
    <cellStyle name="40% - Accent1 3 15" xfId="2407" xr:uid="{00000000-0005-0000-0000-00005A050000}"/>
    <cellStyle name="40% - Accent1 3 16" xfId="2408" xr:uid="{00000000-0005-0000-0000-00005B050000}"/>
    <cellStyle name="40% - Accent1 3 17" xfId="2409" xr:uid="{00000000-0005-0000-0000-00005C050000}"/>
    <cellStyle name="40% - Accent1 3 18" xfId="2410" xr:uid="{00000000-0005-0000-0000-00005D050000}"/>
    <cellStyle name="40% - Accent1 3 19" xfId="2411" xr:uid="{00000000-0005-0000-0000-00005E050000}"/>
    <cellStyle name="40% - Accent1 3 2" xfId="97" xr:uid="{00000000-0005-0000-0000-00005F050000}"/>
    <cellStyle name="40% - Accent1 3 2 2" xfId="2412" xr:uid="{00000000-0005-0000-0000-000060050000}"/>
    <cellStyle name="40% - Accent1 3 2 2 2" xfId="6895" xr:uid="{00000000-0005-0000-0000-000061050000}"/>
    <cellStyle name="40% - Accent1 3 2 2_9 Inc.St" xfId="11199" xr:uid="{3A38F218-7F53-48D0-86AD-E6C4A03A9C21}"/>
    <cellStyle name="40% - Accent1 3 2 3" xfId="6896" xr:uid="{00000000-0005-0000-0000-000063050000}"/>
    <cellStyle name="40% - Accent1 3 2_9 Inc.St" xfId="11198" xr:uid="{5EA81208-E3FF-4E64-8C9A-3444DED407D6}"/>
    <cellStyle name="40% - Accent1 3 20" xfId="2413" xr:uid="{00000000-0005-0000-0000-000065050000}"/>
    <cellStyle name="40% - Accent1 3 21" xfId="2414" xr:uid="{00000000-0005-0000-0000-000066050000}"/>
    <cellStyle name="40% - Accent1 3 22" xfId="2415" xr:uid="{00000000-0005-0000-0000-000067050000}"/>
    <cellStyle name="40% - Accent1 3 23" xfId="2416" xr:uid="{00000000-0005-0000-0000-000068050000}"/>
    <cellStyle name="40% - Accent1 3 24" xfId="2417" xr:uid="{00000000-0005-0000-0000-000069050000}"/>
    <cellStyle name="40% - Accent1 3 25" xfId="2418" xr:uid="{00000000-0005-0000-0000-00006A050000}"/>
    <cellStyle name="40% - Accent1 3 26" xfId="2419" xr:uid="{00000000-0005-0000-0000-00006B050000}"/>
    <cellStyle name="40% - Accent1 3 3" xfId="2420" xr:uid="{00000000-0005-0000-0000-00006C050000}"/>
    <cellStyle name="40% - Accent1 3 4" xfId="2421" xr:uid="{00000000-0005-0000-0000-00006D050000}"/>
    <cellStyle name="40% - Accent1 3 5" xfId="2422" xr:uid="{00000000-0005-0000-0000-00006E050000}"/>
    <cellStyle name="40% - Accent1 3 6" xfId="2423" xr:uid="{00000000-0005-0000-0000-00006F050000}"/>
    <cellStyle name="40% - Accent1 3 7" xfId="2424" xr:uid="{00000000-0005-0000-0000-000070050000}"/>
    <cellStyle name="40% - Accent1 3 8" xfId="2425" xr:uid="{00000000-0005-0000-0000-000071050000}"/>
    <cellStyle name="40% - Accent1 3 9" xfId="2426" xr:uid="{00000000-0005-0000-0000-000072050000}"/>
    <cellStyle name="40% - Accent1 3 9 2" xfId="6897" xr:uid="{00000000-0005-0000-0000-000073050000}"/>
    <cellStyle name="40% - Accent1 3 9_9 Inc.St" xfId="11200" xr:uid="{4AC4E4D3-EE20-434D-99D2-2DBB115DB885}"/>
    <cellStyle name="40% - Accent1 3_9 Inc.St" xfId="11197" xr:uid="{68052950-DD15-462B-9832-1C2BB51F8E31}"/>
    <cellStyle name="40% - Accent1 4" xfId="98" xr:uid="{00000000-0005-0000-0000-000076050000}"/>
    <cellStyle name="40% - Accent1 4 10" xfId="6898" xr:uid="{00000000-0005-0000-0000-000077050000}"/>
    <cellStyle name="40% - Accent1 4 2" xfId="99" xr:uid="{00000000-0005-0000-0000-000078050000}"/>
    <cellStyle name="40% - Accent1 4 2 2" xfId="6899" xr:uid="{00000000-0005-0000-0000-000079050000}"/>
    <cellStyle name="40% - Accent1 4 2 2 2" xfId="6900" xr:uid="{00000000-0005-0000-0000-00007A050000}"/>
    <cellStyle name="40% - Accent1 4 2 3" xfId="6901" xr:uid="{00000000-0005-0000-0000-00007B050000}"/>
    <cellStyle name="40% - Accent1 4 2_EQU" xfId="6902" xr:uid="{00000000-0005-0000-0000-00007C050000}"/>
    <cellStyle name="40% - Accent1 4 3" xfId="6903" xr:uid="{00000000-0005-0000-0000-00007D050000}"/>
    <cellStyle name="40% - Accent1 4 4" xfId="6904" xr:uid="{00000000-0005-0000-0000-00007E050000}"/>
    <cellStyle name="40% - Accent1 4 5" xfId="6905" xr:uid="{00000000-0005-0000-0000-00007F050000}"/>
    <cellStyle name="40% - Accent1 4 6" xfId="6906" xr:uid="{00000000-0005-0000-0000-000080050000}"/>
    <cellStyle name="40% - Accent1 4 7" xfId="6907" xr:uid="{00000000-0005-0000-0000-000081050000}"/>
    <cellStyle name="40% - Accent1 4 8" xfId="6908" xr:uid="{00000000-0005-0000-0000-000082050000}"/>
    <cellStyle name="40% - Accent1 4 9" xfId="6909" xr:uid="{00000000-0005-0000-0000-000083050000}"/>
    <cellStyle name="40% - Accent1 4 9 2" xfId="6910" xr:uid="{00000000-0005-0000-0000-000084050000}"/>
    <cellStyle name="40% - Accent1 4_9 Inc.St" xfId="11201" xr:uid="{D612B143-E41C-4AFF-BE48-CCD6EBCA7894}"/>
    <cellStyle name="40% - Accent1 5" xfId="100" xr:uid="{00000000-0005-0000-0000-000086050000}"/>
    <cellStyle name="40% - Accent1 5 2" xfId="101" xr:uid="{00000000-0005-0000-0000-000087050000}"/>
    <cellStyle name="40% - Accent1 5 2 2" xfId="800" xr:uid="{00000000-0005-0000-0000-000088050000}"/>
    <cellStyle name="40% - Accent1 5 2 2 2" xfId="6911" xr:uid="{00000000-0005-0000-0000-000089050000}"/>
    <cellStyle name="40% - Accent1 5 2 2 3" xfId="5921" xr:uid="{00000000-0005-0000-0000-00008A050000}"/>
    <cellStyle name="40% - Accent1 5 2 2 3 2" xfId="9821" xr:uid="{1CE07075-8472-445D-A295-E179D2996313}"/>
    <cellStyle name="40% - Accent1 5 2 2 4" xfId="9189" xr:uid="{00000000-0005-0000-0000-00008B050000}"/>
    <cellStyle name="40% - Accent1 5 2 2 4 2" xfId="9822" xr:uid="{10D5BAEF-1F81-4BD6-B6AB-E2C5C4109316}"/>
    <cellStyle name="40% - Accent1 5 2 2 5" xfId="9461" xr:uid="{B420ECFF-D352-454F-99D7-94002AABBCA7}"/>
    <cellStyle name="40% - Accent1 5 2 2_11. BS" xfId="10384" xr:uid="{55358170-2337-47C5-B1AC-56603C472892}"/>
    <cellStyle name="40% - Accent1 5 2 3" xfId="5535" xr:uid="{00000000-0005-0000-0000-00008D050000}"/>
    <cellStyle name="40% - Accent1 5 2 3 2" xfId="6912" xr:uid="{00000000-0005-0000-0000-00008E050000}"/>
    <cellStyle name="40% - Accent1 5 2 3_11. BS" xfId="10385" xr:uid="{1896BD40-9A58-4997-A8F5-6962310F991C}"/>
    <cellStyle name="40% - Accent1 5 2_9 Inc.St" xfId="11203" xr:uid="{A16E8074-70BF-4D21-B42B-5400B1C89A84}"/>
    <cellStyle name="40% - Accent1 5 3" xfId="799" xr:uid="{00000000-0005-0000-0000-000090050000}"/>
    <cellStyle name="40% - Accent1 5 3 2" xfId="6913" xr:uid="{00000000-0005-0000-0000-000091050000}"/>
    <cellStyle name="40% - Accent1 5 3 3" xfId="5920" xr:uid="{00000000-0005-0000-0000-000092050000}"/>
    <cellStyle name="40% - Accent1 5 3 3 2" xfId="9823" xr:uid="{7BD54B4D-E3F1-4DC8-9E7A-817DCFB53CD2}"/>
    <cellStyle name="40% - Accent1 5 3 4" xfId="9188" xr:uid="{00000000-0005-0000-0000-000093050000}"/>
    <cellStyle name="40% - Accent1 5 3 4 2" xfId="9824" xr:uid="{0D446E5F-1730-4499-9531-B228FA20E71F}"/>
    <cellStyle name="40% - Accent1 5 3 5" xfId="9460" xr:uid="{9C956B2E-D56F-43F6-8A14-25FEE3BB9BF4}"/>
    <cellStyle name="40% - Accent1 5 3_11. BS" xfId="10386" xr:uid="{41F5E0AF-FD1A-4D13-A4E7-BB82F0A178F7}"/>
    <cellStyle name="40% - Accent1 5 4" xfId="5534" xr:uid="{00000000-0005-0000-0000-000095050000}"/>
    <cellStyle name="40% - Accent1 5 4 2" xfId="6914" xr:uid="{00000000-0005-0000-0000-000096050000}"/>
    <cellStyle name="40% - Accent1 5 4_11. BS" xfId="10387" xr:uid="{8084C183-88BA-46F3-923E-CE6118E938E1}"/>
    <cellStyle name="40% - Accent1 5_9 Inc.St" xfId="11202" xr:uid="{7BA7DEE0-5B09-4DDB-A139-809AA9EC2C79}"/>
    <cellStyle name="40% - Accent1 6" xfId="801" xr:uid="{00000000-0005-0000-0000-000098050000}"/>
    <cellStyle name="40% - Accent1 6 10" xfId="11338" xr:uid="{A8370011-E6E0-411C-81C3-63CDAF3A9EB7}"/>
    <cellStyle name="40% - Accent1 6 2" xfId="802" xr:uid="{00000000-0005-0000-0000-000099050000}"/>
    <cellStyle name="40% - Accent1 6 2 2" xfId="5537" xr:uid="{00000000-0005-0000-0000-00009A050000}"/>
    <cellStyle name="40% - Accent1 6 2 2 2" xfId="6916" xr:uid="{00000000-0005-0000-0000-00009B050000}"/>
    <cellStyle name="40% - Accent1 6 2 2 3" xfId="6915" xr:uid="{00000000-0005-0000-0000-00009C050000}"/>
    <cellStyle name="40% - Accent1 6 2 2_11. BS" xfId="10390" xr:uid="{CE4A2199-CFAE-46FB-A002-5B6CC90E8A30}"/>
    <cellStyle name="40% - Accent1 6 2 3" xfId="6917" xr:uid="{00000000-0005-0000-0000-00009D050000}"/>
    <cellStyle name="40% - Accent1 6 2 4" xfId="5923" xr:uid="{00000000-0005-0000-0000-00009E050000}"/>
    <cellStyle name="40% - Accent1 6 2 4 2" xfId="9825" xr:uid="{EA61B4C4-E926-4D73-8628-1537BD750869}"/>
    <cellStyle name="40% - Accent1 6 2 5" xfId="9191" xr:uid="{00000000-0005-0000-0000-00009F050000}"/>
    <cellStyle name="40% - Accent1 6 2 5 2" xfId="9826" xr:uid="{35E27BEE-2748-4074-B796-2EA699400410}"/>
    <cellStyle name="40% - Accent1 6 2 6" xfId="9463" xr:uid="{95E96B4D-F22F-44F7-BB49-C3D52F090C00}"/>
    <cellStyle name="40% - Accent1 6 2 7" xfId="9618" xr:uid="{9AB02064-F4A6-4B48-AE5D-4A36472D8E61}"/>
    <cellStyle name="40% - Accent1 6 2 8" xfId="11367" xr:uid="{23BACB67-F54A-4D12-B5E6-1661325CFA0B}"/>
    <cellStyle name="40% - Accent1 6 2 9" xfId="11337" xr:uid="{3177778E-F1E2-4E04-AB76-312FECFF38AC}"/>
    <cellStyle name="40% - Accent1 6 2_11. BS" xfId="10389" xr:uid="{9C335D89-09D9-44B1-92B2-DDA7B28892D0}"/>
    <cellStyle name="40% - Accent1 6 3" xfId="5536" xr:uid="{00000000-0005-0000-0000-0000A1050000}"/>
    <cellStyle name="40% - Accent1 6 3 2" xfId="6919" xr:uid="{00000000-0005-0000-0000-0000A2050000}"/>
    <cellStyle name="40% - Accent1 6 3 3" xfId="6918" xr:uid="{00000000-0005-0000-0000-0000A3050000}"/>
    <cellStyle name="40% - Accent1 6 3_11. BS" xfId="10391" xr:uid="{17510F7E-4462-47BF-9FA5-754105FC2A13}"/>
    <cellStyle name="40% - Accent1 6 4" xfId="6920" xr:uid="{00000000-0005-0000-0000-0000A4050000}"/>
    <cellStyle name="40% - Accent1 6 5" xfId="5922" xr:uid="{00000000-0005-0000-0000-0000A5050000}"/>
    <cellStyle name="40% - Accent1 6 5 2" xfId="9827" xr:uid="{E42150A6-37AD-4AD3-88CF-7013835A9B31}"/>
    <cellStyle name="40% - Accent1 6 6" xfId="9190" xr:uid="{00000000-0005-0000-0000-0000A6050000}"/>
    <cellStyle name="40% - Accent1 6 6 2" xfId="9828" xr:uid="{24636ABF-FF10-47EF-865C-6D6D50344895}"/>
    <cellStyle name="40% - Accent1 6 7" xfId="9462" xr:uid="{F158FF94-0793-42DF-AEFF-0687D59793CC}"/>
    <cellStyle name="40% - Accent1 6 8" xfId="9619" xr:uid="{F605A4EB-90AE-4E0D-8AE8-16299C65DA93}"/>
    <cellStyle name="40% - Accent1 6 9" xfId="9603" xr:uid="{82BEF16C-9664-48F7-B7BE-354CCF19C632}"/>
    <cellStyle name="40% - Accent1 6_11. BS" xfId="10388" xr:uid="{1EDB1AD8-C067-48CA-AF64-52925CA36CB3}"/>
    <cellStyle name="40% - Accent1 7" xfId="803" xr:uid="{00000000-0005-0000-0000-0000A8050000}"/>
    <cellStyle name="40% - Accent1 7 2" xfId="5538" xr:uid="{00000000-0005-0000-0000-0000A9050000}"/>
    <cellStyle name="40% - Accent1 7 2 2" xfId="6922" xr:uid="{00000000-0005-0000-0000-0000AA050000}"/>
    <cellStyle name="40% - Accent1 7 2 3" xfId="6921" xr:uid="{00000000-0005-0000-0000-0000AB050000}"/>
    <cellStyle name="40% - Accent1 7 2_11. BS" xfId="10393" xr:uid="{CFC6E971-D78E-4B09-A90F-9C271634860B}"/>
    <cellStyle name="40% - Accent1 7 3" xfId="6923" xr:uid="{00000000-0005-0000-0000-0000AC050000}"/>
    <cellStyle name="40% - Accent1 7 4" xfId="5924" xr:uid="{00000000-0005-0000-0000-0000AD050000}"/>
    <cellStyle name="40% - Accent1 7 4 2" xfId="9829" xr:uid="{17193DD3-6C13-4B54-8603-50DCABA57A37}"/>
    <cellStyle name="40% - Accent1 7 5" xfId="9192" xr:uid="{00000000-0005-0000-0000-0000AE050000}"/>
    <cellStyle name="40% - Accent1 7 5 2" xfId="9830" xr:uid="{33DC5F1D-0EAD-467C-8005-1BF6BA5FF4F3}"/>
    <cellStyle name="40% - Accent1 7 6" xfId="9464" xr:uid="{86EE3ACA-4C00-4B09-B93D-47BB53AB99F6}"/>
    <cellStyle name="40% - Accent1 7 7" xfId="9617" xr:uid="{F937AAE7-2102-4F14-9A9C-7C3AD58992C8}"/>
    <cellStyle name="40% - Accent1 7 8" xfId="11351" xr:uid="{C793E875-0E17-45BC-BB07-F1820EEBF34A}"/>
    <cellStyle name="40% - Accent1 7 9" xfId="11339" xr:uid="{86CE9AF5-69EE-46B6-90E5-A6C794F4448B}"/>
    <cellStyle name="40% - Accent1 7_11. BS" xfId="10392" xr:uid="{26303023-E4A4-4A83-97E4-BB004A4EB734}"/>
    <cellStyle name="40% - Accent1 8" xfId="804" xr:uid="{00000000-0005-0000-0000-0000B0050000}"/>
    <cellStyle name="40% - Accent1 8 2" xfId="5539" xr:uid="{00000000-0005-0000-0000-0000B1050000}"/>
    <cellStyle name="40% - Accent1 8 2 2" xfId="9831" xr:uid="{B83CD7E6-DC23-4C38-8469-9947432C8A08}"/>
    <cellStyle name="40% - Accent1 8 3" xfId="5925" xr:uid="{00000000-0005-0000-0000-0000B2050000}"/>
    <cellStyle name="40% - Accent1 8 3 2" xfId="9832" xr:uid="{C66B3D6A-BCEC-48DD-8589-DC2254B97ED2}"/>
    <cellStyle name="40% - Accent1 8 4" xfId="9193" xr:uid="{00000000-0005-0000-0000-0000B3050000}"/>
    <cellStyle name="40% - Accent1 8 4 2" xfId="9833" xr:uid="{E60C0D7F-E45A-44C4-9695-C91B36A03843}"/>
    <cellStyle name="40% - Accent1 8 5" xfId="9465" xr:uid="{B9818923-0432-4409-805E-D1E7A1A94675}"/>
    <cellStyle name="40% - Accent1 8_11. BS" xfId="10394" xr:uid="{4423F863-5A91-494D-887C-3C90CAD631A9}"/>
    <cellStyle name="40% - Accent1 9" xfId="805" xr:uid="{00000000-0005-0000-0000-0000B4050000}"/>
    <cellStyle name="40% - Accent1 9 2" xfId="5540" xr:uid="{00000000-0005-0000-0000-0000B5050000}"/>
    <cellStyle name="40% - Accent1 9 2 2" xfId="9834" xr:uid="{CB1B2E67-BE5B-4F51-9B39-19E0590A7717}"/>
    <cellStyle name="40% - Accent1 9 3" xfId="5926" xr:uid="{00000000-0005-0000-0000-0000B6050000}"/>
    <cellStyle name="40% - Accent1 9 3 2" xfId="9835" xr:uid="{9B7BAA67-F82B-4F50-AA9C-F8ECC097D63E}"/>
    <cellStyle name="40% - Accent1 9 4" xfId="9194" xr:uid="{00000000-0005-0000-0000-0000B7050000}"/>
    <cellStyle name="40% - Accent1 9 4 2" xfId="9836" xr:uid="{287F5D13-7477-489D-A4B3-DE0A7D4F70D4}"/>
    <cellStyle name="40% - Accent1 9 5" xfId="9466" xr:uid="{1FC941D1-1C34-4779-BA28-48FE49762BF2}"/>
    <cellStyle name="40% - Accent1 9_11. BS" xfId="10395" xr:uid="{0BCAA165-3F6D-4073-AA1A-A9AF705B5A62}"/>
    <cellStyle name="40% - Accent2 10" xfId="806" xr:uid="{00000000-0005-0000-0000-0000B8050000}"/>
    <cellStyle name="40% - Accent2 11" xfId="6924" xr:uid="{00000000-0005-0000-0000-0000B9050000}"/>
    <cellStyle name="40% - Accent2 12" xfId="6925" xr:uid="{00000000-0005-0000-0000-0000BA050000}"/>
    <cellStyle name="40% - Accent2 13" xfId="6926" xr:uid="{00000000-0005-0000-0000-0000BB050000}"/>
    <cellStyle name="40% - Accent2 2" xfId="102" xr:uid="{00000000-0005-0000-0000-0000BC050000}"/>
    <cellStyle name="40% - Accent2 2 10" xfId="6927" xr:uid="{00000000-0005-0000-0000-0000BD050000}"/>
    <cellStyle name="40% - Accent2 2 11" xfId="6928" xr:uid="{00000000-0005-0000-0000-0000BE050000}"/>
    <cellStyle name="40% - Accent2 2 12" xfId="6929" xr:uid="{00000000-0005-0000-0000-0000BF050000}"/>
    <cellStyle name="40% - Accent2 2 13" xfId="6930" xr:uid="{00000000-0005-0000-0000-0000C0050000}"/>
    <cellStyle name="40% - Accent2 2 14" xfId="6931" xr:uid="{00000000-0005-0000-0000-0000C1050000}"/>
    <cellStyle name="40% - Accent2 2 15" xfId="6932" xr:uid="{00000000-0005-0000-0000-0000C2050000}"/>
    <cellStyle name="40% - Accent2 2 16" xfId="6933" xr:uid="{00000000-0005-0000-0000-0000C3050000}"/>
    <cellStyle name="40% - Accent2 2 17" xfId="6934" xr:uid="{00000000-0005-0000-0000-0000C4050000}"/>
    <cellStyle name="40% - Accent2 2 18" xfId="6935" xr:uid="{00000000-0005-0000-0000-0000C5050000}"/>
    <cellStyle name="40% - Accent2 2 2" xfId="103" xr:uid="{00000000-0005-0000-0000-0000C6050000}"/>
    <cellStyle name="40% - Accent2 2 2 10" xfId="2427" xr:uid="{00000000-0005-0000-0000-0000C7050000}"/>
    <cellStyle name="40% - Accent2 2 2 11" xfId="2428" xr:uid="{00000000-0005-0000-0000-0000C8050000}"/>
    <cellStyle name="40% - Accent2 2 2 12" xfId="2429" xr:uid="{00000000-0005-0000-0000-0000C9050000}"/>
    <cellStyle name="40% - Accent2 2 2 13" xfId="2430" xr:uid="{00000000-0005-0000-0000-0000CA050000}"/>
    <cellStyle name="40% - Accent2 2 2 14" xfId="2431" xr:uid="{00000000-0005-0000-0000-0000CB050000}"/>
    <cellStyle name="40% - Accent2 2 2 15" xfId="2432" xr:uid="{00000000-0005-0000-0000-0000CC050000}"/>
    <cellStyle name="40% - Accent2 2 2 16" xfId="2433" xr:uid="{00000000-0005-0000-0000-0000CD050000}"/>
    <cellStyle name="40% - Accent2 2 2 17" xfId="2434" xr:uid="{00000000-0005-0000-0000-0000CE050000}"/>
    <cellStyle name="40% - Accent2 2 2 18" xfId="2435" xr:uid="{00000000-0005-0000-0000-0000CF050000}"/>
    <cellStyle name="40% - Accent2 2 2 19" xfId="2436" xr:uid="{00000000-0005-0000-0000-0000D0050000}"/>
    <cellStyle name="40% - Accent2 2 2 2" xfId="2437" xr:uid="{00000000-0005-0000-0000-0000D1050000}"/>
    <cellStyle name="40% - Accent2 2 2 20" xfId="2438" xr:uid="{00000000-0005-0000-0000-0000D2050000}"/>
    <cellStyle name="40% - Accent2 2 2 21" xfId="2439" xr:uid="{00000000-0005-0000-0000-0000D3050000}"/>
    <cellStyle name="40% - Accent2 2 2 22" xfId="2440" xr:uid="{00000000-0005-0000-0000-0000D4050000}"/>
    <cellStyle name="40% - Accent2 2 2 23" xfId="2441" xr:uid="{00000000-0005-0000-0000-0000D5050000}"/>
    <cellStyle name="40% - Accent2 2 2 24" xfId="2442" xr:uid="{00000000-0005-0000-0000-0000D6050000}"/>
    <cellStyle name="40% - Accent2 2 2 25" xfId="2443" xr:uid="{00000000-0005-0000-0000-0000D7050000}"/>
    <cellStyle name="40% - Accent2 2 2 26" xfId="2444" xr:uid="{00000000-0005-0000-0000-0000D8050000}"/>
    <cellStyle name="40% - Accent2 2 2 27" xfId="807" xr:uid="{00000000-0005-0000-0000-0000D9050000}"/>
    <cellStyle name="40% - Accent2 2 2 3" xfId="2445" xr:uid="{00000000-0005-0000-0000-0000DA050000}"/>
    <cellStyle name="40% - Accent2 2 2 4" xfId="2446" xr:uid="{00000000-0005-0000-0000-0000DB050000}"/>
    <cellStyle name="40% - Accent2 2 2 5" xfId="2447" xr:uid="{00000000-0005-0000-0000-0000DC050000}"/>
    <cellStyle name="40% - Accent2 2 2 6" xfId="2448" xr:uid="{00000000-0005-0000-0000-0000DD050000}"/>
    <cellStyle name="40% - Accent2 2 2 7" xfId="2449" xr:uid="{00000000-0005-0000-0000-0000DE050000}"/>
    <cellStyle name="40% - Accent2 2 2 8" xfId="2450" xr:uid="{00000000-0005-0000-0000-0000DF050000}"/>
    <cellStyle name="40% - Accent2 2 2 9" xfId="2451" xr:uid="{00000000-0005-0000-0000-0000E0050000}"/>
    <cellStyle name="40% - Accent2 2 2_9 Inc.St" xfId="11204" xr:uid="{59794F54-F3AB-493D-B079-7D6DCB0B4757}"/>
    <cellStyle name="40% - Accent2 2 3" xfId="6936" xr:uid="{00000000-0005-0000-0000-0000E2050000}"/>
    <cellStyle name="40% - Accent2 2 3 10" xfId="6937" xr:uid="{00000000-0005-0000-0000-0000E3050000}"/>
    <cellStyle name="40% - Accent2 2 3 11" xfId="6938" xr:uid="{00000000-0005-0000-0000-0000E4050000}"/>
    <cellStyle name="40% - Accent2 2 3 12" xfId="6939" xr:uid="{00000000-0005-0000-0000-0000E5050000}"/>
    <cellStyle name="40% - Accent2 2 3 13" xfId="6940" xr:uid="{00000000-0005-0000-0000-0000E6050000}"/>
    <cellStyle name="40% - Accent2 2 3 14" xfId="6941" xr:uid="{00000000-0005-0000-0000-0000E7050000}"/>
    <cellStyle name="40% - Accent2 2 3 15" xfId="6942" xr:uid="{00000000-0005-0000-0000-0000E8050000}"/>
    <cellStyle name="40% - Accent2 2 3 16" xfId="6943" xr:uid="{00000000-0005-0000-0000-0000E9050000}"/>
    <cellStyle name="40% - Accent2 2 3 17" xfId="6944" xr:uid="{00000000-0005-0000-0000-0000EA050000}"/>
    <cellStyle name="40% - Accent2 2 3 18" xfId="6945" xr:uid="{00000000-0005-0000-0000-0000EB050000}"/>
    <cellStyle name="40% - Accent2 2 3 2" xfId="6946" xr:uid="{00000000-0005-0000-0000-0000EC050000}"/>
    <cellStyle name="40% - Accent2 2 3 2 10" xfId="6947" xr:uid="{00000000-0005-0000-0000-0000ED050000}"/>
    <cellStyle name="40% - Accent2 2 3 2 11" xfId="6948" xr:uid="{00000000-0005-0000-0000-0000EE050000}"/>
    <cellStyle name="40% - Accent2 2 3 2 12" xfId="6949" xr:uid="{00000000-0005-0000-0000-0000EF050000}"/>
    <cellStyle name="40% - Accent2 2 3 2 2" xfId="6950" xr:uid="{00000000-0005-0000-0000-0000F0050000}"/>
    <cellStyle name="40% - Accent2 2 3 2 3" xfId="6951" xr:uid="{00000000-0005-0000-0000-0000F1050000}"/>
    <cellStyle name="40% - Accent2 2 3 2 4" xfId="6952" xr:uid="{00000000-0005-0000-0000-0000F2050000}"/>
    <cellStyle name="40% - Accent2 2 3 2 5" xfId="6953" xr:uid="{00000000-0005-0000-0000-0000F3050000}"/>
    <cellStyle name="40% - Accent2 2 3 2 6" xfId="6954" xr:uid="{00000000-0005-0000-0000-0000F4050000}"/>
    <cellStyle name="40% - Accent2 2 3 2 7" xfId="6955" xr:uid="{00000000-0005-0000-0000-0000F5050000}"/>
    <cellStyle name="40% - Accent2 2 3 2 8" xfId="6956" xr:uid="{00000000-0005-0000-0000-0000F6050000}"/>
    <cellStyle name="40% - Accent2 2 3 2 9" xfId="6957" xr:uid="{00000000-0005-0000-0000-0000F7050000}"/>
    <cellStyle name="40% - Accent2 2 3 3" xfId="6958" xr:uid="{00000000-0005-0000-0000-0000F8050000}"/>
    <cellStyle name="40% - Accent2 2 3 4" xfId="6959" xr:uid="{00000000-0005-0000-0000-0000F9050000}"/>
    <cellStyle name="40% - Accent2 2 3 5" xfId="6960" xr:uid="{00000000-0005-0000-0000-0000FA050000}"/>
    <cellStyle name="40% - Accent2 2 3 6" xfId="6961" xr:uid="{00000000-0005-0000-0000-0000FB050000}"/>
    <cellStyle name="40% - Accent2 2 3 7" xfId="6962" xr:uid="{00000000-0005-0000-0000-0000FC050000}"/>
    <cellStyle name="40% - Accent2 2 3 8" xfId="6963" xr:uid="{00000000-0005-0000-0000-0000FD050000}"/>
    <cellStyle name="40% - Accent2 2 3 9" xfId="6964" xr:uid="{00000000-0005-0000-0000-0000FE050000}"/>
    <cellStyle name="40% - Accent2 2 3_EQU" xfId="6965" xr:uid="{00000000-0005-0000-0000-0000FF050000}"/>
    <cellStyle name="40% - Accent2 2 4" xfId="6966" xr:uid="{00000000-0005-0000-0000-000000060000}"/>
    <cellStyle name="40% - Accent2 2 5" xfId="6967" xr:uid="{00000000-0005-0000-0000-000001060000}"/>
    <cellStyle name="40% - Accent2 2 6" xfId="6968" xr:uid="{00000000-0005-0000-0000-000002060000}"/>
    <cellStyle name="40% - Accent2 2 7" xfId="6969" xr:uid="{00000000-0005-0000-0000-000003060000}"/>
    <cellStyle name="40% - Accent2 2 8" xfId="6970" xr:uid="{00000000-0005-0000-0000-000004060000}"/>
    <cellStyle name="40% - Accent2 2 9" xfId="6971" xr:uid="{00000000-0005-0000-0000-000005060000}"/>
    <cellStyle name="40% - Accent2 2_5130_new" xfId="6972" xr:uid="{00000000-0005-0000-0000-000006060000}"/>
    <cellStyle name="40% - Accent2 3" xfId="104" xr:uid="{00000000-0005-0000-0000-000007060000}"/>
    <cellStyle name="40% - Accent2 3 10" xfId="2452" xr:uid="{00000000-0005-0000-0000-000008060000}"/>
    <cellStyle name="40% - Accent2 3 11" xfId="2453" xr:uid="{00000000-0005-0000-0000-000009060000}"/>
    <cellStyle name="40% - Accent2 3 12" xfId="2454" xr:uid="{00000000-0005-0000-0000-00000A060000}"/>
    <cellStyle name="40% - Accent2 3 13" xfId="2455" xr:uid="{00000000-0005-0000-0000-00000B060000}"/>
    <cellStyle name="40% - Accent2 3 14" xfId="2456" xr:uid="{00000000-0005-0000-0000-00000C060000}"/>
    <cellStyle name="40% - Accent2 3 15" xfId="2457" xr:uid="{00000000-0005-0000-0000-00000D060000}"/>
    <cellStyle name="40% - Accent2 3 16" xfId="2458" xr:uid="{00000000-0005-0000-0000-00000E060000}"/>
    <cellStyle name="40% - Accent2 3 17" xfId="2459" xr:uid="{00000000-0005-0000-0000-00000F060000}"/>
    <cellStyle name="40% - Accent2 3 18" xfId="2460" xr:uid="{00000000-0005-0000-0000-000010060000}"/>
    <cellStyle name="40% - Accent2 3 19" xfId="2461" xr:uid="{00000000-0005-0000-0000-000011060000}"/>
    <cellStyle name="40% - Accent2 3 2" xfId="105" xr:uid="{00000000-0005-0000-0000-000012060000}"/>
    <cellStyle name="40% - Accent2 3 2 2" xfId="2462" xr:uid="{00000000-0005-0000-0000-000013060000}"/>
    <cellStyle name="40% - Accent2 3 20" xfId="2463" xr:uid="{00000000-0005-0000-0000-000014060000}"/>
    <cellStyle name="40% - Accent2 3 21" xfId="2464" xr:uid="{00000000-0005-0000-0000-000015060000}"/>
    <cellStyle name="40% - Accent2 3 22" xfId="2465" xr:uid="{00000000-0005-0000-0000-000016060000}"/>
    <cellStyle name="40% - Accent2 3 23" xfId="2466" xr:uid="{00000000-0005-0000-0000-000017060000}"/>
    <cellStyle name="40% - Accent2 3 24" xfId="2467" xr:uid="{00000000-0005-0000-0000-000018060000}"/>
    <cellStyle name="40% - Accent2 3 25" xfId="2468" xr:uid="{00000000-0005-0000-0000-000019060000}"/>
    <cellStyle name="40% - Accent2 3 26" xfId="2469" xr:uid="{00000000-0005-0000-0000-00001A060000}"/>
    <cellStyle name="40% - Accent2 3 3" xfId="2470" xr:uid="{00000000-0005-0000-0000-00001B060000}"/>
    <cellStyle name="40% - Accent2 3 4" xfId="2471" xr:uid="{00000000-0005-0000-0000-00001C060000}"/>
    <cellStyle name="40% - Accent2 3 5" xfId="2472" xr:uid="{00000000-0005-0000-0000-00001D060000}"/>
    <cellStyle name="40% - Accent2 3 6" xfId="2473" xr:uid="{00000000-0005-0000-0000-00001E060000}"/>
    <cellStyle name="40% - Accent2 3 7" xfId="2474" xr:uid="{00000000-0005-0000-0000-00001F060000}"/>
    <cellStyle name="40% - Accent2 3 8" xfId="2475" xr:uid="{00000000-0005-0000-0000-000020060000}"/>
    <cellStyle name="40% - Accent2 3 9" xfId="2476" xr:uid="{00000000-0005-0000-0000-000021060000}"/>
    <cellStyle name="40% - Accent2 3_9 Inc.St" xfId="11205" xr:uid="{0E5BDAF1-D734-4052-A0C3-BD93AE3A6D45}"/>
    <cellStyle name="40% - Accent2 4" xfId="106" xr:uid="{00000000-0005-0000-0000-000023060000}"/>
    <cellStyle name="40% - Accent2 4 2" xfId="107" xr:uid="{00000000-0005-0000-0000-000024060000}"/>
    <cellStyle name="40% - Accent2 4 3" xfId="6973" xr:uid="{00000000-0005-0000-0000-000025060000}"/>
    <cellStyle name="40% - Accent2 4 4" xfId="6974" xr:uid="{00000000-0005-0000-0000-000026060000}"/>
    <cellStyle name="40% - Accent2 4 5" xfId="6975" xr:uid="{00000000-0005-0000-0000-000027060000}"/>
    <cellStyle name="40% - Accent2 4 6" xfId="6976" xr:uid="{00000000-0005-0000-0000-000028060000}"/>
    <cellStyle name="40% - Accent2 4 7" xfId="6977" xr:uid="{00000000-0005-0000-0000-000029060000}"/>
    <cellStyle name="40% - Accent2 4 8" xfId="6978" xr:uid="{00000000-0005-0000-0000-00002A060000}"/>
    <cellStyle name="40% - Accent2 4 9" xfId="6979" xr:uid="{00000000-0005-0000-0000-00002B060000}"/>
    <cellStyle name="40% - Accent2 4_9 Inc.St" xfId="11206" xr:uid="{9D8CC0EA-6D0F-4E15-BC0B-73EC3469F094}"/>
    <cellStyle name="40% - Accent2 5" xfId="108" xr:uid="{00000000-0005-0000-0000-00002D060000}"/>
    <cellStyle name="40% - Accent2 5 2" xfId="109" xr:uid="{00000000-0005-0000-0000-00002E060000}"/>
    <cellStyle name="40% - Accent2 5 2 2" xfId="809" xr:uid="{00000000-0005-0000-0000-00002F060000}"/>
    <cellStyle name="40% - Accent2 5 2 2 2" xfId="5928" xr:uid="{00000000-0005-0000-0000-000030060000}"/>
    <cellStyle name="40% - Accent2 5 2 2 2 2" xfId="9837" xr:uid="{1D4BB4B7-C5D5-4D8B-A4AD-9E26D2EBC98F}"/>
    <cellStyle name="40% - Accent2 5 2 2 3" xfId="9196" xr:uid="{00000000-0005-0000-0000-000031060000}"/>
    <cellStyle name="40% - Accent2 5 2 2 3 2" xfId="9838" xr:uid="{C2643C6D-4A52-48BE-9037-C7463142219C}"/>
    <cellStyle name="40% - Accent2 5 2 2 4" xfId="9468" xr:uid="{C9109CE2-55DE-45DD-B5E6-0D77240E1227}"/>
    <cellStyle name="40% - Accent2 5 2 2_11. BS" xfId="10396" xr:uid="{B309F44B-16F6-4EE3-89D1-2518400785A9}"/>
    <cellStyle name="40% - Accent2 5 2 3" xfId="5542" xr:uid="{00000000-0005-0000-0000-000032060000}"/>
    <cellStyle name="40% - Accent2 5 2 3 2" xfId="9839" xr:uid="{FC31E887-FECE-47C5-BDFD-167E143A5F48}"/>
    <cellStyle name="40% - Accent2 5 2_9 Inc.St" xfId="11208" xr:uid="{D93ADC30-8154-4DAB-92C4-E849B1031972}"/>
    <cellStyle name="40% - Accent2 5 3" xfId="808" xr:uid="{00000000-0005-0000-0000-000034060000}"/>
    <cellStyle name="40% - Accent2 5 3 2" xfId="5927" xr:uid="{00000000-0005-0000-0000-000035060000}"/>
    <cellStyle name="40% - Accent2 5 3 2 2" xfId="9840" xr:uid="{E6874594-4A84-48F7-808D-36BE7C69BAA1}"/>
    <cellStyle name="40% - Accent2 5 3 3" xfId="9195" xr:uid="{00000000-0005-0000-0000-000036060000}"/>
    <cellStyle name="40% - Accent2 5 3 3 2" xfId="9841" xr:uid="{CED79CAA-F98F-4141-AA98-138C9ADB64D3}"/>
    <cellStyle name="40% - Accent2 5 3 4" xfId="9467" xr:uid="{C917A7C5-30B1-43D3-96AB-6CAE9362A268}"/>
    <cellStyle name="40% - Accent2 5 3_11. BS" xfId="10397" xr:uid="{574B341E-1309-4319-BED1-3446197F1F53}"/>
    <cellStyle name="40% - Accent2 5 4" xfId="5541" xr:uid="{00000000-0005-0000-0000-000037060000}"/>
    <cellStyle name="40% - Accent2 5 4 2" xfId="9842" xr:uid="{603F1C1E-C746-4282-85C9-54CF42D0E2A6}"/>
    <cellStyle name="40% - Accent2 5_9 Inc.St" xfId="11207" xr:uid="{E4A17193-461E-4F2D-8EA7-4F68060D34AC}"/>
    <cellStyle name="40% - Accent2 6" xfId="810" xr:uid="{00000000-0005-0000-0000-000039060000}"/>
    <cellStyle name="40% - Accent2 6 2" xfId="811" xr:uid="{00000000-0005-0000-0000-00003A060000}"/>
    <cellStyle name="40% - Accent2 6 2 2" xfId="5544" xr:uid="{00000000-0005-0000-0000-00003B060000}"/>
    <cellStyle name="40% - Accent2 6 2 2 2" xfId="9843" xr:uid="{BF5D2A6F-1E6E-4705-8C20-1230CB02D1A3}"/>
    <cellStyle name="40% - Accent2 6 2 3" xfId="5930" xr:uid="{00000000-0005-0000-0000-00003C060000}"/>
    <cellStyle name="40% - Accent2 6 2 3 2" xfId="9844" xr:uid="{F35D178C-44F7-4764-BDE8-686CE7372975}"/>
    <cellStyle name="40% - Accent2 6 2 4" xfId="9198" xr:uid="{00000000-0005-0000-0000-00003D060000}"/>
    <cellStyle name="40% - Accent2 6 2 4 2" xfId="9845" xr:uid="{02C89B03-373E-4389-84C9-3165E5677EC9}"/>
    <cellStyle name="40% - Accent2 6 2 5" xfId="9470" xr:uid="{CFE09CCC-71CB-4DBB-90BE-3A027BEA9063}"/>
    <cellStyle name="40% - Accent2 6 2_11. BS" xfId="10399" xr:uid="{E2377FEB-E8F7-4200-AD77-E116644F83DF}"/>
    <cellStyle name="40% - Accent2 6 3" xfId="5543" xr:uid="{00000000-0005-0000-0000-00003E060000}"/>
    <cellStyle name="40% - Accent2 6 3 2" xfId="9846" xr:uid="{F9D178D3-4402-4A55-ABAC-90FE8424A531}"/>
    <cellStyle name="40% - Accent2 6 4" xfId="5929" xr:uid="{00000000-0005-0000-0000-00003F060000}"/>
    <cellStyle name="40% - Accent2 6 4 2" xfId="9847" xr:uid="{9D029FC6-45FF-4571-ADF2-AC9664D6540C}"/>
    <cellStyle name="40% - Accent2 6 5" xfId="9197" xr:uid="{00000000-0005-0000-0000-000040060000}"/>
    <cellStyle name="40% - Accent2 6 5 2" xfId="9848" xr:uid="{DC143B0A-2152-4D30-A9E1-1150D27FCBFD}"/>
    <cellStyle name="40% - Accent2 6 6" xfId="9469" xr:uid="{EA274CDC-7D22-4FB7-832A-62083A7955E0}"/>
    <cellStyle name="40% - Accent2 6_11. BS" xfId="10398" xr:uid="{1F7D61E4-D34E-4F14-8F3B-DE39E3B244EB}"/>
    <cellStyle name="40% - Accent2 7" xfId="812" xr:uid="{00000000-0005-0000-0000-000042060000}"/>
    <cellStyle name="40% - Accent2 7 2" xfId="5545" xr:uid="{00000000-0005-0000-0000-000043060000}"/>
    <cellStyle name="40% - Accent2 7 2 2" xfId="9849" xr:uid="{097EBD35-4CAB-49BB-BD37-47B18F859623}"/>
    <cellStyle name="40% - Accent2 7 3" xfId="5931" xr:uid="{00000000-0005-0000-0000-000044060000}"/>
    <cellStyle name="40% - Accent2 7 3 2" xfId="9850" xr:uid="{FEC35C16-3C48-45CD-9DE5-44C721B0D26D}"/>
    <cellStyle name="40% - Accent2 7 4" xfId="9199" xr:uid="{00000000-0005-0000-0000-000045060000}"/>
    <cellStyle name="40% - Accent2 7 4 2" xfId="9851" xr:uid="{9DDF6CEF-5021-4833-A5E7-E96E8FF0194F}"/>
    <cellStyle name="40% - Accent2 7 5" xfId="9471" xr:uid="{87F0EE91-824E-4FEE-B886-3173767CA8D2}"/>
    <cellStyle name="40% - Accent2 7_11. BS" xfId="10400" xr:uid="{5C9BE66C-A231-42E4-A7D3-A2B6C5CAC521}"/>
    <cellStyle name="40% - Accent2 8" xfId="813" xr:uid="{00000000-0005-0000-0000-000046060000}"/>
    <cellStyle name="40% - Accent2 8 2" xfId="5546" xr:uid="{00000000-0005-0000-0000-000047060000}"/>
    <cellStyle name="40% - Accent2 8 2 2" xfId="9852" xr:uid="{3374086F-AB21-4BBC-9872-E4D1A586F558}"/>
    <cellStyle name="40% - Accent2 8 3" xfId="5932" xr:uid="{00000000-0005-0000-0000-000048060000}"/>
    <cellStyle name="40% - Accent2 8 3 2" xfId="9853" xr:uid="{6C80B9FB-306A-446F-9D0B-5E417C054CCC}"/>
    <cellStyle name="40% - Accent2 8 4" xfId="9200" xr:uid="{00000000-0005-0000-0000-000049060000}"/>
    <cellStyle name="40% - Accent2 8 4 2" xfId="9854" xr:uid="{810D67AA-1CCF-4FE4-A2DA-B48D427B3665}"/>
    <cellStyle name="40% - Accent2 8 5" xfId="9472" xr:uid="{02F8F1F6-5D55-4C92-ACC4-2FB631EE84C2}"/>
    <cellStyle name="40% - Accent2 8_11. BS" xfId="10401" xr:uid="{FFE3273B-267B-461E-A0E1-82E6130A6351}"/>
    <cellStyle name="40% - Accent2 9" xfId="814" xr:uid="{00000000-0005-0000-0000-00004A060000}"/>
    <cellStyle name="40% - Accent2 9 2" xfId="5547" xr:uid="{00000000-0005-0000-0000-00004B060000}"/>
    <cellStyle name="40% - Accent2 9 2 2" xfId="9855" xr:uid="{4D7CF80F-CA31-4F0C-9F18-11A540E6CC9D}"/>
    <cellStyle name="40% - Accent2 9 3" xfId="5933" xr:uid="{00000000-0005-0000-0000-00004C060000}"/>
    <cellStyle name="40% - Accent2 9 3 2" xfId="9856" xr:uid="{9291294B-C87D-4899-8C49-C9DFFB82DF08}"/>
    <cellStyle name="40% - Accent2 9 4" xfId="9201" xr:uid="{00000000-0005-0000-0000-00004D060000}"/>
    <cellStyle name="40% - Accent2 9 4 2" xfId="9857" xr:uid="{B9832911-343A-48B8-8A35-8F7F15ABF2A8}"/>
    <cellStyle name="40% - Accent2 9 5" xfId="9473" xr:uid="{61A9B4C3-9519-4B8C-965A-71E0F31F0BDA}"/>
    <cellStyle name="40% - Accent2 9_11. BS" xfId="10402" xr:uid="{8784CF0D-DA34-43AE-80F7-2170B9ED1575}"/>
    <cellStyle name="40% - Accent3 10" xfId="815" xr:uid="{00000000-0005-0000-0000-00004E060000}"/>
    <cellStyle name="40% - Accent3 11" xfId="2041" xr:uid="{00000000-0005-0000-0000-00004F060000}"/>
    <cellStyle name="40% - Accent3 12" xfId="6980" xr:uid="{00000000-0005-0000-0000-000050060000}"/>
    <cellStyle name="40% - Accent3 13" xfId="6981" xr:uid="{00000000-0005-0000-0000-000051060000}"/>
    <cellStyle name="40% - Accent3 2" xfId="110" xr:uid="{00000000-0005-0000-0000-000052060000}"/>
    <cellStyle name="40% - Accent3 2 10" xfId="6982" xr:uid="{00000000-0005-0000-0000-000053060000}"/>
    <cellStyle name="40% - Accent3 2 10 2" xfId="6983" xr:uid="{00000000-0005-0000-0000-000054060000}"/>
    <cellStyle name="40% - Accent3 2 10 2 2" xfId="6984" xr:uid="{00000000-0005-0000-0000-000055060000}"/>
    <cellStyle name="40% - Accent3 2 10 3" xfId="6985" xr:uid="{00000000-0005-0000-0000-000056060000}"/>
    <cellStyle name="40% - Accent3 2 11" xfId="6986" xr:uid="{00000000-0005-0000-0000-000057060000}"/>
    <cellStyle name="40% - Accent3 2 11 2" xfId="6987" xr:uid="{00000000-0005-0000-0000-000058060000}"/>
    <cellStyle name="40% - Accent3 2 11 2 2" xfId="6988" xr:uid="{00000000-0005-0000-0000-000059060000}"/>
    <cellStyle name="40% - Accent3 2 11 3" xfId="6989" xr:uid="{00000000-0005-0000-0000-00005A060000}"/>
    <cellStyle name="40% - Accent3 2 12" xfId="6990" xr:uid="{00000000-0005-0000-0000-00005B060000}"/>
    <cellStyle name="40% - Accent3 2 12 2" xfId="6991" xr:uid="{00000000-0005-0000-0000-00005C060000}"/>
    <cellStyle name="40% - Accent3 2 12 2 2" xfId="6992" xr:uid="{00000000-0005-0000-0000-00005D060000}"/>
    <cellStyle name="40% - Accent3 2 12 3" xfId="6993" xr:uid="{00000000-0005-0000-0000-00005E060000}"/>
    <cellStyle name="40% - Accent3 2 13" xfId="6994" xr:uid="{00000000-0005-0000-0000-00005F060000}"/>
    <cellStyle name="40% - Accent3 2 13 2" xfId="6995" xr:uid="{00000000-0005-0000-0000-000060060000}"/>
    <cellStyle name="40% - Accent3 2 13 2 2" xfId="6996" xr:uid="{00000000-0005-0000-0000-000061060000}"/>
    <cellStyle name="40% - Accent3 2 13 3" xfId="6997" xr:uid="{00000000-0005-0000-0000-000062060000}"/>
    <cellStyle name="40% - Accent3 2 14" xfId="6998" xr:uid="{00000000-0005-0000-0000-000063060000}"/>
    <cellStyle name="40% - Accent3 2 15" xfId="6999" xr:uid="{00000000-0005-0000-0000-000064060000}"/>
    <cellStyle name="40% - Accent3 2 16" xfId="7000" xr:uid="{00000000-0005-0000-0000-000065060000}"/>
    <cellStyle name="40% - Accent3 2 17" xfId="7001" xr:uid="{00000000-0005-0000-0000-000066060000}"/>
    <cellStyle name="40% - Accent3 2 18" xfId="7002" xr:uid="{00000000-0005-0000-0000-000067060000}"/>
    <cellStyle name="40% - Accent3 2 19" xfId="7003" xr:uid="{00000000-0005-0000-0000-000068060000}"/>
    <cellStyle name="40% - Accent3 2 19 2" xfId="7004" xr:uid="{00000000-0005-0000-0000-000069060000}"/>
    <cellStyle name="40% - Accent3 2 2" xfId="111" xr:uid="{00000000-0005-0000-0000-00006A060000}"/>
    <cellStyle name="40% - Accent3 2 2 10" xfId="2477" xr:uid="{00000000-0005-0000-0000-00006B060000}"/>
    <cellStyle name="40% - Accent3 2 2 11" xfId="2478" xr:uid="{00000000-0005-0000-0000-00006C060000}"/>
    <cellStyle name="40% - Accent3 2 2 12" xfId="2479" xr:uid="{00000000-0005-0000-0000-00006D060000}"/>
    <cellStyle name="40% - Accent3 2 2 13" xfId="2480" xr:uid="{00000000-0005-0000-0000-00006E060000}"/>
    <cellStyle name="40% - Accent3 2 2 14" xfId="2481" xr:uid="{00000000-0005-0000-0000-00006F060000}"/>
    <cellStyle name="40% - Accent3 2 2 15" xfId="2482" xr:uid="{00000000-0005-0000-0000-000070060000}"/>
    <cellStyle name="40% - Accent3 2 2 16" xfId="2483" xr:uid="{00000000-0005-0000-0000-000071060000}"/>
    <cellStyle name="40% - Accent3 2 2 17" xfId="2484" xr:uid="{00000000-0005-0000-0000-000072060000}"/>
    <cellStyle name="40% - Accent3 2 2 18" xfId="2485" xr:uid="{00000000-0005-0000-0000-000073060000}"/>
    <cellStyle name="40% - Accent3 2 2 19" xfId="2486" xr:uid="{00000000-0005-0000-0000-000074060000}"/>
    <cellStyle name="40% - Accent3 2 2 2" xfId="2487" xr:uid="{00000000-0005-0000-0000-000075060000}"/>
    <cellStyle name="40% - Accent3 2 2 20" xfId="2488" xr:uid="{00000000-0005-0000-0000-000076060000}"/>
    <cellStyle name="40% - Accent3 2 2 21" xfId="2489" xr:uid="{00000000-0005-0000-0000-000077060000}"/>
    <cellStyle name="40% - Accent3 2 2 22" xfId="2490" xr:uid="{00000000-0005-0000-0000-000078060000}"/>
    <cellStyle name="40% - Accent3 2 2 23" xfId="2491" xr:uid="{00000000-0005-0000-0000-000079060000}"/>
    <cellStyle name="40% - Accent3 2 2 24" xfId="2492" xr:uid="{00000000-0005-0000-0000-00007A060000}"/>
    <cellStyle name="40% - Accent3 2 2 25" xfId="2493" xr:uid="{00000000-0005-0000-0000-00007B060000}"/>
    <cellStyle name="40% - Accent3 2 2 26" xfId="2494" xr:uid="{00000000-0005-0000-0000-00007C060000}"/>
    <cellStyle name="40% - Accent3 2 2 27" xfId="816" xr:uid="{00000000-0005-0000-0000-00007D060000}"/>
    <cellStyle name="40% - Accent3 2 2 3" xfId="2495" xr:uid="{00000000-0005-0000-0000-00007E060000}"/>
    <cellStyle name="40% - Accent3 2 2 4" xfId="2496" xr:uid="{00000000-0005-0000-0000-00007F060000}"/>
    <cellStyle name="40% - Accent3 2 2 5" xfId="2497" xr:uid="{00000000-0005-0000-0000-000080060000}"/>
    <cellStyle name="40% - Accent3 2 2 6" xfId="2498" xr:uid="{00000000-0005-0000-0000-000081060000}"/>
    <cellStyle name="40% - Accent3 2 2 7" xfId="2499" xr:uid="{00000000-0005-0000-0000-000082060000}"/>
    <cellStyle name="40% - Accent3 2 2 8" xfId="2500" xr:uid="{00000000-0005-0000-0000-000083060000}"/>
    <cellStyle name="40% - Accent3 2 2 8 2" xfId="7005" xr:uid="{00000000-0005-0000-0000-000084060000}"/>
    <cellStyle name="40% - Accent3 2 2 8_9 Inc.St" xfId="11210" xr:uid="{F2F03384-8FCC-4B73-9DD4-813AA96B8230}"/>
    <cellStyle name="40% - Accent3 2 2 9" xfId="2501" xr:uid="{00000000-0005-0000-0000-000086060000}"/>
    <cellStyle name="40% - Accent3 2 2_9 Inc.St" xfId="11209" xr:uid="{3FE1F266-204A-4EB4-B967-B93960C23377}"/>
    <cellStyle name="40% - Accent3 2 3" xfId="7006" xr:uid="{00000000-0005-0000-0000-000088060000}"/>
    <cellStyle name="40% - Accent3 2 3 10" xfId="7007" xr:uid="{00000000-0005-0000-0000-000089060000}"/>
    <cellStyle name="40% - Accent3 2 3 11" xfId="7008" xr:uid="{00000000-0005-0000-0000-00008A060000}"/>
    <cellStyle name="40% - Accent3 2 3 12" xfId="7009" xr:uid="{00000000-0005-0000-0000-00008B060000}"/>
    <cellStyle name="40% - Accent3 2 3 13" xfId="7010" xr:uid="{00000000-0005-0000-0000-00008C060000}"/>
    <cellStyle name="40% - Accent3 2 3 14" xfId="7011" xr:uid="{00000000-0005-0000-0000-00008D060000}"/>
    <cellStyle name="40% - Accent3 2 3 15" xfId="7012" xr:uid="{00000000-0005-0000-0000-00008E060000}"/>
    <cellStyle name="40% - Accent3 2 3 16" xfId="7013" xr:uid="{00000000-0005-0000-0000-00008F060000}"/>
    <cellStyle name="40% - Accent3 2 3 17" xfId="7014" xr:uid="{00000000-0005-0000-0000-000090060000}"/>
    <cellStyle name="40% - Accent3 2 3 18" xfId="7015" xr:uid="{00000000-0005-0000-0000-000091060000}"/>
    <cellStyle name="40% - Accent3 2 3 18 2" xfId="7016" xr:uid="{00000000-0005-0000-0000-000092060000}"/>
    <cellStyle name="40% - Accent3 2 3 19" xfId="7017" xr:uid="{00000000-0005-0000-0000-000093060000}"/>
    <cellStyle name="40% - Accent3 2 3 2" xfId="7018" xr:uid="{00000000-0005-0000-0000-000094060000}"/>
    <cellStyle name="40% - Accent3 2 3 2 10" xfId="7019" xr:uid="{00000000-0005-0000-0000-000095060000}"/>
    <cellStyle name="40% - Accent3 2 3 2 11" xfId="7020" xr:uid="{00000000-0005-0000-0000-000096060000}"/>
    <cellStyle name="40% - Accent3 2 3 2 12" xfId="7021" xr:uid="{00000000-0005-0000-0000-000097060000}"/>
    <cellStyle name="40% - Accent3 2 3 2 2" xfId="7022" xr:uid="{00000000-0005-0000-0000-000098060000}"/>
    <cellStyle name="40% - Accent3 2 3 2 3" xfId="7023" xr:uid="{00000000-0005-0000-0000-000099060000}"/>
    <cellStyle name="40% - Accent3 2 3 2 4" xfId="7024" xr:uid="{00000000-0005-0000-0000-00009A060000}"/>
    <cellStyle name="40% - Accent3 2 3 2 5" xfId="7025" xr:uid="{00000000-0005-0000-0000-00009B060000}"/>
    <cellStyle name="40% - Accent3 2 3 2 6" xfId="7026" xr:uid="{00000000-0005-0000-0000-00009C060000}"/>
    <cellStyle name="40% - Accent3 2 3 2 7" xfId="7027" xr:uid="{00000000-0005-0000-0000-00009D060000}"/>
    <cellStyle name="40% - Accent3 2 3 2 8" xfId="7028" xr:uid="{00000000-0005-0000-0000-00009E060000}"/>
    <cellStyle name="40% - Accent3 2 3 2 9" xfId="7029" xr:uid="{00000000-0005-0000-0000-00009F060000}"/>
    <cellStyle name="40% - Accent3 2 3 3" xfId="7030" xr:uid="{00000000-0005-0000-0000-0000A0060000}"/>
    <cellStyle name="40% - Accent3 2 3 4" xfId="7031" xr:uid="{00000000-0005-0000-0000-0000A1060000}"/>
    <cellStyle name="40% - Accent3 2 3 5" xfId="7032" xr:uid="{00000000-0005-0000-0000-0000A2060000}"/>
    <cellStyle name="40% - Accent3 2 3 6" xfId="7033" xr:uid="{00000000-0005-0000-0000-0000A3060000}"/>
    <cellStyle name="40% - Accent3 2 3 7" xfId="7034" xr:uid="{00000000-0005-0000-0000-0000A4060000}"/>
    <cellStyle name="40% - Accent3 2 3 8" xfId="7035" xr:uid="{00000000-0005-0000-0000-0000A5060000}"/>
    <cellStyle name="40% - Accent3 2 3 9" xfId="7036" xr:uid="{00000000-0005-0000-0000-0000A6060000}"/>
    <cellStyle name="40% - Accent3 2 3_EQU" xfId="7037" xr:uid="{00000000-0005-0000-0000-0000A7060000}"/>
    <cellStyle name="40% - Accent3 2 4" xfId="7038" xr:uid="{00000000-0005-0000-0000-0000A8060000}"/>
    <cellStyle name="40% - Accent3 2 4 2" xfId="7039" xr:uid="{00000000-0005-0000-0000-0000A9060000}"/>
    <cellStyle name="40% - Accent3 2 4 2 2" xfId="7040" xr:uid="{00000000-0005-0000-0000-0000AA060000}"/>
    <cellStyle name="40% - Accent3 2 4 3" xfId="7041" xr:uid="{00000000-0005-0000-0000-0000AB060000}"/>
    <cellStyle name="40% - Accent3 2 4_EQU" xfId="7042" xr:uid="{00000000-0005-0000-0000-0000AC060000}"/>
    <cellStyle name="40% - Accent3 2 5" xfId="7043" xr:uid="{00000000-0005-0000-0000-0000AD060000}"/>
    <cellStyle name="40% - Accent3 2 5 2" xfId="7044" xr:uid="{00000000-0005-0000-0000-0000AE060000}"/>
    <cellStyle name="40% - Accent3 2 5 2 2" xfId="7045" xr:uid="{00000000-0005-0000-0000-0000AF060000}"/>
    <cellStyle name="40% - Accent3 2 5 3" xfId="7046" xr:uid="{00000000-0005-0000-0000-0000B0060000}"/>
    <cellStyle name="40% - Accent3 2 6" xfId="7047" xr:uid="{00000000-0005-0000-0000-0000B1060000}"/>
    <cellStyle name="40% - Accent3 2 6 2" xfId="7048" xr:uid="{00000000-0005-0000-0000-0000B2060000}"/>
    <cellStyle name="40% - Accent3 2 6 2 2" xfId="7049" xr:uid="{00000000-0005-0000-0000-0000B3060000}"/>
    <cellStyle name="40% - Accent3 2 6 3" xfId="7050" xr:uid="{00000000-0005-0000-0000-0000B4060000}"/>
    <cellStyle name="40% - Accent3 2 7" xfId="7051" xr:uid="{00000000-0005-0000-0000-0000B5060000}"/>
    <cellStyle name="40% - Accent3 2 7 2" xfId="7052" xr:uid="{00000000-0005-0000-0000-0000B6060000}"/>
    <cellStyle name="40% - Accent3 2 7 2 2" xfId="7053" xr:uid="{00000000-0005-0000-0000-0000B7060000}"/>
    <cellStyle name="40% - Accent3 2 7 3" xfId="7054" xr:uid="{00000000-0005-0000-0000-0000B8060000}"/>
    <cellStyle name="40% - Accent3 2 8" xfId="7055" xr:uid="{00000000-0005-0000-0000-0000B9060000}"/>
    <cellStyle name="40% - Accent3 2 8 2" xfId="7056" xr:uid="{00000000-0005-0000-0000-0000BA060000}"/>
    <cellStyle name="40% - Accent3 2 8 2 2" xfId="7057" xr:uid="{00000000-0005-0000-0000-0000BB060000}"/>
    <cellStyle name="40% - Accent3 2 8 3" xfId="7058" xr:uid="{00000000-0005-0000-0000-0000BC060000}"/>
    <cellStyle name="40% - Accent3 2 9" xfId="7059" xr:uid="{00000000-0005-0000-0000-0000BD060000}"/>
    <cellStyle name="40% - Accent3 2 9 2" xfId="7060" xr:uid="{00000000-0005-0000-0000-0000BE060000}"/>
    <cellStyle name="40% - Accent3 2 9 2 2" xfId="7061" xr:uid="{00000000-0005-0000-0000-0000BF060000}"/>
    <cellStyle name="40% - Accent3 2 9 3" xfId="7062" xr:uid="{00000000-0005-0000-0000-0000C0060000}"/>
    <cellStyle name="40% - Accent3 2_5130_new" xfId="7063" xr:uid="{00000000-0005-0000-0000-0000C1060000}"/>
    <cellStyle name="40% - Accent3 3" xfId="112" xr:uid="{00000000-0005-0000-0000-0000C2060000}"/>
    <cellStyle name="40% - Accent3 3 10" xfId="2502" xr:uid="{00000000-0005-0000-0000-0000C3060000}"/>
    <cellStyle name="40% - Accent3 3 11" xfId="2503" xr:uid="{00000000-0005-0000-0000-0000C4060000}"/>
    <cellStyle name="40% - Accent3 3 12" xfId="2504" xr:uid="{00000000-0005-0000-0000-0000C5060000}"/>
    <cellStyle name="40% - Accent3 3 13" xfId="2505" xr:uid="{00000000-0005-0000-0000-0000C6060000}"/>
    <cellStyle name="40% - Accent3 3 14" xfId="2506" xr:uid="{00000000-0005-0000-0000-0000C7060000}"/>
    <cellStyle name="40% - Accent3 3 15" xfId="2507" xr:uid="{00000000-0005-0000-0000-0000C8060000}"/>
    <cellStyle name="40% - Accent3 3 16" xfId="2508" xr:uid="{00000000-0005-0000-0000-0000C9060000}"/>
    <cellStyle name="40% - Accent3 3 17" xfId="2509" xr:uid="{00000000-0005-0000-0000-0000CA060000}"/>
    <cellStyle name="40% - Accent3 3 18" xfId="2510" xr:uid="{00000000-0005-0000-0000-0000CB060000}"/>
    <cellStyle name="40% - Accent3 3 19" xfId="2511" xr:uid="{00000000-0005-0000-0000-0000CC060000}"/>
    <cellStyle name="40% - Accent3 3 2" xfId="113" xr:uid="{00000000-0005-0000-0000-0000CD060000}"/>
    <cellStyle name="40% - Accent3 3 2 2" xfId="2512" xr:uid="{00000000-0005-0000-0000-0000CE060000}"/>
    <cellStyle name="40% - Accent3 3 2 2 2" xfId="7064" xr:uid="{00000000-0005-0000-0000-0000CF060000}"/>
    <cellStyle name="40% - Accent3 3 2 2_9 Inc.St" xfId="11213" xr:uid="{29152451-E9E4-40B9-ADCE-A09E8B5E8131}"/>
    <cellStyle name="40% - Accent3 3 2 3" xfId="7065" xr:uid="{00000000-0005-0000-0000-0000D1060000}"/>
    <cellStyle name="40% - Accent3 3 2_9 Inc.St" xfId="11212" xr:uid="{3BE63ECD-374E-450A-B1C9-85C36897DE68}"/>
    <cellStyle name="40% - Accent3 3 20" xfId="2513" xr:uid="{00000000-0005-0000-0000-0000D3060000}"/>
    <cellStyle name="40% - Accent3 3 21" xfId="2514" xr:uid="{00000000-0005-0000-0000-0000D4060000}"/>
    <cellStyle name="40% - Accent3 3 22" xfId="2515" xr:uid="{00000000-0005-0000-0000-0000D5060000}"/>
    <cellStyle name="40% - Accent3 3 23" xfId="2516" xr:uid="{00000000-0005-0000-0000-0000D6060000}"/>
    <cellStyle name="40% - Accent3 3 24" xfId="2517" xr:uid="{00000000-0005-0000-0000-0000D7060000}"/>
    <cellStyle name="40% - Accent3 3 25" xfId="2518" xr:uid="{00000000-0005-0000-0000-0000D8060000}"/>
    <cellStyle name="40% - Accent3 3 26" xfId="2519" xr:uid="{00000000-0005-0000-0000-0000D9060000}"/>
    <cellStyle name="40% - Accent3 3 3" xfId="2520" xr:uid="{00000000-0005-0000-0000-0000DA060000}"/>
    <cellStyle name="40% - Accent3 3 4" xfId="2521" xr:uid="{00000000-0005-0000-0000-0000DB060000}"/>
    <cellStyle name="40% - Accent3 3 5" xfId="2522" xr:uid="{00000000-0005-0000-0000-0000DC060000}"/>
    <cellStyle name="40% - Accent3 3 6" xfId="2523" xr:uid="{00000000-0005-0000-0000-0000DD060000}"/>
    <cellStyle name="40% - Accent3 3 7" xfId="2524" xr:uid="{00000000-0005-0000-0000-0000DE060000}"/>
    <cellStyle name="40% - Accent3 3 8" xfId="2525" xr:uid="{00000000-0005-0000-0000-0000DF060000}"/>
    <cellStyle name="40% - Accent3 3 9" xfId="2526" xr:uid="{00000000-0005-0000-0000-0000E0060000}"/>
    <cellStyle name="40% - Accent3 3 9 2" xfId="7066" xr:uid="{00000000-0005-0000-0000-0000E1060000}"/>
    <cellStyle name="40% - Accent3 3 9_9 Inc.St" xfId="11214" xr:uid="{E8A28A2F-4939-4573-A14B-A095D6F8F40D}"/>
    <cellStyle name="40% - Accent3 3_9 Inc.St" xfId="11211" xr:uid="{AF354A7B-1617-417E-BB48-17B791784FF9}"/>
    <cellStyle name="40% - Accent3 4" xfId="114" xr:uid="{00000000-0005-0000-0000-0000E4060000}"/>
    <cellStyle name="40% - Accent3 4 10" xfId="7067" xr:uid="{00000000-0005-0000-0000-0000E5060000}"/>
    <cellStyle name="40% - Accent3 4 2" xfId="115" xr:uid="{00000000-0005-0000-0000-0000E6060000}"/>
    <cellStyle name="40% - Accent3 4 2 2" xfId="7068" xr:uid="{00000000-0005-0000-0000-0000E7060000}"/>
    <cellStyle name="40% - Accent3 4 2 2 2" xfId="7069" xr:uid="{00000000-0005-0000-0000-0000E8060000}"/>
    <cellStyle name="40% - Accent3 4 2 3" xfId="7070" xr:uid="{00000000-0005-0000-0000-0000E9060000}"/>
    <cellStyle name="40% - Accent3 4 2_EQU" xfId="7071" xr:uid="{00000000-0005-0000-0000-0000EA060000}"/>
    <cellStyle name="40% - Accent3 4 3" xfId="7072" xr:uid="{00000000-0005-0000-0000-0000EB060000}"/>
    <cellStyle name="40% - Accent3 4 4" xfId="7073" xr:uid="{00000000-0005-0000-0000-0000EC060000}"/>
    <cellStyle name="40% - Accent3 4 5" xfId="7074" xr:uid="{00000000-0005-0000-0000-0000ED060000}"/>
    <cellStyle name="40% - Accent3 4 6" xfId="7075" xr:uid="{00000000-0005-0000-0000-0000EE060000}"/>
    <cellStyle name="40% - Accent3 4 7" xfId="7076" xr:uid="{00000000-0005-0000-0000-0000EF060000}"/>
    <cellStyle name="40% - Accent3 4 8" xfId="7077" xr:uid="{00000000-0005-0000-0000-0000F0060000}"/>
    <cellStyle name="40% - Accent3 4 9" xfId="7078" xr:uid="{00000000-0005-0000-0000-0000F1060000}"/>
    <cellStyle name="40% - Accent3 4 9 2" xfId="7079" xr:uid="{00000000-0005-0000-0000-0000F2060000}"/>
    <cellStyle name="40% - Accent3 4_9 Inc.St" xfId="11215" xr:uid="{BEE925AA-B681-45B7-B7B5-4E70B500DB15}"/>
    <cellStyle name="40% - Accent3 5" xfId="116" xr:uid="{00000000-0005-0000-0000-0000F4060000}"/>
    <cellStyle name="40% - Accent3 5 2" xfId="117" xr:uid="{00000000-0005-0000-0000-0000F5060000}"/>
    <cellStyle name="40% - Accent3 5 2 2" xfId="818" xr:uid="{00000000-0005-0000-0000-0000F6060000}"/>
    <cellStyle name="40% - Accent3 5 2 2 2" xfId="7080" xr:uid="{00000000-0005-0000-0000-0000F7060000}"/>
    <cellStyle name="40% - Accent3 5 2 2 3" xfId="5935" xr:uid="{00000000-0005-0000-0000-0000F8060000}"/>
    <cellStyle name="40% - Accent3 5 2 2 3 2" xfId="9858" xr:uid="{0D8BD6F9-4F57-4C4A-BFAC-3CECFC90287A}"/>
    <cellStyle name="40% - Accent3 5 2 2 4" xfId="9203" xr:uid="{00000000-0005-0000-0000-0000F9060000}"/>
    <cellStyle name="40% - Accent3 5 2 2 4 2" xfId="9859" xr:uid="{2957A3C6-09EF-48A1-9345-198AF9FCBE84}"/>
    <cellStyle name="40% - Accent3 5 2 2 5" xfId="9475" xr:uid="{FB742DAC-5A44-4E06-A1E6-6EE465C69560}"/>
    <cellStyle name="40% - Accent3 5 2 2_11. BS" xfId="10403" xr:uid="{91BB59E5-D3ED-4D83-AC57-391CF07D1D72}"/>
    <cellStyle name="40% - Accent3 5 2 3" xfId="5549" xr:uid="{00000000-0005-0000-0000-0000FB060000}"/>
    <cellStyle name="40% - Accent3 5 2 3 2" xfId="7081" xr:uid="{00000000-0005-0000-0000-0000FC060000}"/>
    <cellStyle name="40% - Accent3 5 2 3_11. BS" xfId="10404" xr:uid="{BF0043DB-6D3A-4623-8B79-FA95B0157EFE}"/>
    <cellStyle name="40% - Accent3 5 2_9 Inc.St" xfId="11217" xr:uid="{CB354B9A-7AC0-4E63-888D-1D4D2461AE15}"/>
    <cellStyle name="40% - Accent3 5 3" xfId="817" xr:uid="{00000000-0005-0000-0000-0000FE060000}"/>
    <cellStyle name="40% - Accent3 5 3 2" xfId="7082" xr:uid="{00000000-0005-0000-0000-0000FF060000}"/>
    <cellStyle name="40% - Accent3 5 3 3" xfId="5934" xr:uid="{00000000-0005-0000-0000-000000070000}"/>
    <cellStyle name="40% - Accent3 5 3 3 2" xfId="9860" xr:uid="{A836CE40-388C-4D3A-8D83-7CF973899E66}"/>
    <cellStyle name="40% - Accent3 5 3 4" xfId="9202" xr:uid="{00000000-0005-0000-0000-000001070000}"/>
    <cellStyle name="40% - Accent3 5 3 4 2" xfId="9861" xr:uid="{B8532DBB-FFD0-425E-9EE0-7AA8ADE67729}"/>
    <cellStyle name="40% - Accent3 5 3 5" xfId="9474" xr:uid="{D2C6ED48-D476-47D9-964A-8980C1C79B5D}"/>
    <cellStyle name="40% - Accent3 5 3_11. BS" xfId="10405" xr:uid="{78C1151F-5E5A-46FD-BBDA-22060CA3F970}"/>
    <cellStyle name="40% - Accent3 5 4" xfId="5548" xr:uid="{00000000-0005-0000-0000-000003070000}"/>
    <cellStyle name="40% - Accent3 5 4 2" xfId="7083" xr:uid="{00000000-0005-0000-0000-000004070000}"/>
    <cellStyle name="40% - Accent3 5 4_11. BS" xfId="10406" xr:uid="{E1D11D52-34B8-49C3-8DD4-37AFD00F25A7}"/>
    <cellStyle name="40% - Accent3 5_9 Inc.St" xfId="11216" xr:uid="{6AD04D6B-3C33-4D7C-BD95-8FABF4BA4D73}"/>
    <cellStyle name="40% - Accent3 6" xfId="819" xr:uid="{00000000-0005-0000-0000-000006070000}"/>
    <cellStyle name="40% - Accent3 6 10" xfId="9621" xr:uid="{AD1C7B53-755D-42B7-8B12-4859F0EFC544}"/>
    <cellStyle name="40% - Accent3 6 2" xfId="820" xr:uid="{00000000-0005-0000-0000-000007070000}"/>
    <cellStyle name="40% - Accent3 6 2 2" xfId="5551" xr:uid="{00000000-0005-0000-0000-000008070000}"/>
    <cellStyle name="40% - Accent3 6 2 2 2" xfId="7085" xr:uid="{00000000-0005-0000-0000-000009070000}"/>
    <cellStyle name="40% - Accent3 6 2 2 3" xfId="7084" xr:uid="{00000000-0005-0000-0000-00000A070000}"/>
    <cellStyle name="40% - Accent3 6 2 2_11. BS" xfId="10409" xr:uid="{B9C96E31-1A57-475D-91B8-F779580B3FDC}"/>
    <cellStyle name="40% - Accent3 6 2 3" xfId="7086" xr:uid="{00000000-0005-0000-0000-00000B070000}"/>
    <cellStyle name="40% - Accent3 6 2 4" xfId="5937" xr:uid="{00000000-0005-0000-0000-00000C070000}"/>
    <cellStyle name="40% - Accent3 6 2 4 2" xfId="9862" xr:uid="{47042EAF-1429-40A9-9F74-13F5B5857B70}"/>
    <cellStyle name="40% - Accent3 6 2 5" xfId="9205" xr:uid="{00000000-0005-0000-0000-00000D070000}"/>
    <cellStyle name="40% - Accent3 6 2 5 2" xfId="9863" xr:uid="{F21FF2DD-D5FA-433B-9FA1-71BE12B6ACDF}"/>
    <cellStyle name="40% - Accent3 6 2 6" xfId="9477" xr:uid="{973E1E15-834B-47BA-893C-C003D09D9D8F}"/>
    <cellStyle name="40% - Accent3 6 2 7" xfId="9615" xr:uid="{A2E9C5FB-17D3-42E7-8865-35BDBA5351E4}"/>
    <cellStyle name="40% - Accent3 6 2 8" xfId="11349" xr:uid="{E1F2365E-DF04-4335-AF23-6F6602249B33}"/>
    <cellStyle name="40% - Accent3 6 2 9" xfId="11361" xr:uid="{9033B9E9-BF25-494F-9CFD-D8511CDC1298}"/>
    <cellStyle name="40% - Accent3 6 2_11. BS" xfId="10408" xr:uid="{067E330C-59A7-45FB-B6E0-47F352DD579B}"/>
    <cellStyle name="40% - Accent3 6 3" xfId="5550" xr:uid="{00000000-0005-0000-0000-00000F070000}"/>
    <cellStyle name="40% - Accent3 6 3 2" xfId="7088" xr:uid="{00000000-0005-0000-0000-000010070000}"/>
    <cellStyle name="40% - Accent3 6 3 3" xfId="7087" xr:uid="{00000000-0005-0000-0000-000011070000}"/>
    <cellStyle name="40% - Accent3 6 3_11. BS" xfId="10410" xr:uid="{E4EBA85D-2D0A-4E2D-9EE6-1D1A79580E44}"/>
    <cellStyle name="40% - Accent3 6 4" xfId="7089" xr:uid="{00000000-0005-0000-0000-000012070000}"/>
    <cellStyle name="40% - Accent3 6 5" xfId="5936" xr:uid="{00000000-0005-0000-0000-000013070000}"/>
    <cellStyle name="40% - Accent3 6 5 2" xfId="9864" xr:uid="{F2600155-A3F2-4392-B1A4-E4CCD96D8945}"/>
    <cellStyle name="40% - Accent3 6 6" xfId="9204" xr:uid="{00000000-0005-0000-0000-000014070000}"/>
    <cellStyle name="40% - Accent3 6 6 2" xfId="9865" xr:uid="{FF206B91-CB8E-4764-ADFB-5A65C9B2E920}"/>
    <cellStyle name="40% - Accent3 6 7" xfId="9476" xr:uid="{DF6017CF-C96B-45FC-BF38-9537FCC21BD9}"/>
    <cellStyle name="40% - Accent3 6 8" xfId="9616" xr:uid="{0C89C18D-DC26-4A17-900E-2357B5176009}"/>
    <cellStyle name="40% - Accent3 6 9" xfId="11350" xr:uid="{F38FFAA2-8A7B-428A-A800-29A4668E54D9}"/>
    <cellStyle name="40% - Accent3 6_11. BS" xfId="10407" xr:uid="{AA66987C-626B-457A-9DA9-7658ACFA17A2}"/>
    <cellStyle name="40% - Accent3 7" xfId="821" xr:uid="{00000000-0005-0000-0000-000016070000}"/>
    <cellStyle name="40% - Accent3 7 2" xfId="5552" xr:uid="{00000000-0005-0000-0000-000017070000}"/>
    <cellStyle name="40% - Accent3 7 2 2" xfId="7091" xr:uid="{00000000-0005-0000-0000-000018070000}"/>
    <cellStyle name="40% - Accent3 7 2 3" xfId="7090" xr:uid="{00000000-0005-0000-0000-000019070000}"/>
    <cellStyle name="40% - Accent3 7 2_11. BS" xfId="10412" xr:uid="{F82137B0-B9F5-4B6B-A1A6-91DBF857E81E}"/>
    <cellStyle name="40% - Accent3 7 3" xfId="7092" xr:uid="{00000000-0005-0000-0000-00001A070000}"/>
    <cellStyle name="40% - Accent3 7 4" xfId="5938" xr:uid="{00000000-0005-0000-0000-00001B070000}"/>
    <cellStyle name="40% - Accent3 7 4 2" xfId="9866" xr:uid="{BAC9C8DE-4A16-4CAD-9F7D-AE1101337332}"/>
    <cellStyle name="40% - Accent3 7 5" xfId="9206" xr:uid="{00000000-0005-0000-0000-00001C070000}"/>
    <cellStyle name="40% - Accent3 7 5 2" xfId="9867" xr:uid="{A94AA7E1-3768-426B-A09B-BFE8346722B6}"/>
    <cellStyle name="40% - Accent3 7 6" xfId="9478" xr:uid="{E6B6CC7F-4670-466E-844F-E768A3A181DB}"/>
    <cellStyle name="40% - Accent3 7 7" xfId="9614" xr:uid="{84CAB0F3-AAAB-475C-A1B5-39C5CB49941B}"/>
    <cellStyle name="40% - Accent3 7 8" xfId="11348" xr:uid="{6ECA853B-376F-4D0E-9438-7458534E2C91}"/>
    <cellStyle name="40% - Accent3 7 9" xfId="9620" xr:uid="{5EF87869-AE4E-46D1-8861-B909ECD3E9E2}"/>
    <cellStyle name="40% - Accent3 7_11. BS" xfId="10411" xr:uid="{A59D41CA-6FA8-487C-AEE3-2C72E3177575}"/>
    <cellStyle name="40% - Accent3 8" xfId="822" xr:uid="{00000000-0005-0000-0000-00001E070000}"/>
    <cellStyle name="40% - Accent3 8 2" xfId="5553" xr:uid="{00000000-0005-0000-0000-00001F070000}"/>
    <cellStyle name="40% - Accent3 8 2 2" xfId="9868" xr:uid="{CF1EF671-0784-43C4-823D-89A9F9C02CC9}"/>
    <cellStyle name="40% - Accent3 8 3" xfId="5939" xr:uid="{00000000-0005-0000-0000-000020070000}"/>
    <cellStyle name="40% - Accent3 8 3 2" xfId="9869" xr:uid="{F35BCD2C-3156-4CFB-9909-76B69D6E6C3D}"/>
    <cellStyle name="40% - Accent3 8 4" xfId="9207" xr:uid="{00000000-0005-0000-0000-000021070000}"/>
    <cellStyle name="40% - Accent3 8 4 2" xfId="9870" xr:uid="{91B37C30-3485-4C06-8A4F-5F62A6DCFE52}"/>
    <cellStyle name="40% - Accent3 8 5" xfId="9479" xr:uid="{165FF17D-DBD6-4B31-A9FD-2C486E96B034}"/>
    <cellStyle name="40% - Accent3 8_11. BS" xfId="10413" xr:uid="{539EBD8E-0F44-491F-B95E-876C05E07FB0}"/>
    <cellStyle name="40% - Accent3 9" xfId="823" xr:uid="{00000000-0005-0000-0000-000022070000}"/>
    <cellStyle name="40% - Accent3 9 2" xfId="5554" xr:uid="{00000000-0005-0000-0000-000023070000}"/>
    <cellStyle name="40% - Accent3 9 2 2" xfId="9871" xr:uid="{8597E8B4-1A83-4D50-86A1-DE73E28E96B9}"/>
    <cellStyle name="40% - Accent3 9 3" xfId="5940" xr:uid="{00000000-0005-0000-0000-000024070000}"/>
    <cellStyle name="40% - Accent3 9 3 2" xfId="9872" xr:uid="{99B9C0D1-DDD6-436E-8FED-027A045D4EF5}"/>
    <cellStyle name="40% - Accent3 9 4" xfId="9208" xr:uid="{00000000-0005-0000-0000-000025070000}"/>
    <cellStyle name="40% - Accent3 9 4 2" xfId="9873" xr:uid="{220122AF-B03C-4DDA-B95E-FAC96B44A180}"/>
    <cellStyle name="40% - Accent3 9 5" xfId="9480" xr:uid="{CAC9B1AF-F648-4B81-BA2A-C483B76EA678}"/>
    <cellStyle name="40% - Accent3 9_11. BS" xfId="10414" xr:uid="{1EB5D56C-7BE5-4147-814A-142294989B76}"/>
    <cellStyle name="40% - Accent4 10" xfId="824" xr:uid="{00000000-0005-0000-0000-000026070000}"/>
    <cellStyle name="40% - Accent4 11" xfId="2042" xr:uid="{00000000-0005-0000-0000-000027070000}"/>
    <cellStyle name="40% - Accent4 12" xfId="7093" xr:uid="{00000000-0005-0000-0000-000028070000}"/>
    <cellStyle name="40% - Accent4 13" xfId="7094" xr:uid="{00000000-0005-0000-0000-000029070000}"/>
    <cellStyle name="40% - Accent4 2" xfId="118" xr:uid="{00000000-0005-0000-0000-00002A070000}"/>
    <cellStyle name="40% - Accent4 2 10" xfId="7095" xr:uid="{00000000-0005-0000-0000-00002B070000}"/>
    <cellStyle name="40% - Accent4 2 10 2" xfId="7096" xr:uid="{00000000-0005-0000-0000-00002C070000}"/>
    <cellStyle name="40% - Accent4 2 10 2 2" xfId="7097" xr:uid="{00000000-0005-0000-0000-00002D070000}"/>
    <cellStyle name="40% - Accent4 2 10 3" xfId="7098" xr:uid="{00000000-0005-0000-0000-00002E070000}"/>
    <cellStyle name="40% - Accent4 2 11" xfId="7099" xr:uid="{00000000-0005-0000-0000-00002F070000}"/>
    <cellStyle name="40% - Accent4 2 11 2" xfId="7100" xr:uid="{00000000-0005-0000-0000-000030070000}"/>
    <cellStyle name="40% - Accent4 2 11 2 2" xfId="7101" xr:uid="{00000000-0005-0000-0000-000031070000}"/>
    <cellStyle name="40% - Accent4 2 11 3" xfId="7102" xr:uid="{00000000-0005-0000-0000-000032070000}"/>
    <cellStyle name="40% - Accent4 2 12" xfId="7103" xr:uid="{00000000-0005-0000-0000-000033070000}"/>
    <cellStyle name="40% - Accent4 2 12 2" xfId="7104" xr:uid="{00000000-0005-0000-0000-000034070000}"/>
    <cellStyle name="40% - Accent4 2 12 2 2" xfId="7105" xr:uid="{00000000-0005-0000-0000-000035070000}"/>
    <cellStyle name="40% - Accent4 2 12 3" xfId="7106" xr:uid="{00000000-0005-0000-0000-000036070000}"/>
    <cellStyle name="40% - Accent4 2 13" xfId="7107" xr:uid="{00000000-0005-0000-0000-000037070000}"/>
    <cellStyle name="40% - Accent4 2 13 2" xfId="7108" xr:uid="{00000000-0005-0000-0000-000038070000}"/>
    <cellStyle name="40% - Accent4 2 13 2 2" xfId="7109" xr:uid="{00000000-0005-0000-0000-000039070000}"/>
    <cellStyle name="40% - Accent4 2 13 3" xfId="7110" xr:uid="{00000000-0005-0000-0000-00003A070000}"/>
    <cellStyle name="40% - Accent4 2 14" xfId="7111" xr:uid="{00000000-0005-0000-0000-00003B070000}"/>
    <cellStyle name="40% - Accent4 2 15" xfId="7112" xr:uid="{00000000-0005-0000-0000-00003C070000}"/>
    <cellStyle name="40% - Accent4 2 16" xfId="7113" xr:uid="{00000000-0005-0000-0000-00003D070000}"/>
    <cellStyle name="40% - Accent4 2 17" xfId="7114" xr:uid="{00000000-0005-0000-0000-00003E070000}"/>
    <cellStyle name="40% - Accent4 2 18" xfId="7115" xr:uid="{00000000-0005-0000-0000-00003F070000}"/>
    <cellStyle name="40% - Accent4 2 19" xfId="7116" xr:uid="{00000000-0005-0000-0000-000040070000}"/>
    <cellStyle name="40% - Accent4 2 19 2" xfId="7117" xr:uid="{00000000-0005-0000-0000-000041070000}"/>
    <cellStyle name="40% - Accent4 2 2" xfId="119" xr:uid="{00000000-0005-0000-0000-000042070000}"/>
    <cellStyle name="40% - Accent4 2 2 10" xfId="2527" xr:uid="{00000000-0005-0000-0000-000043070000}"/>
    <cellStyle name="40% - Accent4 2 2 11" xfId="2528" xr:uid="{00000000-0005-0000-0000-000044070000}"/>
    <cellStyle name="40% - Accent4 2 2 12" xfId="2529" xr:uid="{00000000-0005-0000-0000-000045070000}"/>
    <cellStyle name="40% - Accent4 2 2 13" xfId="2530" xr:uid="{00000000-0005-0000-0000-000046070000}"/>
    <cellStyle name="40% - Accent4 2 2 14" xfId="2531" xr:uid="{00000000-0005-0000-0000-000047070000}"/>
    <cellStyle name="40% - Accent4 2 2 15" xfId="2532" xr:uid="{00000000-0005-0000-0000-000048070000}"/>
    <cellStyle name="40% - Accent4 2 2 16" xfId="2533" xr:uid="{00000000-0005-0000-0000-000049070000}"/>
    <cellStyle name="40% - Accent4 2 2 17" xfId="2534" xr:uid="{00000000-0005-0000-0000-00004A070000}"/>
    <cellStyle name="40% - Accent4 2 2 18" xfId="2535" xr:uid="{00000000-0005-0000-0000-00004B070000}"/>
    <cellStyle name="40% - Accent4 2 2 19" xfId="2536" xr:uid="{00000000-0005-0000-0000-00004C070000}"/>
    <cellStyle name="40% - Accent4 2 2 2" xfId="2537" xr:uid="{00000000-0005-0000-0000-00004D070000}"/>
    <cellStyle name="40% - Accent4 2 2 20" xfId="2538" xr:uid="{00000000-0005-0000-0000-00004E070000}"/>
    <cellStyle name="40% - Accent4 2 2 21" xfId="2539" xr:uid="{00000000-0005-0000-0000-00004F070000}"/>
    <cellStyle name="40% - Accent4 2 2 22" xfId="2540" xr:uid="{00000000-0005-0000-0000-000050070000}"/>
    <cellStyle name="40% - Accent4 2 2 23" xfId="2541" xr:uid="{00000000-0005-0000-0000-000051070000}"/>
    <cellStyle name="40% - Accent4 2 2 24" xfId="2542" xr:uid="{00000000-0005-0000-0000-000052070000}"/>
    <cellStyle name="40% - Accent4 2 2 25" xfId="2543" xr:uid="{00000000-0005-0000-0000-000053070000}"/>
    <cellStyle name="40% - Accent4 2 2 26" xfId="2544" xr:uid="{00000000-0005-0000-0000-000054070000}"/>
    <cellStyle name="40% - Accent4 2 2 27" xfId="825" xr:uid="{00000000-0005-0000-0000-000055070000}"/>
    <cellStyle name="40% - Accent4 2 2 3" xfId="2545" xr:uid="{00000000-0005-0000-0000-000056070000}"/>
    <cellStyle name="40% - Accent4 2 2 4" xfId="2546" xr:uid="{00000000-0005-0000-0000-000057070000}"/>
    <cellStyle name="40% - Accent4 2 2 5" xfId="2547" xr:uid="{00000000-0005-0000-0000-000058070000}"/>
    <cellStyle name="40% - Accent4 2 2 6" xfId="2548" xr:uid="{00000000-0005-0000-0000-000059070000}"/>
    <cellStyle name="40% - Accent4 2 2 7" xfId="2549" xr:uid="{00000000-0005-0000-0000-00005A070000}"/>
    <cellStyle name="40% - Accent4 2 2 8" xfId="2550" xr:uid="{00000000-0005-0000-0000-00005B070000}"/>
    <cellStyle name="40% - Accent4 2 2 8 2" xfId="7118" xr:uid="{00000000-0005-0000-0000-00005C070000}"/>
    <cellStyle name="40% - Accent4 2 2 8_9 Inc.St" xfId="11219" xr:uid="{B11F48A8-FDBA-40CE-A257-B95146712EBD}"/>
    <cellStyle name="40% - Accent4 2 2 9" xfId="2551" xr:uid="{00000000-0005-0000-0000-00005E070000}"/>
    <cellStyle name="40% - Accent4 2 2_9 Inc.St" xfId="11218" xr:uid="{7DCBC311-8E34-4C82-9CF8-DDEE45C8E950}"/>
    <cellStyle name="40% - Accent4 2 3" xfId="7119" xr:uid="{00000000-0005-0000-0000-000060070000}"/>
    <cellStyle name="40% - Accent4 2 3 10" xfId="7120" xr:uid="{00000000-0005-0000-0000-000061070000}"/>
    <cellStyle name="40% - Accent4 2 3 11" xfId="7121" xr:uid="{00000000-0005-0000-0000-000062070000}"/>
    <cellStyle name="40% - Accent4 2 3 12" xfId="7122" xr:uid="{00000000-0005-0000-0000-000063070000}"/>
    <cellStyle name="40% - Accent4 2 3 13" xfId="7123" xr:uid="{00000000-0005-0000-0000-000064070000}"/>
    <cellStyle name="40% - Accent4 2 3 13 2" xfId="7124" xr:uid="{00000000-0005-0000-0000-000065070000}"/>
    <cellStyle name="40% - Accent4 2 3 14" xfId="7125" xr:uid="{00000000-0005-0000-0000-000066070000}"/>
    <cellStyle name="40% - Accent4 2 3 2" xfId="7126" xr:uid="{00000000-0005-0000-0000-000067070000}"/>
    <cellStyle name="40% - Accent4 2 3 3" xfId="7127" xr:uid="{00000000-0005-0000-0000-000068070000}"/>
    <cellStyle name="40% - Accent4 2 3 4" xfId="7128" xr:uid="{00000000-0005-0000-0000-000069070000}"/>
    <cellStyle name="40% - Accent4 2 3 5" xfId="7129" xr:uid="{00000000-0005-0000-0000-00006A070000}"/>
    <cellStyle name="40% - Accent4 2 3 6" xfId="7130" xr:uid="{00000000-0005-0000-0000-00006B070000}"/>
    <cellStyle name="40% - Accent4 2 3 7" xfId="7131" xr:uid="{00000000-0005-0000-0000-00006C070000}"/>
    <cellStyle name="40% - Accent4 2 3 8" xfId="7132" xr:uid="{00000000-0005-0000-0000-00006D070000}"/>
    <cellStyle name="40% - Accent4 2 3 9" xfId="7133" xr:uid="{00000000-0005-0000-0000-00006E070000}"/>
    <cellStyle name="40% - Accent4 2 3_EQU" xfId="7134" xr:uid="{00000000-0005-0000-0000-00006F070000}"/>
    <cellStyle name="40% - Accent4 2 4" xfId="7135" xr:uid="{00000000-0005-0000-0000-000070070000}"/>
    <cellStyle name="40% - Accent4 2 4 2" xfId="7136" xr:uid="{00000000-0005-0000-0000-000071070000}"/>
    <cellStyle name="40% - Accent4 2 4 2 2" xfId="7137" xr:uid="{00000000-0005-0000-0000-000072070000}"/>
    <cellStyle name="40% - Accent4 2 4 3" xfId="7138" xr:uid="{00000000-0005-0000-0000-000073070000}"/>
    <cellStyle name="40% - Accent4 2 4_EQU" xfId="7139" xr:uid="{00000000-0005-0000-0000-000074070000}"/>
    <cellStyle name="40% - Accent4 2 5" xfId="7140" xr:uid="{00000000-0005-0000-0000-000075070000}"/>
    <cellStyle name="40% - Accent4 2 5 2" xfId="7141" xr:uid="{00000000-0005-0000-0000-000076070000}"/>
    <cellStyle name="40% - Accent4 2 5 2 2" xfId="7142" xr:uid="{00000000-0005-0000-0000-000077070000}"/>
    <cellStyle name="40% - Accent4 2 5 3" xfId="7143" xr:uid="{00000000-0005-0000-0000-000078070000}"/>
    <cellStyle name="40% - Accent4 2 6" xfId="7144" xr:uid="{00000000-0005-0000-0000-000079070000}"/>
    <cellStyle name="40% - Accent4 2 6 2" xfId="7145" xr:uid="{00000000-0005-0000-0000-00007A070000}"/>
    <cellStyle name="40% - Accent4 2 6 2 2" xfId="7146" xr:uid="{00000000-0005-0000-0000-00007B070000}"/>
    <cellStyle name="40% - Accent4 2 6 3" xfId="7147" xr:uid="{00000000-0005-0000-0000-00007C070000}"/>
    <cellStyle name="40% - Accent4 2 7" xfId="7148" xr:uid="{00000000-0005-0000-0000-00007D070000}"/>
    <cellStyle name="40% - Accent4 2 7 2" xfId="7149" xr:uid="{00000000-0005-0000-0000-00007E070000}"/>
    <cellStyle name="40% - Accent4 2 7 2 2" xfId="7150" xr:uid="{00000000-0005-0000-0000-00007F070000}"/>
    <cellStyle name="40% - Accent4 2 7 3" xfId="7151" xr:uid="{00000000-0005-0000-0000-000080070000}"/>
    <cellStyle name="40% - Accent4 2 8" xfId="7152" xr:uid="{00000000-0005-0000-0000-000081070000}"/>
    <cellStyle name="40% - Accent4 2 8 2" xfId="7153" xr:uid="{00000000-0005-0000-0000-000082070000}"/>
    <cellStyle name="40% - Accent4 2 8 2 2" xfId="7154" xr:uid="{00000000-0005-0000-0000-000083070000}"/>
    <cellStyle name="40% - Accent4 2 8 3" xfId="7155" xr:uid="{00000000-0005-0000-0000-000084070000}"/>
    <cellStyle name="40% - Accent4 2 9" xfId="7156" xr:uid="{00000000-0005-0000-0000-000085070000}"/>
    <cellStyle name="40% - Accent4 2 9 2" xfId="7157" xr:uid="{00000000-0005-0000-0000-000086070000}"/>
    <cellStyle name="40% - Accent4 2 9 2 2" xfId="7158" xr:uid="{00000000-0005-0000-0000-000087070000}"/>
    <cellStyle name="40% - Accent4 2 9 3" xfId="7159" xr:uid="{00000000-0005-0000-0000-000088070000}"/>
    <cellStyle name="40% - Accent4 2_5130_new" xfId="7160" xr:uid="{00000000-0005-0000-0000-000089070000}"/>
    <cellStyle name="40% - Accent4 3" xfId="120" xr:uid="{00000000-0005-0000-0000-00008A070000}"/>
    <cellStyle name="40% - Accent4 3 10" xfId="2552" xr:uid="{00000000-0005-0000-0000-00008B070000}"/>
    <cellStyle name="40% - Accent4 3 11" xfId="2553" xr:uid="{00000000-0005-0000-0000-00008C070000}"/>
    <cellStyle name="40% - Accent4 3 12" xfId="2554" xr:uid="{00000000-0005-0000-0000-00008D070000}"/>
    <cellStyle name="40% - Accent4 3 13" xfId="2555" xr:uid="{00000000-0005-0000-0000-00008E070000}"/>
    <cellStyle name="40% - Accent4 3 14" xfId="2556" xr:uid="{00000000-0005-0000-0000-00008F070000}"/>
    <cellStyle name="40% - Accent4 3 15" xfId="2557" xr:uid="{00000000-0005-0000-0000-000090070000}"/>
    <cellStyle name="40% - Accent4 3 16" xfId="2558" xr:uid="{00000000-0005-0000-0000-000091070000}"/>
    <cellStyle name="40% - Accent4 3 17" xfId="2559" xr:uid="{00000000-0005-0000-0000-000092070000}"/>
    <cellStyle name="40% - Accent4 3 18" xfId="2560" xr:uid="{00000000-0005-0000-0000-000093070000}"/>
    <cellStyle name="40% - Accent4 3 19" xfId="2561" xr:uid="{00000000-0005-0000-0000-000094070000}"/>
    <cellStyle name="40% - Accent4 3 2" xfId="121" xr:uid="{00000000-0005-0000-0000-000095070000}"/>
    <cellStyle name="40% - Accent4 3 2 2" xfId="2562" xr:uid="{00000000-0005-0000-0000-000096070000}"/>
    <cellStyle name="40% - Accent4 3 2 2 2" xfId="7161" xr:uid="{00000000-0005-0000-0000-000097070000}"/>
    <cellStyle name="40% - Accent4 3 2 2_9 Inc.St" xfId="11222" xr:uid="{617017B3-C237-4C35-BCC4-5264C401B349}"/>
    <cellStyle name="40% - Accent4 3 2 3" xfId="7162" xr:uid="{00000000-0005-0000-0000-000099070000}"/>
    <cellStyle name="40% - Accent4 3 2_9 Inc.St" xfId="11221" xr:uid="{0FE1E635-7F6E-45A0-8766-E6EB0278E778}"/>
    <cellStyle name="40% - Accent4 3 20" xfId="2563" xr:uid="{00000000-0005-0000-0000-00009B070000}"/>
    <cellStyle name="40% - Accent4 3 21" xfId="2564" xr:uid="{00000000-0005-0000-0000-00009C070000}"/>
    <cellStyle name="40% - Accent4 3 22" xfId="2565" xr:uid="{00000000-0005-0000-0000-00009D070000}"/>
    <cellStyle name="40% - Accent4 3 23" xfId="2566" xr:uid="{00000000-0005-0000-0000-00009E070000}"/>
    <cellStyle name="40% - Accent4 3 24" xfId="2567" xr:uid="{00000000-0005-0000-0000-00009F070000}"/>
    <cellStyle name="40% - Accent4 3 25" xfId="2568" xr:uid="{00000000-0005-0000-0000-0000A0070000}"/>
    <cellStyle name="40% - Accent4 3 26" xfId="2569" xr:uid="{00000000-0005-0000-0000-0000A1070000}"/>
    <cellStyle name="40% - Accent4 3 3" xfId="2570" xr:uid="{00000000-0005-0000-0000-0000A2070000}"/>
    <cellStyle name="40% - Accent4 3 4" xfId="2571" xr:uid="{00000000-0005-0000-0000-0000A3070000}"/>
    <cellStyle name="40% - Accent4 3 5" xfId="2572" xr:uid="{00000000-0005-0000-0000-0000A4070000}"/>
    <cellStyle name="40% - Accent4 3 6" xfId="2573" xr:uid="{00000000-0005-0000-0000-0000A5070000}"/>
    <cellStyle name="40% - Accent4 3 7" xfId="2574" xr:uid="{00000000-0005-0000-0000-0000A6070000}"/>
    <cellStyle name="40% - Accent4 3 8" xfId="2575" xr:uid="{00000000-0005-0000-0000-0000A7070000}"/>
    <cellStyle name="40% - Accent4 3 9" xfId="2576" xr:uid="{00000000-0005-0000-0000-0000A8070000}"/>
    <cellStyle name="40% - Accent4 3 9 2" xfId="7163" xr:uid="{00000000-0005-0000-0000-0000A9070000}"/>
    <cellStyle name="40% - Accent4 3 9_9 Inc.St" xfId="11223" xr:uid="{29D0CA5F-D745-4512-A1DA-7EB25B348623}"/>
    <cellStyle name="40% - Accent4 3_9 Inc.St" xfId="11220" xr:uid="{3D5FE6F3-5E1F-483A-9145-260D1422F6BD}"/>
    <cellStyle name="40% - Accent4 4" xfId="122" xr:uid="{00000000-0005-0000-0000-0000AC070000}"/>
    <cellStyle name="40% - Accent4 4 10" xfId="7164" xr:uid="{00000000-0005-0000-0000-0000AD070000}"/>
    <cellStyle name="40% - Accent4 4 2" xfId="123" xr:uid="{00000000-0005-0000-0000-0000AE070000}"/>
    <cellStyle name="40% - Accent4 4 2 2" xfId="7165" xr:uid="{00000000-0005-0000-0000-0000AF070000}"/>
    <cellStyle name="40% - Accent4 4 2 2 2" xfId="7166" xr:uid="{00000000-0005-0000-0000-0000B0070000}"/>
    <cellStyle name="40% - Accent4 4 2 3" xfId="7167" xr:uid="{00000000-0005-0000-0000-0000B1070000}"/>
    <cellStyle name="40% - Accent4 4 2_EQU" xfId="7168" xr:uid="{00000000-0005-0000-0000-0000B2070000}"/>
    <cellStyle name="40% - Accent4 4 3" xfId="7169" xr:uid="{00000000-0005-0000-0000-0000B3070000}"/>
    <cellStyle name="40% - Accent4 4 4" xfId="7170" xr:uid="{00000000-0005-0000-0000-0000B4070000}"/>
    <cellStyle name="40% - Accent4 4 5" xfId="7171" xr:uid="{00000000-0005-0000-0000-0000B5070000}"/>
    <cellStyle name="40% - Accent4 4 6" xfId="7172" xr:uid="{00000000-0005-0000-0000-0000B6070000}"/>
    <cellStyle name="40% - Accent4 4 7" xfId="7173" xr:uid="{00000000-0005-0000-0000-0000B7070000}"/>
    <cellStyle name="40% - Accent4 4 8" xfId="7174" xr:uid="{00000000-0005-0000-0000-0000B8070000}"/>
    <cellStyle name="40% - Accent4 4 9" xfId="7175" xr:uid="{00000000-0005-0000-0000-0000B9070000}"/>
    <cellStyle name="40% - Accent4 4 9 2" xfId="7176" xr:uid="{00000000-0005-0000-0000-0000BA070000}"/>
    <cellStyle name="40% - Accent4 4_9 Inc.St" xfId="11224" xr:uid="{A13BB374-3064-4689-BE20-8455A5B7F6B0}"/>
    <cellStyle name="40% - Accent4 5" xfId="124" xr:uid="{00000000-0005-0000-0000-0000BC070000}"/>
    <cellStyle name="40% - Accent4 5 2" xfId="125" xr:uid="{00000000-0005-0000-0000-0000BD070000}"/>
    <cellStyle name="40% - Accent4 5 2 2" xfId="827" xr:uid="{00000000-0005-0000-0000-0000BE070000}"/>
    <cellStyle name="40% - Accent4 5 2 2 2" xfId="7177" xr:uid="{00000000-0005-0000-0000-0000BF070000}"/>
    <cellStyle name="40% - Accent4 5 2 2 3" xfId="5942" xr:uid="{00000000-0005-0000-0000-0000C0070000}"/>
    <cellStyle name="40% - Accent4 5 2 2 3 2" xfId="9874" xr:uid="{AB905D37-D9F2-4827-B914-46E8F9A3042E}"/>
    <cellStyle name="40% - Accent4 5 2 2 4" xfId="9210" xr:uid="{00000000-0005-0000-0000-0000C1070000}"/>
    <cellStyle name="40% - Accent4 5 2 2 4 2" xfId="9875" xr:uid="{90945EEC-CBEB-470E-B907-D43CB8376F95}"/>
    <cellStyle name="40% - Accent4 5 2 2 5" xfId="9482" xr:uid="{368D063B-22F9-4002-984B-7B166442A2E5}"/>
    <cellStyle name="40% - Accent4 5 2 2_11. BS" xfId="10415" xr:uid="{F757D4D3-6B31-4E06-AE93-785D2E322B26}"/>
    <cellStyle name="40% - Accent4 5 2 3" xfId="5556" xr:uid="{00000000-0005-0000-0000-0000C3070000}"/>
    <cellStyle name="40% - Accent4 5 2 3 2" xfId="7178" xr:uid="{00000000-0005-0000-0000-0000C4070000}"/>
    <cellStyle name="40% - Accent4 5 2 3_11. BS" xfId="10416" xr:uid="{F5028DA7-B28F-4844-B0D6-3DD11C69D667}"/>
    <cellStyle name="40% - Accent4 5 2_9 Inc.St" xfId="11226" xr:uid="{3AB0DF2A-1108-4DBB-9DE6-9744C8783AAD}"/>
    <cellStyle name="40% - Accent4 5 3" xfId="826" xr:uid="{00000000-0005-0000-0000-0000C6070000}"/>
    <cellStyle name="40% - Accent4 5 3 2" xfId="7179" xr:uid="{00000000-0005-0000-0000-0000C7070000}"/>
    <cellStyle name="40% - Accent4 5 3 3" xfId="5941" xr:uid="{00000000-0005-0000-0000-0000C8070000}"/>
    <cellStyle name="40% - Accent4 5 3 3 2" xfId="9876" xr:uid="{4EAD2758-16E4-4BA9-B25B-51946D0ABE15}"/>
    <cellStyle name="40% - Accent4 5 3 4" xfId="9209" xr:uid="{00000000-0005-0000-0000-0000C9070000}"/>
    <cellStyle name="40% - Accent4 5 3 4 2" xfId="9877" xr:uid="{393A7E56-61CD-4350-8A00-DC8EBE6C64A4}"/>
    <cellStyle name="40% - Accent4 5 3 5" xfId="9481" xr:uid="{D2720195-3A7C-4258-81EC-AD073F151DC4}"/>
    <cellStyle name="40% - Accent4 5 3_11. BS" xfId="10417" xr:uid="{8CB089A3-8341-4514-9C8B-06B87CAC20C7}"/>
    <cellStyle name="40% - Accent4 5 4" xfId="5555" xr:uid="{00000000-0005-0000-0000-0000CB070000}"/>
    <cellStyle name="40% - Accent4 5 4 2" xfId="7180" xr:uid="{00000000-0005-0000-0000-0000CC070000}"/>
    <cellStyle name="40% - Accent4 5 4_11. BS" xfId="10418" xr:uid="{951FCFE6-7605-4813-AA08-CE623BCC48B9}"/>
    <cellStyle name="40% - Accent4 5_9 Inc.St" xfId="11225" xr:uid="{17DDD87E-16A2-4D3B-96F7-2AF9CA59C2E3}"/>
    <cellStyle name="40% - Accent4 6" xfId="828" xr:uid="{00000000-0005-0000-0000-0000CE070000}"/>
    <cellStyle name="40% - Accent4 6 10" xfId="11362" xr:uid="{419A2BFF-A2B1-4A76-A81C-D5EC3CA21E69}"/>
    <cellStyle name="40% - Accent4 6 2" xfId="829" xr:uid="{00000000-0005-0000-0000-0000CF070000}"/>
    <cellStyle name="40% - Accent4 6 2 2" xfId="5558" xr:uid="{00000000-0005-0000-0000-0000D0070000}"/>
    <cellStyle name="40% - Accent4 6 2 2 2" xfId="7182" xr:uid="{00000000-0005-0000-0000-0000D1070000}"/>
    <cellStyle name="40% - Accent4 6 2 2 3" xfId="7181" xr:uid="{00000000-0005-0000-0000-0000D2070000}"/>
    <cellStyle name="40% - Accent4 6 2 2_11. BS" xfId="10421" xr:uid="{F37AEDC7-0E7D-4406-A9B3-CEC62FBF3585}"/>
    <cellStyle name="40% - Accent4 6 2 3" xfId="7183" xr:uid="{00000000-0005-0000-0000-0000D3070000}"/>
    <cellStyle name="40% - Accent4 6 2 4" xfId="5944" xr:uid="{00000000-0005-0000-0000-0000D4070000}"/>
    <cellStyle name="40% - Accent4 6 2 4 2" xfId="9878" xr:uid="{84D264FE-E786-4F07-9449-D9CF1E735ABF}"/>
    <cellStyle name="40% - Accent4 6 2 5" xfId="9212" xr:uid="{00000000-0005-0000-0000-0000D5070000}"/>
    <cellStyle name="40% - Accent4 6 2 5 2" xfId="9879" xr:uid="{CFA75FB7-718D-457F-95CA-AED28237E05B}"/>
    <cellStyle name="40% - Accent4 6 2 6" xfId="9484" xr:uid="{595FD0DA-E7C7-4B49-AE16-C2CD5CB829CC}"/>
    <cellStyle name="40% - Accent4 6 2 7" xfId="9611" xr:uid="{29211A3D-71D9-4F22-ADB8-E7816403F04C}"/>
    <cellStyle name="40% - Accent4 6 2 8" xfId="11366" xr:uid="{401BAB05-4DFB-4E9F-AA65-328ED66D8A28}"/>
    <cellStyle name="40% - Accent4 6 2 9" xfId="9609" xr:uid="{DAE74CD8-91C7-49F8-B97B-8FBB0C3F0E92}"/>
    <cellStyle name="40% - Accent4 6 2_11. BS" xfId="10420" xr:uid="{9CA57B59-99B8-469B-9838-7ED1220F8646}"/>
    <cellStyle name="40% - Accent4 6 3" xfId="5557" xr:uid="{00000000-0005-0000-0000-0000D7070000}"/>
    <cellStyle name="40% - Accent4 6 3 2" xfId="7185" xr:uid="{00000000-0005-0000-0000-0000D8070000}"/>
    <cellStyle name="40% - Accent4 6 3 3" xfId="7184" xr:uid="{00000000-0005-0000-0000-0000D9070000}"/>
    <cellStyle name="40% - Accent4 6 3_11. BS" xfId="10422" xr:uid="{B1AA7C69-AC3F-417F-AE17-672469CDF9ED}"/>
    <cellStyle name="40% - Accent4 6 4" xfId="7186" xr:uid="{00000000-0005-0000-0000-0000DA070000}"/>
    <cellStyle name="40% - Accent4 6 5" xfId="5943" xr:uid="{00000000-0005-0000-0000-0000DB070000}"/>
    <cellStyle name="40% - Accent4 6 5 2" xfId="9880" xr:uid="{25C9624F-3246-4788-BF6B-159B2A042DED}"/>
    <cellStyle name="40% - Accent4 6 6" xfId="9211" xr:uid="{00000000-0005-0000-0000-0000DC070000}"/>
    <cellStyle name="40% - Accent4 6 6 2" xfId="9881" xr:uid="{F0931108-023E-462F-A088-02C6E5BFC222}"/>
    <cellStyle name="40% - Accent4 6 7" xfId="9483" xr:uid="{83FD0FED-8A04-40E8-8425-0FD88DB6C175}"/>
    <cellStyle name="40% - Accent4 6 8" xfId="9612" xr:uid="{897A5F18-736F-47A4-B7B7-33EC9D1D4434}"/>
    <cellStyle name="40% - Accent4 6 9" xfId="9685" xr:uid="{CF3F6342-8906-4FCD-84D5-9A4590B93573}"/>
    <cellStyle name="40% - Accent4 6_11. BS" xfId="10419" xr:uid="{F4B2D497-5DCF-4A3D-9527-8138DE2196F2}"/>
    <cellStyle name="40% - Accent4 7" xfId="830" xr:uid="{00000000-0005-0000-0000-0000DE070000}"/>
    <cellStyle name="40% - Accent4 7 2" xfId="5559" xr:uid="{00000000-0005-0000-0000-0000DF070000}"/>
    <cellStyle name="40% - Accent4 7 2 2" xfId="7188" xr:uid="{00000000-0005-0000-0000-0000E0070000}"/>
    <cellStyle name="40% - Accent4 7 2 3" xfId="7187" xr:uid="{00000000-0005-0000-0000-0000E1070000}"/>
    <cellStyle name="40% - Accent4 7 2_11. BS" xfId="10424" xr:uid="{510476F7-D177-4C5A-9E69-7EE4679FF836}"/>
    <cellStyle name="40% - Accent4 7 3" xfId="7189" xr:uid="{00000000-0005-0000-0000-0000E2070000}"/>
    <cellStyle name="40% - Accent4 7 4" xfId="5945" xr:uid="{00000000-0005-0000-0000-0000E3070000}"/>
    <cellStyle name="40% - Accent4 7 4 2" xfId="9882" xr:uid="{E585E8D0-94EA-4FE2-B1F4-5A96D540F603}"/>
    <cellStyle name="40% - Accent4 7 5" xfId="9213" xr:uid="{00000000-0005-0000-0000-0000E4070000}"/>
    <cellStyle name="40% - Accent4 7 5 2" xfId="9883" xr:uid="{7A70A2E6-E1E8-4A33-9E06-92667A3446CE}"/>
    <cellStyle name="40% - Accent4 7 6" xfId="9485" xr:uid="{E8A9FFFE-5EC7-432F-A56F-4A64A952B7C4}"/>
    <cellStyle name="40% - Accent4 7 7" xfId="9610" xr:uid="{BF72ED9B-FD60-469E-8EF2-79B03D927CB3}"/>
    <cellStyle name="40% - Accent4 7 8" xfId="9340" xr:uid="{D77001D4-281C-416B-B592-1A6DCD97F2DF}"/>
    <cellStyle name="40% - Accent4 7 9" xfId="11341" xr:uid="{849B7415-85FE-4CBE-8865-CBEF5DE3246C}"/>
    <cellStyle name="40% - Accent4 7_11. BS" xfId="10423" xr:uid="{C24A924E-E783-400C-BC89-CE23EF081114}"/>
    <cellStyle name="40% - Accent4 8" xfId="831" xr:uid="{00000000-0005-0000-0000-0000E6070000}"/>
    <cellStyle name="40% - Accent4 8 2" xfId="5560" xr:uid="{00000000-0005-0000-0000-0000E7070000}"/>
    <cellStyle name="40% - Accent4 8 2 2" xfId="9884" xr:uid="{37EC8763-FD5E-4B67-9ADA-E07578A88C26}"/>
    <cellStyle name="40% - Accent4 8 3" xfId="5946" xr:uid="{00000000-0005-0000-0000-0000E8070000}"/>
    <cellStyle name="40% - Accent4 8 3 2" xfId="9885" xr:uid="{C0B518E3-C981-42C7-ADD9-196B87A032BB}"/>
    <cellStyle name="40% - Accent4 8 4" xfId="9214" xr:uid="{00000000-0005-0000-0000-0000E9070000}"/>
    <cellStyle name="40% - Accent4 8 4 2" xfId="9886" xr:uid="{F36BAFE1-BAE2-4EDA-BD79-403C2AC611D6}"/>
    <cellStyle name="40% - Accent4 8 5" xfId="9486" xr:uid="{B8FF69AE-24B0-4A8B-8DF2-F4D7A7B76990}"/>
    <cellStyle name="40% - Accent4 8_11. BS" xfId="10425" xr:uid="{F64087F6-A084-43CA-BB7C-E379AAC38027}"/>
    <cellStyle name="40% - Accent4 9" xfId="832" xr:uid="{00000000-0005-0000-0000-0000EA070000}"/>
    <cellStyle name="40% - Accent4 9 2" xfId="5561" xr:uid="{00000000-0005-0000-0000-0000EB070000}"/>
    <cellStyle name="40% - Accent4 9 2 2" xfId="9887" xr:uid="{69B0524D-B4F9-4010-AF56-7D1A261A6165}"/>
    <cellStyle name="40% - Accent4 9 3" xfId="5947" xr:uid="{00000000-0005-0000-0000-0000EC070000}"/>
    <cellStyle name="40% - Accent4 9 3 2" xfId="9888" xr:uid="{D3DFA033-F00D-4339-83E4-10859E18C3A1}"/>
    <cellStyle name="40% - Accent4 9 4" xfId="9215" xr:uid="{00000000-0005-0000-0000-0000ED070000}"/>
    <cellStyle name="40% - Accent4 9 4 2" xfId="9889" xr:uid="{5B989CCE-2AB9-4965-8ED4-3B8AE14D6DD0}"/>
    <cellStyle name="40% - Accent4 9 5" xfId="9487" xr:uid="{E5CB4D22-4246-4F37-A7E8-C1698F9F1808}"/>
    <cellStyle name="40% - Accent4 9_11. BS" xfId="10426" xr:uid="{57A20EEE-631D-4949-9D90-D9255E659633}"/>
    <cellStyle name="40% - Accent5 10" xfId="833" xr:uid="{00000000-0005-0000-0000-0000EE070000}"/>
    <cellStyle name="40% - Accent5 11" xfId="7190" xr:uid="{00000000-0005-0000-0000-0000EF070000}"/>
    <cellStyle name="40% - Accent5 12" xfId="7191" xr:uid="{00000000-0005-0000-0000-0000F0070000}"/>
    <cellStyle name="40% - Accent5 13" xfId="7192" xr:uid="{00000000-0005-0000-0000-0000F1070000}"/>
    <cellStyle name="40% - Accent5 2" xfId="126" xr:uid="{00000000-0005-0000-0000-0000F2070000}"/>
    <cellStyle name="40% - Accent5 2 10" xfId="7193" xr:uid="{00000000-0005-0000-0000-0000F3070000}"/>
    <cellStyle name="40% - Accent5 2 11" xfId="7194" xr:uid="{00000000-0005-0000-0000-0000F4070000}"/>
    <cellStyle name="40% - Accent5 2 12" xfId="7195" xr:uid="{00000000-0005-0000-0000-0000F5070000}"/>
    <cellStyle name="40% - Accent5 2 13" xfId="7196" xr:uid="{00000000-0005-0000-0000-0000F6070000}"/>
    <cellStyle name="40% - Accent5 2 14" xfId="7197" xr:uid="{00000000-0005-0000-0000-0000F7070000}"/>
    <cellStyle name="40% - Accent5 2 15" xfId="7198" xr:uid="{00000000-0005-0000-0000-0000F8070000}"/>
    <cellStyle name="40% - Accent5 2 16" xfId="7199" xr:uid="{00000000-0005-0000-0000-0000F9070000}"/>
    <cellStyle name="40% - Accent5 2 17" xfId="7200" xr:uid="{00000000-0005-0000-0000-0000FA070000}"/>
    <cellStyle name="40% - Accent5 2 18" xfId="7201" xr:uid="{00000000-0005-0000-0000-0000FB070000}"/>
    <cellStyle name="40% - Accent5 2 2" xfId="127" xr:uid="{00000000-0005-0000-0000-0000FC070000}"/>
    <cellStyle name="40% - Accent5 2 2 10" xfId="2577" xr:uid="{00000000-0005-0000-0000-0000FD070000}"/>
    <cellStyle name="40% - Accent5 2 2 11" xfId="2578" xr:uid="{00000000-0005-0000-0000-0000FE070000}"/>
    <cellStyle name="40% - Accent5 2 2 12" xfId="2579" xr:uid="{00000000-0005-0000-0000-0000FF070000}"/>
    <cellStyle name="40% - Accent5 2 2 13" xfId="2580" xr:uid="{00000000-0005-0000-0000-000000080000}"/>
    <cellStyle name="40% - Accent5 2 2 14" xfId="2581" xr:uid="{00000000-0005-0000-0000-000001080000}"/>
    <cellStyle name="40% - Accent5 2 2 15" xfId="2582" xr:uid="{00000000-0005-0000-0000-000002080000}"/>
    <cellStyle name="40% - Accent5 2 2 16" xfId="2583" xr:uid="{00000000-0005-0000-0000-000003080000}"/>
    <cellStyle name="40% - Accent5 2 2 17" xfId="2584" xr:uid="{00000000-0005-0000-0000-000004080000}"/>
    <cellStyle name="40% - Accent5 2 2 18" xfId="2585" xr:uid="{00000000-0005-0000-0000-000005080000}"/>
    <cellStyle name="40% - Accent5 2 2 19" xfId="2586" xr:uid="{00000000-0005-0000-0000-000006080000}"/>
    <cellStyle name="40% - Accent5 2 2 2" xfId="2587" xr:uid="{00000000-0005-0000-0000-000007080000}"/>
    <cellStyle name="40% - Accent5 2 2 20" xfId="2588" xr:uid="{00000000-0005-0000-0000-000008080000}"/>
    <cellStyle name="40% - Accent5 2 2 21" xfId="2589" xr:uid="{00000000-0005-0000-0000-000009080000}"/>
    <cellStyle name="40% - Accent5 2 2 22" xfId="2590" xr:uid="{00000000-0005-0000-0000-00000A080000}"/>
    <cellStyle name="40% - Accent5 2 2 23" xfId="2591" xr:uid="{00000000-0005-0000-0000-00000B080000}"/>
    <cellStyle name="40% - Accent5 2 2 24" xfId="2592" xr:uid="{00000000-0005-0000-0000-00000C080000}"/>
    <cellStyle name="40% - Accent5 2 2 25" xfId="2593" xr:uid="{00000000-0005-0000-0000-00000D080000}"/>
    <cellStyle name="40% - Accent5 2 2 26" xfId="2594" xr:uid="{00000000-0005-0000-0000-00000E080000}"/>
    <cellStyle name="40% - Accent5 2 2 27" xfId="834" xr:uid="{00000000-0005-0000-0000-00000F080000}"/>
    <cellStyle name="40% - Accent5 2 2 3" xfId="2595" xr:uid="{00000000-0005-0000-0000-000010080000}"/>
    <cellStyle name="40% - Accent5 2 2 4" xfId="2596" xr:uid="{00000000-0005-0000-0000-000011080000}"/>
    <cellStyle name="40% - Accent5 2 2 5" xfId="2597" xr:uid="{00000000-0005-0000-0000-000012080000}"/>
    <cellStyle name="40% - Accent5 2 2 6" xfId="2598" xr:uid="{00000000-0005-0000-0000-000013080000}"/>
    <cellStyle name="40% - Accent5 2 2 7" xfId="2599" xr:uid="{00000000-0005-0000-0000-000014080000}"/>
    <cellStyle name="40% - Accent5 2 2 8" xfId="2600" xr:uid="{00000000-0005-0000-0000-000015080000}"/>
    <cellStyle name="40% - Accent5 2 2 9" xfId="2601" xr:uid="{00000000-0005-0000-0000-000016080000}"/>
    <cellStyle name="40% - Accent5 2 2_9 Inc.St" xfId="11227" xr:uid="{34538619-DF6F-4537-AC53-8F548043498A}"/>
    <cellStyle name="40% - Accent5 2 3" xfId="7202" xr:uid="{00000000-0005-0000-0000-000018080000}"/>
    <cellStyle name="40% - Accent5 2 3 10" xfId="7203" xr:uid="{00000000-0005-0000-0000-000019080000}"/>
    <cellStyle name="40% - Accent5 2 3 11" xfId="7204" xr:uid="{00000000-0005-0000-0000-00001A080000}"/>
    <cellStyle name="40% - Accent5 2 3 12" xfId="7205" xr:uid="{00000000-0005-0000-0000-00001B080000}"/>
    <cellStyle name="40% - Accent5 2 3 13" xfId="7206" xr:uid="{00000000-0005-0000-0000-00001C080000}"/>
    <cellStyle name="40% - Accent5 2 3 14" xfId="7207" xr:uid="{00000000-0005-0000-0000-00001D080000}"/>
    <cellStyle name="40% - Accent5 2 3 15" xfId="7208" xr:uid="{00000000-0005-0000-0000-00001E080000}"/>
    <cellStyle name="40% - Accent5 2 3 16" xfId="7209" xr:uid="{00000000-0005-0000-0000-00001F080000}"/>
    <cellStyle name="40% - Accent5 2 3 17" xfId="7210" xr:uid="{00000000-0005-0000-0000-000020080000}"/>
    <cellStyle name="40% - Accent5 2 3 18" xfId="7211" xr:uid="{00000000-0005-0000-0000-000021080000}"/>
    <cellStyle name="40% - Accent5 2 3 2" xfId="7212" xr:uid="{00000000-0005-0000-0000-000022080000}"/>
    <cellStyle name="40% - Accent5 2 3 2 10" xfId="7213" xr:uid="{00000000-0005-0000-0000-000023080000}"/>
    <cellStyle name="40% - Accent5 2 3 2 11" xfId="7214" xr:uid="{00000000-0005-0000-0000-000024080000}"/>
    <cellStyle name="40% - Accent5 2 3 2 12" xfId="7215" xr:uid="{00000000-0005-0000-0000-000025080000}"/>
    <cellStyle name="40% - Accent5 2 3 2 2" xfId="7216" xr:uid="{00000000-0005-0000-0000-000026080000}"/>
    <cellStyle name="40% - Accent5 2 3 2 3" xfId="7217" xr:uid="{00000000-0005-0000-0000-000027080000}"/>
    <cellStyle name="40% - Accent5 2 3 2 4" xfId="7218" xr:uid="{00000000-0005-0000-0000-000028080000}"/>
    <cellStyle name="40% - Accent5 2 3 2 5" xfId="7219" xr:uid="{00000000-0005-0000-0000-000029080000}"/>
    <cellStyle name="40% - Accent5 2 3 2 6" xfId="7220" xr:uid="{00000000-0005-0000-0000-00002A080000}"/>
    <cellStyle name="40% - Accent5 2 3 2 7" xfId="7221" xr:uid="{00000000-0005-0000-0000-00002B080000}"/>
    <cellStyle name="40% - Accent5 2 3 2 8" xfId="7222" xr:uid="{00000000-0005-0000-0000-00002C080000}"/>
    <cellStyle name="40% - Accent5 2 3 2 9" xfId="7223" xr:uid="{00000000-0005-0000-0000-00002D080000}"/>
    <cellStyle name="40% - Accent5 2 3 3" xfId="7224" xr:uid="{00000000-0005-0000-0000-00002E080000}"/>
    <cellStyle name="40% - Accent5 2 3 4" xfId="7225" xr:uid="{00000000-0005-0000-0000-00002F080000}"/>
    <cellStyle name="40% - Accent5 2 3 5" xfId="7226" xr:uid="{00000000-0005-0000-0000-000030080000}"/>
    <cellStyle name="40% - Accent5 2 3 6" xfId="7227" xr:uid="{00000000-0005-0000-0000-000031080000}"/>
    <cellStyle name="40% - Accent5 2 3 7" xfId="7228" xr:uid="{00000000-0005-0000-0000-000032080000}"/>
    <cellStyle name="40% - Accent5 2 3 8" xfId="7229" xr:uid="{00000000-0005-0000-0000-000033080000}"/>
    <cellStyle name="40% - Accent5 2 3 9" xfId="7230" xr:uid="{00000000-0005-0000-0000-000034080000}"/>
    <cellStyle name="40% - Accent5 2 3_EQU" xfId="7231" xr:uid="{00000000-0005-0000-0000-000035080000}"/>
    <cellStyle name="40% - Accent5 2 4" xfId="7232" xr:uid="{00000000-0005-0000-0000-000036080000}"/>
    <cellStyle name="40% - Accent5 2 5" xfId="7233" xr:uid="{00000000-0005-0000-0000-000037080000}"/>
    <cellStyle name="40% - Accent5 2 6" xfId="7234" xr:uid="{00000000-0005-0000-0000-000038080000}"/>
    <cellStyle name="40% - Accent5 2 7" xfId="7235" xr:uid="{00000000-0005-0000-0000-000039080000}"/>
    <cellStyle name="40% - Accent5 2 8" xfId="7236" xr:uid="{00000000-0005-0000-0000-00003A080000}"/>
    <cellStyle name="40% - Accent5 2 9" xfId="7237" xr:uid="{00000000-0005-0000-0000-00003B080000}"/>
    <cellStyle name="40% - Accent5 2_5130_new" xfId="7238" xr:uid="{00000000-0005-0000-0000-00003C080000}"/>
    <cellStyle name="40% - Accent5 3" xfId="128" xr:uid="{00000000-0005-0000-0000-00003D080000}"/>
    <cellStyle name="40% - Accent5 3 10" xfId="2602" xr:uid="{00000000-0005-0000-0000-00003E080000}"/>
    <cellStyle name="40% - Accent5 3 11" xfId="2603" xr:uid="{00000000-0005-0000-0000-00003F080000}"/>
    <cellStyle name="40% - Accent5 3 12" xfId="2604" xr:uid="{00000000-0005-0000-0000-000040080000}"/>
    <cellStyle name="40% - Accent5 3 13" xfId="2605" xr:uid="{00000000-0005-0000-0000-000041080000}"/>
    <cellStyle name="40% - Accent5 3 14" xfId="2606" xr:uid="{00000000-0005-0000-0000-000042080000}"/>
    <cellStyle name="40% - Accent5 3 15" xfId="2607" xr:uid="{00000000-0005-0000-0000-000043080000}"/>
    <cellStyle name="40% - Accent5 3 16" xfId="2608" xr:uid="{00000000-0005-0000-0000-000044080000}"/>
    <cellStyle name="40% - Accent5 3 17" xfId="2609" xr:uid="{00000000-0005-0000-0000-000045080000}"/>
    <cellStyle name="40% - Accent5 3 18" xfId="2610" xr:uid="{00000000-0005-0000-0000-000046080000}"/>
    <cellStyle name="40% - Accent5 3 19" xfId="2611" xr:uid="{00000000-0005-0000-0000-000047080000}"/>
    <cellStyle name="40% - Accent5 3 2" xfId="129" xr:uid="{00000000-0005-0000-0000-000048080000}"/>
    <cellStyle name="40% - Accent5 3 2 2" xfId="2612" xr:uid="{00000000-0005-0000-0000-000049080000}"/>
    <cellStyle name="40% - Accent5 3 20" xfId="2613" xr:uid="{00000000-0005-0000-0000-00004A080000}"/>
    <cellStyle name="40% - Accent5 3 21" xfId="2614" xr:uid="{00000000-0005-0000-0000-00004B080000}"/>
    <cellStyle name="40% - Accent5 3 22" xfId="2615" xr:uid="{00000000-0005-0000-0000-00004C080000}"/>
    <cellStyle name="40% - Accent5 3 23" xfId="2616" xr:uid="{00000000-0005-0000-0000-00004D080000}"/>
    <cellStyle name="40% - Accent5 3 24" xfId="2617" xr:uid="{00000000-0005-0000-0000-00004E080000}"/>
    <cellStyle name="40% - Accent5 3 25" xfId="2618" xr:uid="{00000000-0005-0000-0000-00004F080000}"/>
    <cellStyle name="40% - Accent5 3 26" xfId="2619" xr:uid="{00000000-0005-0000-0000-000050080000}"/>
    <cellStyle name="40% - Accent5 3 3" xfId="2620" xr:uid="{00000000-0005-0000-0000-000051080000}"/>
    <cellStyle name="40% - Accent5 3 4" xfId="2621" xr:uid="{00000000-0005-0000-0000-000052080000}"/>
    <cellStyle name="40% - Accent5 3 5" xfId="2622" xr:uid="{00000000-0005-0000-0000-000053080000}"/>
    <cellStyle name="40% - Accent5 3 6" xfId="2623" xr:uid="{00000000-0005-0000-0000-000054080000}"/>
    <cellStyle name="40% - Accent5 3 7" xfId="2624" xr:uid="{00000000-0005-0000-0000-000055080000}"/>
    <cellStyle name="40% - Accent5 3 8" xfId="2625" xr:uid="{00000000-0005-0000-0000-000056080000}"/>
    <cellStyle name="40% - Accent5 3 9" xfId="2626" xr:uid="{00000000-0005-0000-0000-000057080000}"/>
    <cellStyle name="40% - Accent5 3_9 Inc.St" xfId="11228" xr:uid="{6F501B3A-4059-46F5-9999-399BF8B588E8}"/>
    <cellStyle name="40% - Accent5 4" xfId="130" xr:uid="{00000000-0005-0000-0000-000059080000}"/>
    <cellStyle name="40% - Accent5 4 2" xfId="131" xr:uid="{00000000-0005-0000-0000-00005A080000}"/>
    <cellStyle name="40% - Accent5 4 3" xfId="7239" xr:uid="{00000000-0005-0000-0000-00005B080000}"/>
    <cellStyle name="40% - Accent5 4 4" xfId="7240" xr:uid="{00000000-0005-0000-0000-00005C080000}"/>
    <cellStyle name="40% - Accent5 4 5" xfId="7241" xr:uid="{00000000-0005-0000-0000-00005D080000}"/>
    <cellStyle name="40% - Accent5 4 6" xfId="7242" xr:uid="{00000000-0005-0000-0000-00005E080000}"/>
    <cellStyle name="40% - Accent5 4 7" xfId="7243" xr:uid="{00000000-0005-0000-0000-00005F080000}"/>
    <cellStyle name="40% - Accent5 4 8" xfId="7244" xr:uid="{00000000-0005-0000-0000-000060080000}"/>
    <cellStyle name="40% - Accent5 4 9" xfId="7245" xr:uid="{00000000-0005-0000-0000-000061080000}"/>
    <cellStyle name="40% - Accent5 4_9 Inc.St" xfId="11229" xr:uid="{D1C4D0EF-B7F7-4132-A850-DC2A02298FAF}"/>
    <cellStyle name="40% - Accent5 5" xfId="132" xr:uid="{00000000-0005-0000-0000-000063080000}"/>
    <cellStyle name="40% - Accent5 5 2" xfId="133" xr:uid="{00000000-0005-0000-0000-000064080000}"/>
    <cellStyle name="40% - Accent5 5 2 2" xfId="836" xr:uid="{00000000-0005-0000-0000-000065080000}"/>
    <cellStyle name="40% - Accent5 5 2 2 2" xfId="5949" xr:uid="{00000000-0005-0000-0000-000066080000}"/>
    <cellStyle name="40% - Accent5 5 2 2 2 2" xfId="9890" xr:uid="{BFD5E2AD-9E37-4EA0-8829-6F1000A9EADA}"/>
    <cellStyle name="40% - Accent5 5 2 2 3" xfId="9217" xr:uid="{00000000-0005-0000-0000-000067080000}"/>
    <cellStyle name="40% - Accent5 5 2 2 3 2" xfId="9891" xr:uid="{F431B4D7-52AA-48B0-B313-A317F208DC82}"/>
    <cellStyle name="40% - Accent5 5 2 2 4" xfId="9489" xr:uid="{8EC8E6A1-E209-4D3F-9078-8A481D5DD203}"/>
    <cellStyle name="40% - Accent5 5 2 2_11. BS" xfId="10427" xr:uid="{0143EE36-0CCC-44D9-B061-590F683D81B8}"/>
    <cellStyle name="40% - Accent5 5 2 3" xfId="5563" xr:uid="{00000000-0005-0000-0000-000068080000}"/>
    <cellStyle name="40% - Accent5 5 2 3 2" xfId="9892" xr:uid="{B6FFC964-7455-460F-93BD-CD6AD38945FC}"/>
    <cellStyle name="40% - Accent5 5 2_9 Inc.St" xfId="11231" xr:uid="{4D7CB00B-BE6E-4BFD-8210-05A8949847BD}"/>
    <cellStyle name="40% - Accent5 5 3" xfId="835" xr:uid="{00000000-0005-0000-0000-00006A080000}"/>
    <cellStyle name="40% - Accent5 5 3 2" xfId="5948" xr:uid="{00000000-0005-0000-0000-00006B080000}"/>
    <cellStyle name="40% - Accent5 5 3 2 2" xfId="9893" xr:uid="{DE8BE27B-B2BD-4D71-8EEB-150448B388D7}"/>
    <cellStyle name="40% - Accent5 5 3 3" xfId="9216" xr:uid="{00000000-0005-0000-0000-00006C080000}"/>
    <cellStyle name="40% - Accent5 5 3 3 2" xfId="9894" xr:uid="{CC00C65F-4029-4462-9408-AF2C04C2C7FA}"/>
    <cellStyle name="40% - Accent5 5 3 4" xfId="9488" xr:uid="{4A083085-E31D-4C89-8B40-767C3C15F443}"/>
    <cellStyle name="40% - Accent5 5 3_11. BS" xfId="10428" xr:uid="{63914428-1807-4209-BA1F-8378541FFD55}"/>
    <cellStyle name="40% - Accent5 5 4" xfId="5562" xr:uid="{00000000-0005-0000-0000-00006D080000}"/>
    <cellStyle name="40% - Accent5 5 4 2" xfId="9895" xr:uid="{5363772A-CD55-48BF-B0DA-87F3ACFDCB68}"/>
    <cellStyle name="40% - Accent5 5_9 Inc.St" xfId="11230" xr:uid="{8472AF08-D2ED-4930-AD9D-B06215FC4B94}"/>
    <cellStyle name="40% - Accent5 6" xfId="837" xr:uid="{00000000-0005-0000-0000-00006F080000}"/>
    <cellStyle name="40% - Accent5 6 2" xfId="838" xr:uid="{00000000-0005-0000-0000-000070080000}"/>
    <cellStyle name="40% - Accent5 6 2 2" xfId="5565" xr:uid="{00000000-0005-0000-0000-000071080000}"/>
    <cellStyle name="40% - Accent5 6 2 2 2" xfId="9896" xr:uid="{5BF680AD-8A95-4B65-8943-13455C70A852}"/>
    <cellStyle name="40% - Accent5 6 2 3" xfId="5951" xr:uid="{00000000-0005-0000-0000-000072080000}"/>
    <cellStyle name="40% - Accent5 6 2 3 2" xfId="9897" xr:uid="{D6002BF9-B874-4875-946F-938D0E0CC160}"/>
    <cellStyle name="40% - Accent5 6 2 4" xfId="9219" xr:uid="{00000000-0005-0000-0000-000073080000}"/>
    <cellStyle name="40% - Accent5 6 2 4 2" xfId="9898" xr:uid="{01558923-1606-45F6-934F-ECFFE1AD0521}"/>
    <cellStyle name="40% - Accent5 6 2 5" xfId="9491" xr:uid="{D0AED1CB-2901-4694-89D1-E5B824DEE4F0}"/>
    <cellStyle name="40% - Accent5 6 2_11. BS" xfId="10430" xr:uid="{57A169F0-D1DB-40F8-ABB3-C2CE42F23C57}"/>
    <cellStyle name="40% - Accent5 6 3" xfId="5564" xr:uid="{00000000-0005-0000-0000-000074080000}"/>
    <cellStyle name="40% - Accent5 6 3 2" xfId="9899" xr:uid="{0F5F33A0-BC6E-4CB1-B5A6-0A50625BFE9B}"/>
    <cellStyle name="40% - Accent5 6 4" xfId="5950" xr:uid="{00000000-0005-0000-0000-000075080000}"/>
    <cellStyle name="40% - Accent5 6 4 2" xfId="9900" xr:uid="{C1FC3FC1-1A6B-4333-831F-93C0F82FFDA3}"/>
    <cellStyle name="40% - Accent5 6 5" xfId="9218" xr:uid="{00000000-0005-0000-0000-000076080000}"/>
    <cellStyle name="40% - Accent5 6 5 2" xfId="9901" xr:uid="{EF7ED82A-AB34-454B-BB9A-5C9F4C6A82CE}"/>
    <cellStyle name="40% - Accent5 6 6" xfId="9490" xr:uid="{77D22E07-59A2-4254-80F6-41B30D4B59A9}"/>
    <cellStyle name="40% - Accent5 6_11. BS" xfId="10429" xr:uid="{DD108401-23DC-4264-8CAC-210341609C3F}"/>
    <cellStyle name="40% - Accent5 7" xfId="839" xr:uid="{00000000-0005-0000-0000-000078080000}"/>
    <cellStyle name="40% - Accent5 7 2" xfId="5566" xr:uid="{00000000-0005-0000-0000-000079080000}"/>
    <cellStyle name="40% - Accent5 7 2 2" xfId="9902" xr:uid="{49B05329-2A74-49F9-9314-D20DC6DAE5AE}"/>
    <cellStyle name="40% - Accent5 7 3" xfId="5952" xr:uid="{00000000-0005-0000-0000-00007A080000}"/>
    <cellStyle name="40% - Accent5 7 3 2" xfId="9903" xr:uid="{5110AAF2-FB74-425F-A23E-A0E61C3988CA}"/>
    <cellStyle name="40% - Accent5 7 4" xfId="9220" xr:uid="{00000000-0005-0000-0000-00007B080000}"/>
    <cellStyle name="40% - Accent5 7 4 2" xfId="9904" xr:uid="{90BFFD58-4D55-4C5E-AE87-3AE183E16DEF}"/>
    <cellStyle name="40% - Accent5 7 5" xfId="9492" xr:uid="{BE257EE4-CFDF-4118-AC8E-66EAE6A4071E}"/>
    <cellStyle name="40% - Accent5 7_11. BS" xfId="10431" xr:uid="{EB6339AE-492F-433D-B38F-D9D1338B7B12}"/>
    <cellStyle name="40% - Accent5 8" xfId="840" xr:uid="{00000000-0005-0000-0000-00007C080000}"/>
    <cellStyle name="40% - Accent5 8 2" xfId="5567" xr:uid="{00000000-0005-0000-0000-00007D080000}"/>
    <cellStyle name="40% - Accent5 8 2 2" xfId="9905" xr:uid="{ECA89918-E2AE-462C-A3D3-442701C8F5B9}"/>
    <cellStyle name="40% - Accent5 8 3" xfId="5953" xr:uid="{00000000-0005-0000-0000-00007E080000}"/>
    <cellStyle name="40% - Accent5 8 3 2" xfId="9906" xr:uid="{B499E49C-5EE9-4219-9697-1B29A7B33862}"/>
    <cellStyle name="40% - Accent5 8 4" xfId="9221" xr:uid="{00000000-0005-0000-0000-00007F080000}"/>
    <cellStyle name="40% - Accent5 8 4 2" xfId="9907" xr:uid="{83BE39BA-3725-4094-95DD-FEFFA63B6C53}"/>
    <cellStyle name="40% - Accent5 8 5" xfId="9493" xr:uid="{0513A74F-31B7-4D49-92A9-3FF51A7B24AE}"/>
    <cellStyle name="40% - Accent5 8_11. BS" xfId="10432" xr:uid="{C5750034-F294-41CB-A8CC-994C5E88299F}"/>
    <cellStyle name="40% - Accent5 9" xfId="841" xr:uid="{00000000-0005-0000-0000-000080080000}"/>
    <cellStyle name="40% - Accent5 9 2" xfId="5568" xr:uid="{00000000-0005-0000-0000-000081080000}"/>
    <cellStyle name="40% - Accent5 9 2 2" xfId="9908" xr:uid="{BA1B5B7E-257C-4F88-B13A-126DCFE94B4D}"/>
    <cellStyle name="40% - Accent5 9 3" xfId="5954" xr:uid="{00000000-0005-0000-0000-000082080000}"/>
    <cellStyle name="40% - Accent5 9 3 2" xfId="9909" xr:uid="{3BC12CF5-E2B3-4BE6-90F6-7EDEEF9D7CC2}"/>
    <cellStyle name="40% - Accent5 9 4" xfId="9222" xr:uid="{00000000-0005-0000-0000-000083080000}"/>
    <cellStyle name="40% - Accent5 9 4 2" xfId="9910" xr:uid="{C1A23100-3EB4-495B-9E63-3EAE44BF2B9F}"/>
    <cellStyle name="40% - Accent5 9 5" xfId="9494" xr:uid="{918AC1BC-79D1-4CCD-9B65-041BF098EE25}"/>
    <cellStyle name="40% - Accent5 9_11. BS" xfId="10433" xr:uid="{7C0C5AEF-D9A0-47BD-986D-CA48289D8E9B}"/>
    <cellStyle name="40% - Accent6 10" xfId="842" xr:uid="{00000000-0005-0000-0000-000084080000}"/>
    <cellStyle name="40% - Accent6 11" xfId="2043" xr:uid="{00000000-0005-0000-0000-000085080000}"/>
    <cellStyle name="40% - Accent6 12" xfId="7246" xr:uid="{00000000-0005-0000-0000-000086080000}"/>
    <cellStyle name="40% - Accent6 13" xfId="7247" xr:uid="{00000000-0005-0000-0000-000087080000}"/>
    <cellStyle name="40% - Accent6 2" xfId="134" xr:uid="{00000000-0005-0000-0000-000088080000}"/>
    <cellStyle name="40% - Accent6 2 10" xfId="7248" xr:uid="{00000000-0005-0000-0000-000089080000}"/>
    <cellStyle name="40% - Accent6 2 10 2" xfId="7249" xr:uid="{00000000-0005-0000-0000-00008A080000}"/>
    <cellStyle name="40% - Accent6 2 10 2 2" xfId="7250" xr:uid="{00000000-0005-0000-0000-00008B080000}"/>
    <cellStyle name="40% - Accent6 2 10 3" xfId="7251" xr:uid="{00000000-0005-0000-0000-00008C080000}"/>
    <cellStyle name="40% - Accent6 2 11" xfId="7252" xr:uid="{00000000-0005-0000-0000-00008D080000}"/>
    <cellStyle name="40% - Accent6 2 11 2" xfId="7253" xr:uid="{00000000-0005-0000-0000-00008E080000}"/>
    <cellStyle name="40% - Accent6 2 11 2 2" xfId="7254" xr:uid="{00000000-0005-0000-0000-00008F080000}"/>
    <cellStyle name="40% - Accent6 2 11 3" xfId="7255" xr:uid="{00000000-0005-0000-0000-000090080000}"/>
    <cellStyle name="40% - Accent6 2 12" xfId="7256" xr:uid="{00000000-0005-0000-0000-000091080000}"/>
    <cellStyle name="40% - Accent6 2 12 2" xfId="7257" xr:uid="{00000000-0005-0000-0000-000092080000}"/>
    <cellStyle name="40% - Accent6 2 12 2 2" xfId="7258" xr:uid="{00000000-0005-0000-0000-000093080000}"/>
    <cellStyle name="40% - Accent6 2 12 3" xfId="7259" xr:uid="{00000000-0005-0000-0000-000094080000}"/>
    <cellStyle name="40% - Accent6 2 13" xfId="7260" xr:uid="{00000000-0005-0000-0000-000095080000}"/>
    <cellStyle name="40% - Accent6 2 13 2" xfId="7261" xr:uid="{00000000-0005-0000-0000-000096080000}"/>
    <cellStyle name="40% - Accent6 2 13 2 2" xfId="7262" xr:uid="{00000000-0005-0000-0000-000097080000}"/>
    <cellStyle name="40% - Accent6 2 13 3" xfId="7263" xr:uid="{00000000-0005-0000-0000-000098080000}"/>
    <cellStyle name="40% - Accent6 2 14" xfId="7264" xr:uid="{00000000-0005-0000-0000-000099080000}"/>
    <cellStyle name="40% - Accent6 2 15" xfId="7265" xr:uid="{00000000-0005-0000-0000-00009A080000}"/>
    <cellStyle name="40% - Accent6 2 16" xfId="7266" xr:uid="{00000000-0005-0000-0000-00009B080000}"/>
    <cellStyle name="40% - Accent6 2 17" xfId="7267" xr:uid="{00000000-0005-0000-0000-00009C080000}"/>
    <cellStyle name="40% - Accent6 2 18" xfId="7268" xr:uid="{00000000-0005-0000-0000-00009D080000}"/>
    <cellStyle name="40% - Accent6 2 19" xfId="7269" xr:uid="{00000000-0005-0000-0000-00009E080000}"/>
    <cellStyle name="40% - Accent6 2 19 2" xfId="7270" xr:uid="{00000000-0005-0000-0000-00009F080000}"/>
    <cellStyle name="40% - Accent6 2 2" xfId="135" xr:uid="{00000000-0005-0000-0000-0000A0080000}"/>
    <cellStyle name="40% - Accent6 2 2 10" xfId="2627" xr:uid="{00000000-0005-0000-0000-0000A1080000}"/>
    <cellStyle name="40% - Accent6 2 2 11" xfId="2628" xr:uid="{00000000-0005-0000-0000-0000A2080000}"/>
    <cellStyle name="40% - Accent6 2 2 12" xfId="2629" xr:uid="{00000000-0005-0000-0000-0000A3080000}"/>
    <cellStyle name="40% - Accent6 2 2 13" xfId="2630" xr:uid="{00000000-0005-0000-0000-0000A4080000}"/>
    <cellStyle name="40% - Accent6 2 2 14" xfId="2631" xr:uid="{00000000-0005-0000-0000-0000A5080000}"/>
    <cellStyle name="40% - Accent6 2 2 15" xfId="2632" xr:uid="{00000000-0005-0000-0000-0000A6080000}"/>
    <cellStyle name="40% - Accent6 2 2 16" xfId="2633" xr:uid="{00000000-0005-0000-0000-0000A7080000}"/>
    <cellStyle name="40% - Accent6 2 2 17" xfId="2634" xr:uid="{00000000-0005-0000-0000-0000A8080000}"/>
    <cellStyle name="40% - Accent6 2 2 18" xfId="2635" xr:uid="{00000000-0005-0000-0000-0000A9080000}"/>
    <cellStyle name="40% - Accent6 2 2 19" xfId="2636" xr:uid="{00000000-0005-0000-0000-0000AA080000}"/>
    <cellStyle name="40% - Accent6 2 2 2" xfId="2637" xr:uid="{00000000-0005-0000-0000-0000AB080000}"/>
    <cellStyle name="40% - Accent6 2 2 20" xfId="2638" xr:uid="{00000000-0005-0000-0000-0000AC080000}"/>
    <cellStyle name="40% - Accent6 2 2 21" xfId="2639" xr:uid="{00000000-0005-0000-0000-0000AD080000}"/>
    <cellStyle name="40% - Accent6 2 2 22" xfId="2640" xr:uid="{00000000-0005-0000-0000-0000AE080000}"/>
    <cellStyle name="40% - Accent6 2 2 23" xfId="2641" xr:uid="{00000000-0005-0000-0000-0000AF080000}"/>
    <cellStyle name="40% - Accent6 2 2 24" xfId="2642" xr:uid="{00000000-0005-0000-0000-0000B0080000}"/>
    <cellStyle name="40% - Accent6 2 2 25" xfId="2643" xr:uid="{00000000-0005-0000-0000-0000B1080000}"/>
    <cellStyle name="40% - Accent6 2 2 26" xfId="2644" xr:uid="{00000000-0005-0000-0000-0000B2080000}"/>
    <cellStyle name="40% - Accent6 2 2 27" xfId="843" xr:uid="{00000000-0005-0000-0000-0000B3080000}"/>
    <cellStyle name="40% - Accent6 2 2 3" xfId="2645" xr:uid="{00000000-0005-0000-0000-0000B4080000}"/>
    <cellStyle name="40% - Accent6 2 2 4" xfId="2646" xr:uid="{00000000-0005-0000-0000-0000B5080000}"/>
    <cellStyle name="40% - Accent6 2 2 5" xfId="2647" xr:uid="{00000000-0005-0000-0000-0000B6080000}"/>
    <cellStyle name="40% - Accent6 2 2 6" xfId="2648" xr:uid="{00000000-0005-0000-0000-0000B7080000}"/>
    <cellStyle name="40% - Accent6 2 2 7" xfId="2649" xr:uid="{00000000-0005-0000-0000-0000B8080000}"/>
    <cellStyle name="40% - Accent6 2 2 8" xfId="2650" xr:uid="{00000000-0005-0000-0000-0000B9080000}"/>
    <cellStyle name="40% - Accent6 2 2 8 2" xfId="7271" xr:uid="{00000000-0005-0000-0000-0000BA080000}"/>
    <cellStyle name="40% - Accent6 2 2 8_9 Inc.St" xfId="11233" xr:uid="{00F83812-3C49-4FD7-B18D-1A3A3E344391}"/>
    <cellStyle name="40% - Accent6 2 2 9" xfId="2651" xr:uid="{00000000-0005-0000-0000-0000BC080000}"/>
    <cellStyle name="40% - Accent6 2 2_9 Inc.St" xfId="11232" xr:uid="{F521EAB3-ADB7-412F-815B-FBE49A06C2D8}"/>
    <cellStyle name="40% - Accent6 2 3" xfId="7272" xr:uid="{00000000-0005-0000-0000-0000BE080000}"/>
    <cellStyle name="40% - Accent6 2 3 10" xfId="7273" xr:uid="{00000000-0005-0000-0000-0000BF080000}"/>
    <cellStyle name="40% - Accent6 2 3 11" xfId="7274" xr:uid="{00000000-0005-0000-0000-0000C0080000}"/>
    <cellStyle name="40% - Accent6 2 3 12" xfId="7275" xr:uid="{00000000-0005-0000-0000-0000C1080000}"/>
    <cellStyle name="40% - Accent6 2 3 13" xfId="7276" xr:uid="{00000000-0005-0000-0000-0000C2080000}"/>
    <cellStyle name="40% - Accent6 2 3 13 2" xfId="7277" xr:uid="{00000000-0005-0000-0000-0000C3080000}"/>
    <cellStyle name="40% - Accent6 2 3 14" xfId="7278" xr:uid="{00000000-0005-0000-0000-0000C4080000}"/>
    <cellStyle name="40% - Accent6 2 3 2" xfId="7279" xr:uid="{00000000-0005-0000-0000-0000C5080000}"/>
    <cellStyle name="40% - Accent6 2 3 3" xfId="7280" xr:uid="{00000000-0005-0000-0000-0000C6080000}"/>
    <cellStyle name="40% - Accent6 2 3 4" xfId="7281" xr:uid="{00000000-0005-0000-0000-0000C7080000}"/>
    <cellStyle name="40% - Accent6 2 3 5" xfId="7282" xr:uid="{00000000-0005-0000-0000-0000C8080000}"/>
    <cellStyle name="40% - Accent6 2 3 6" xfId="7283" xr:uid="{00000000-0005-0000-0000-0000C9080000}"/>
    <cellStyle name="40% - Accent6 2 3 7" xfId="7284" xr:uid="{00000000-0005-0000-0000-0000CA080000}"/>
    <cellStyle name="40% - Accent6 2 3 8" xfId="7285" xr:uid="{00000000-0005-0000-0000-0000CB080000}"/>
    <cellStyle name="40% - Accent6 2 3 9" xfId="7286" xr:uid="{00000000-0005-0000-0000-0000CC080000}"/>
    <cellStyle name="40% - Accent6 2 3_EQU" xfId="7287" xr:uid="{00000000-0005-0000-0000-0000CD080000}"/>
    <cellStyle name="40% - Accent6 2 4" xfId="7288" xr:uid="{00000000-0005-0000-0000-0000CE080000}"/>
    <cellStyle name="40% - Accent6 2 4 2" xfId="7289" xr:uid="{00000000-0005-0000-0000-0000CF080000}"/>
    <cellStyle name="40% - Accent6 2 4 2 2" xfId="7290" xr:uid="{00000000-0005-0000-0000-0000D0080000}"/>
    <cellStyle name="40% - Accent6 2 4 3" xfId="7291" xr:uid="{00000000-0005-0000-0000-0000D1080000}"/>
    <cellStyle name="40% - Accent6 2 4_EQU" xfId="7292" xr:uid="{00000000-0005-0000-0000-0000D2080000}"/>
    <cellStyle name="40% - Accent6 2 5" xfId="7293" xr:uid="{00000000-0005-0000-0000-0000D3080000}"/>
    <cellStyle name="40% - Accent6 2 5 2" xfId="7294" xr:uid="{00000000-0005-0000-0000-0000D4080000}"/>
    <cellStyle name="40% - Accent6 2 5 2 2" xfId="7295" xr:uid="{00000000-0005-0000-0000-0000D5080000}"/>
    <cellStyle name="40% - Accent6 2 5 3" xfId="7296" xr:uid="{00000000-0005-0000-0000-0000D6080000}"/>
    <cellStyle name="40% - Accent6 2 6" xfId="7297" xr:uid="{00000000-0005-0000-0000-0000D7080000}"/>
    <cellStyle name="40% - Accent6 2 6 2" xfId="7298" xr:uid="{00000000-0005-0000-0000-0000D8080000}"/>
    <cellStyle name="40% - Accent6 2 6 2 2" xfId="7299" xr:uid="{00000000-0005-0000-0000-0000D9080000}"/>
    <cellStyle name="40% - Accent6 2 6 3" xfId="7300" xr:uid="{00000000-0005-0000-0000-0000DA080000}"/>
    <cellStyle name="40% - Accent6 2 7" xfId="7301" xr:uid="{00000000-0005-0000-0000-0000DB080000}"/>
    <cellStyle name="40% - Accent6 2 7 2" xfId="7302" xr:uid="{00000000-0005-0000-0000-0000DC080000}"/>
    <cellStyle name="40% - Accent6 2 7 2 2" xfId="7303" xr:uid="{00000000-0005-0000-0000-0000DD080000}"/>
    <cellStyle name="40% - Accent6 2 7 3" xfId="7304" xr:uid="{00000000-0005-0000-0000-0000DE080000}"/>
    <cellStyle name="40% - Accent6 2 8" xfId="7305" xr:uid="{00000000-0005-0000-0000-0000DF080000}"/>
    <cellStyle name="40% - Accent6 2 8 2" xfId="7306" xr:uid="{00000000-0005-0000-0000-0000E0080000}"/>
    <cellStyle name="40% - Accent6 2 8 2 2" xfId="7307" xr:uid="{00000000-0005-0000-0000-0000E1080000}"/>
    <cellStyle name="40% - Accent6 2 8 3" xfId="7308" xr:uid="{00000000-0005-0000-0000-0000E2080000}"/>
    <cellStyle name="40% - Accent6 2 9" xfId="7309" xr:uid="{00000000-0005-0000-0000-0000E3080000}"/>
    <cellStyle name="40% - Accent6 2 9 2" xfId="7310" xr:uid="{00000000-0005-0000-0000-0000E4080000}"/>
    <cellStyle name="40% - Accent6 2 9 2 2" xfId="7311" xr:uid="{00000000-0005-0000-0000-0000E5080000}"/>
    <cellStyle name="40% - Accent6 2 9 3" xfId="7312" xr:uid="{00000000-0005-0000-0000-0000E6080000}"/>
    <cellStyle name="40% - Accent6 2_5130_new" xfId="7313" xr:uid="{00000000-0005-0000-0000-0000E7080000}"/>
    <cellStyle name="40% - Accent6 3" xfId="136" xr:uid="{00000000-0005-0000-0000-0000E8080000}"/>
    <cellStyle name="40% - Accent6 3 10" xfId="2652" xr:uid="{00000000-0005-0000-0000-0000E9080000}"/>
    <cellStyle name="40% - Accent6 3 11" xfId="2653" xr:uid="{00000000-0005-0000-0000-0000EA080000}"/>
    <cellStyle name="40% - Accent6 3 12" xfId="2654" xr:uid="{00000000-0005-0000-0000-0000EB080000}"/>
    <cellStyle name="40% - Accent6 3 13" xfId="2655" xr:uid="{00000000-0005-0000-0000-0000EC080000}"/>
    <cellStyle name="40% - Accent6 3 14" xfId="2656" xr:uid="{00000000-0005-0000-0000-0000ED080000}"/>
    <cellStyle name="40% - Accent6 3 15" xfId="2657" xr:uid="{00000000-0005-0000-0000-0000EE080000}"/>
    <cellStyle name="40% - Accent6 3 16" xfId="2658" xr:uid="{00000000-0005-0000-0000-0000EF080000}"/>
    <cellStyle name="40% - Accent6 3 17" xfId="2659" xr:uid="{00000000-0005-0000-0000-0000F0080000}"/>
    <cellStyle name="40% - Accent6 3 18" xfId="2660" xr:uid="{00000000-0005-0000-0000-0000F1080000}"/>
    <cellStyle name="40% - Accent6 3 19" xfId="2661" xr:uid="{00000000-0005-0000-0000-0000F2080000}"/>
    <cellStyle name="40% - Accent6 3 2" xfId="137" xr:uid="{00000000-0005-0000-0000-0000F3080000}"/>
    <cellStyle name="40% - Accent6 3 2 2" xfId="2662" xr:uid="{00000000-0005-0000-0000-0000F4080000}"/>
    <cellStyle name="40% - Accent6 3 2 2 2" xfId="7314" xr:uid="{00000000-0005-0000-0000-0000F5080000}"/>
    <cellStyle name="40% - Accent6 3 2 2_9 Inc.St" xfId="11235" xr:uid="{64BAFF7D-585D-43EB-B3B6-02B35A8A3828}"/>
    <cellStyle name="40% - Accent6 3 2 3" xfId="7315" xr:uid="{00000000-0005-0000-0000-0000F7080000}"/>
    <cellStyle name="40% - Accent6 3 2_EQU" xfId="7316" xr:uid="{00000000-0005-0000-0000-0000F8080000}"/>
    <cellStyle name="40% - Accent6 3 20" xfId="2663" xr:uid="{00000000-0005-0000-0000-0000F9080000}"/>
    <cellStyle name="40% - Accent6 3 21" xfId="2664" xr:uid="{00000000-0005-0000-0000-0000FA080000}"/>
    <cellStyle name="40% - Accent6 3 22" xfId="2665" xr:uid="{00000000-0005-0000-0000-0000FB080000}"/>
    <cellStyle name="40% - Accent6 3 23" xfId="2666" xr:uid="{00000000-0005-0000-0000-0000FC080000}"/>
    <cellStyle name="40% - Accent6 3 24" xfId="2667" xr:uid="{00000000-0005-0000-0000-0000FD080000}"/>
    <cellStyle name="40% - Accent6 3 25" xfId="2668" xr:uid="{00000000-0005-0000-0000-0000FE080000}"/>
    <cellStyle name="40% - Accent6 3 26" xfId="2669" xr:uid="{00000000-0005-0000-0000-0000FF080000}"/>
    <cellStyle name="40% - Accent6 3 3" xfId="2670" xr:uid="{00000000-0005-0000-0000-000000090000}"/>
    <cellStyle name="40% - Accent6 3 4" xfId="2671" xr:uid="{00000000-0005-0000-0000-000001090000}"/>
    <cellStyle name="40% - Accent6 3 5" xfId="2672" xr:uid="{00000000-0005-0000-0000-000002090000}"/>
    <cellStyle name="40% - Accent6 3 6" xfId="2673" xr:uid="{00000000-0005-0000-0000-000003090000}"/>
    <cellStyle name="40% - Accent6 3 7" xfId="2674" xr:uid="{00000000-0005-0000-0000-000004090000}"/>
    <cellStyle name="40% - Accent6 3 8" xfId="2675" xr:uid="{00000000-0005-0000-0000-000005090000}"/>
    <cellStyle name="40% - Accent6 3 9" xfId="2676" xr:uid="{00000000-0005-0000-0000-000006090000}"/>
    <cellStyle name="40% - Accent6 3 9 2" xfId="7317" xr:uid="{00000000-0005-0000-0000-000007090000}"/>
    <cellStyle name="40% - Accent6 3 9_9 Inc.St" xfId="11236" xr:uid="{476229D5-3D1C-46B6-B435-958EA532870E}"/>
    <cellStyle name="40% - Accent6 3_9 Inc.St" xfId="11234" xr:uid="{86844C77-7FCA-476B-B8AD-5F6D6712E2BF}"/>
    <cellStyle name="40% - Accent6 4" xfId="138" xr:uid="{00000000-0005-0000-0000-00000A090000}"/>
    <cellStyle name="40% - Accent6 4 10" xfId="7318" xr:uid="{00000000-0005-0000-0000-00000B090000}"/>
    <cellStyle name="40% - Accent6 4 2" xfId="139" xr:uid="{00000000-0005-0000-0000-00000C090000}"/>
    <cellStyle name="40% - Accent6 4 2 2" xfId="7319" xr:uid="{00000000-0005-0000-0000-00000D090000}"/>
    <cellStyle name="40% - Accent6 4 2 2 2" xfId="7320" xr:uid="{00000000-0005-0000-0000-00000E090000}"/>
    <cellStyle name="40% - Accent6 4 2 3" xfId="7321" xr:uid="{00000000-0005-0000-0000-00000F090000}"/>
    <cellStyle name="40% - Accent6 4 2_EQU" xfId="7322" xr:uid="{00000000-0005-0000-0000-000010090000}"/>
    <cellStyle name="40% - Accent6 4 3" xfId="7323" xr:uid="{00000000-0005-0000-0000-000011090000}"/>
    <cellStyle name="40% - Accent6 4 4" xfId="7324" xr:uid="{00000000-0005-0000-0000-000012090000}"/>
    <cellStyle name="40% - Accent6 4 5" xfId="7325" xr:uid="{00000000-0005-0000-0000-000013090000}"/>
    <cellStyle name="40% - Accent6 4 6" xfId="7326" xr:uid="{00000000-0005-0000-0000-000014090000}"/>
    <cellStyle name="40% - Accent6 4 7" xfId="7327" xr:uid="{00000000-0005-0000-0000-000015090000}"/>
    <cellStyle name="40% - Accent6 4 8" xfId="7328" xr:uid="{00000000-0005-0000-0000-000016090000}"/>
    <cellStyle name="40% - Accent6 4 9" xfId="7329" xr:uid="{00000000-0005-0000-0000-000017090000}"/>
    <cellStyle name="40% - Accent6 4 9 2" xfId="7330" xr:uid="{00000000-0005-0000-0000-000018090000}"/>
    <cellStyle name="40% - Accent6 4_9 Inc.St" xfId="11237" xr:uid="{1A38D622-6328-4E1B-98C2-5728681E64E6}"/>
    <cellStyle name="40% - Accent6 5" xfId="140" xr:uid="{00000000-0005-0000-0000-00001A090000}"/>
    <cellStyle name="40% - Accent6 5 2" xfId="141" xr:uid="{00000000-0005-0000-0000-00001B090000}"/>
    <cellStyle name="40% - Accent6 5 2 2" xfId="845" xr:uid="{00000000-0005-0000-0000-00001C090000}"/>
    <cellStyle name="40% - Accent6 5 2 2 2" xfId="7331" xr:uid="{00000000-0005-0000-0000-00001D090000}"/>
    <cellStyle name="40% - Accent6 5 2 2 3" xfId="5956" xr:uid="{00000000-0005-0000-0000-00001E090000}"/>
    <cellStyle name="40% - Accent6 5 2 2 3 2" xfId="9911" xr:uid="{C3C06A81-1A94-4755-BB11-D9E0D525AFCF}"/>
    <cellStyle name="40% - Accent6 5 2 2 4" xfId="9224" xr:uid="{00000000-0005-0000-0000-00001F090000}"/>
    <cellStyle name="40% - Accent6 5 2 2 4 2" xfId="9912" xr:uid="{B6C4D329-753B-458D-830D-7D2ED8B35AF3}"/>
    <cellStyle name="40% - Accent6 5 2 2 5" xfId="9496" xr:uid="{AA347C8B-B532-4494-9986-56BC0C2F284D}"/>
    <cellStyle name="40% - Accent6 5 2 2_11. BS" xfId="10434" xr:uid="{C57F4403-F041-47C0-95BA-9464A4EB6424}"/>
    <cellStyle name="40% - Accent6 5 2 3" xfId="5570" xr:uid="{00000000-0005-0000-0000-000021090000}"/>
    <cellStyle name="40% - Accent6 5 2 3 2" xfId="7332" xr:uid="{00000000-0005-0000-0000-000022090000}"/>
    <cellStyle name="40% - Accent6 5 2 3_11. BS" xfId="10435" xr:uid="{F5284A9C-6D91-41A3-8E83-43F9EB76327D}"/>
    <cellStyle name="40% - Accent6 5 2_9 Inc.St" xfId="11239" xr:uid="{C9503378-4EE0-4AFB-8782-794826116AEF}"/>
    <cellStyle name="40% - Accent6 5 3" xfId="844" xr:uid="{00000000-0005-0000-0000-000024090000}"/>
    <cellStyle name="40% - Accent6 5 3 2" xfId="7333" xr:uid="{00000000-0005-0000-0000-000025090000}"/>
    <cellStyle name="40% - Accent6 5 3 3" xfId="5955" xr:uid="{00000000-0005-0000-0000-000026090000}"/>
    <cellStyle name="40% - Accent6 5 3 3 2" xfId="9913" xr:uid="{839B3454-DFDA-40D0-A9F2-8315FFD03D94}"/>
    <cellStyle name="40% - Accent6 5 3 4" xfId="9223" xr:uid="{00000000-0005-0000-0000-000027090000}"/>
    <cellStyle name="40% - Accent6 5 3 4 2" xfId="9914" xr:uid="{93421483-9E04-4F52-B39D-A87CF1D92E9E}"/>
    <cellStyle name="40% - Accent6 5 3 5" xfId="9495" xr:uid="{6039FF65-82F8-4F42-8B60-66D72AA0EF7C}"/>
    <cellStyle name="40% - Accent6 5 3_11. BS" xfId="10436" xr:uid="{D4B1D6A2-06F3-4602-84F0-888E0CA4F2C9}"/>
    <cellStyle name="40% - Accent6 5 4" xfId="5569" xr:uid="{00000000-0005-0000-0000-000029090000}"/>
    <cellStyle name="40% - Accent6 5 4 2" xfId="7334" xr:uid="{00000000-0005-0000-0000-00002A090000}"/>
    <cellStyle name="40% - Accent6 5 4_11. BS" xfId="10437" xr:uid="{8EA7C7FC-0E6E-453A-A55B-642F05182EDA}"/>
    <cellStyle name="40% - Accent6 5_9 Inc.St" xfId="11238" xr:uid="{EEC574A8-39CE-425F-8C84-C9A85DDBB55F}"/>
    <cellStyle name="40% - Accent6 6" xfId="846" xr:uid="{00000000-0005-0000-0000-00002C090000}"/>
    <cellStyle name="40% - Accent6 6 10" xfId="9667" xr:uid="{19BD6FFB-020C-42B2-A521-6F537F0C3233}"/>
    <cellStyle name="40% - Accent6 6 2" xfId="847" xr:uid="{00000000-0005-0000-0000-00002D090000}"/>
    <cellStyle name="40% - Accent6 6 2 2" xfId="5572" xr:uid="{00000000-0005-0000-0000-00002E090000}"/>
    <cellStyle name="40% - Accent6 6 2 2 2" xfId="7336" xr:uid="{00000000-0005-0000-0000-00002F090000}"/>
    <cellStyle name="40% - Accent6 6 2 2 3" xfId="7335" xr:uid="{00000000-0005-0000-0000-000030090000}"/>
    <cellStyle name="40% - Accent6 6 2 2_11. BS" xfId="10440" xr:uid="{CE31F5FB-A13B-4D45-8A63-DADC443BC29B}"/>
    <cellStyle name="40% - Accent6 6 2 3" xfId="7337" xr:uid="{00000000-0005-0000-0000-000031090000}"/>
    <cellStyle name="40% - Accent6 6 2 4" xfId="5958" xr:uid="{00000000-0005-0000-0000-000032090000}"/>
    <cellStyle name="40% - Accent6 6 2 4 2" xfId="9915" xr:uid="{FFB3A35A-3ACE-4F70-B36C-F543B8B985FE}"/>
    <cellStyle name="40% - Accent6 6 2 5" xfId="9226" xr:uid="{00000000-0005-0000-0000-000033090000}"/>
    <cellStyle name="40% - Accent6 6 2 5 2" xfId="9916" xr:uid="{239A3B20-04B5-43E9-92F9-90D959BEA150}"/>
    <cellStyle name="40% - Accent6 6 2 6" xfId="9498" xr:uid="{DF13BF3C-2729-4B11-913C-03F9075941F1}"/>
    <cellStyle name="40% - Accent6 6 2 7" xfId="9607" xr:uid="{3F1920B1-5D25-4069-8FF7-2DB0DBB59EDB}"/>
    <cellStyle name="40% - Accent6 6 2 8" xfId="9664" xr:uid="{B408053F-E264-4101-98A3-C0078D9DFF51}"/>
    <cellStyle name="40% - Accent6 6 2 9" xfId="9687" xr:uid="{1B6688DD-E831-4CCA-ABEF-010902C013E8}"/>
    <cellStyle name="40% - Accent6 6 2_11. BS" xfId="10439" xr:uid="{004D57C3-372E-412A-B254-DDA4101B0CAD}"/>
    <cellStyle name="40% - Accent6 6 3" xfId="5571" xr:uid="{00000000-0005-0000-0000-000035090000}"/>
    <cellStyle name="40% - Accent6 6 3 2" xfId="7339" xr:uid="{00000000-0005-0000-0000-000036090000}"/>
    <cellStyle name="40% - Accent6 6 3 3" xfId="7338" xr:uid="{00000000-0005-0000-0000-000037090000}"/>
    <cellStyle name="40% - Accent6 6 3_11. BS" xfId="10441" xr:uid="{59F38E10-82AF-4C20-BA45-B9AA40694D5D}"/>
    <cellStyle name="40% - Accent6 6 4" xfId="7340" xr:uid="{00000000-0005-0000-0000-000038090000}"/>
    <cellStyle name="40% - Accent6 6 5" xfId="5957" xr:uid="{00000000-0005-0000-0000-000039090000}"/>
    <cellStyle name="40% - Accent6 6 5 2" xfId="9917" xr:uid="{66348DE0-1BA6-4F14-A969-F693AAE0AC3C}"/>
    <cellStyle name="40% - Accent6 6 6" xfId="9225" xr:uid="{00000000-0005-0000-0000-00003A090000}"/>
    <cellStyle name="40% - Accent6 6 6 2" xfId="9918" xr:uid="{2D325937-54B3-4F61-A59E-BA696DA799F2}"/>
    <cellStyle name="40% - Accent6 6 7" xfId="9497" xr:uid="{E798A22D-7B55-44B5-8BEA-AF01A5A5511D}"/>
    <cellStyle name="40% - Accent6 6 8" xfId="9608" xr:uid="{AB0306F0-CE75-4CC8-86BC-CEAF85487F33}"/>
    <cellStyle name="40% - Accent6 6 9" xfId="11365" xr:uid="{9625D428-9A90-4E8F-944D-BC22B90C320E}"/>
    <cellStyle name="40% - Accent6 6_11. BS" xfId="10438" xr:uid="{3B37CC2C-0062-44DB-B0CB-AAC19F921228}"/>
    <cellStyle name="40% - Accent6 7" xfId="848" xr:uid="{00000000-0005-0000-0000-00003C090000}"/>
    <cellStyle name="40% - Accent6 7 2" xfId="5573" xr:uid="{00000000-0005-0000-0000-00003D090000}"/>
    <cellStyle name="40% - Accent6 7 2 2" xfId="7342" xr:uid="{00000000-0005-0000-0000-00003E090000}"/>
    <cellStyle name="40% - Accent6 7 2 3" xfId="7341" xr:uid="{00000000-0005-0000-0000-00003F090000}"/>
    <cellStyle name="40% - Accent6 7 2_11. BS" xfId="10443" xr:uid="{4EE9B8EC-8F5D-449E-AD60-18B08D9443A4}"/>
    <cellStyle name="40% - Accent6 7 3" xfId="7343" xr:uid="{00000000-0005-0000-0000-000040090000}"/>
    <cellStyle name="40% - Accent6 7 4" xfId="5959" xr:uid="{00000000-0005-0000-0000-000041090000}"/>
    <cellStyle name="40% - Accent6 7 4 2" xfId="9919" xr:uid="{3F0B8B39-1FAC-425F-804E-105C1ADCB0ED}"/>
    <cellStyle name="40% - Accent6 7 5" xfId="9227" xr:uid="{00000000-0005-0000-0000-000042090000}"/>
    <cellStyle name="40% - Accent6 7 5 2" xfId="9920" xr:uid="{FC1D439F-601B-470D-AD2C-EB4A6195A9E2}"/>
    <cellStyle name="40% - Accent6 7 6" xfId="9499" xr:uid="{A2E3EAA4-E2E0-47BC-9AC3-304938D29744}"/>
    <cellStyle name="40% - Accent6 7 7" xfId="9606" xr:uid="{89048134-7563-44B2-9F97-29E38213A195}"/>
    <cellStyle name="40% - Accent6 7 8" xfId="9665" xr:uid="{5A431A22-6C4E-4274-B460-2C6AFBBEC475}"/>
    <cellStyle name="40% - Accent6 7 9" xfId="9666" xr:uid="{AB7272F4-8CF6-46F7-A297-CB08CFF76BF5}"/>
    <cellStyle name="40% - Accent6 7_11. BS" xfId="10442" xr:uid="{5A288A87-48BC-48CE-879B-515DE9C612DB}"/>
    <cellStyle name="40% - Accent6 8" xfId="849" xr:uid="{00000000-0005-0000-0000-000044090000}"/>
    <cellStyle name="40% - Accent6 8 2" xfId="5574" xr:uid="{00000000-0005-0000-0000-000045090000}"/>
    <cellStyle name="40% - Accent6 8 2 2" xfId="9921" xr:uid="{9A143B94-3A54-4486-ADFD-49E92B121936}"/>
    <cellStyle name="40% - Accent6 8 3" xfId="5960" xr:uid="{00000000-0005-0000-0000-000046090000}"/>
    <cellStyle name="40% - Accent6 8 3 2" xfId="9922" xr:uid="{6EFD1E5F-B0AC-4E58-B87F-5AB05A3C938E}"/>
    <cellStyle name="40% - Accent6 8 4" xfId="9228" xr:uid="{00000000-0005-0000-0000-000047090000}"/>
    <cellStyle name="40% - Accent6 8 4 2" xfId="9923" xr:uid="{8359596F-89D7-4167-B3C7-DAC85CA2D3B8}"/>
    <cellStyle name="40% - Accent6 8 5" xfId="9500" xr:uid="{080F561D-EFB7-41FE-99A1-174262CE087D}"/>
    <cellStyle name="40% - Accent6 8_11. BS" xfId="10444" xr:uid="{087FCC5A-8394-4AAD-BB37-3BB74823D022}"/>
    <cellStyle name="40% - Accent6 9" xfId="850" xr:uid="{00000000-0005-0000-0000-000048090000}"/>
    <cellStyle name="40% - Accent6 9 2" xfId="5575" xr:uid="{00000000-0005-0000-0000-000049090000}"/>
    <cellStyle name="40% - Accent6 9 2 2" xfId="9924" xr:uid="{6A9836B5-B19C-44B9-9BF9-F59378E5601D}"/>
    <cellStyle name="40% - Accent6 9 3" xfId="5961" xr:uid="{00000000-0005-0000-0000-00004A090000}"/>
    <cellStyle name="40% - Accent6 9 3 2" xfId="9925" xr:uid="{7170C459-A2BD-4F29-A6B9-3FB43E121C27}"/>
    <cellStyle name="40% - Accent6 9 4" xfId="9229" xr:uid="{00000000-0005-0000-0000-00004B090000}"/>
    <cellStyle name="40% - Accent6 9 4 2" xfId="9926" xr:uid="{A43E83DE-E503-45E8-8A85-FC9623ACEF03}"/>
    <cellStyle name="40% - Accent6 9 5" xfId="9501" xr:uid="{D24B70B8-89EC-4488-AE64-FC988643C573}"/>
    <cellStyle name="40% - Accent6 9_11. BS" xfId="10445" xr:uid="{24005ECF-5BA8-462E-BAB1-40974B14D5C8}"/>
    <cellStyle name="40% - Akzent1" xfId="1934" xr:uid="{00000000-0005-0000-0000-00004C090000}"/>
    <cellStyle name="40% - Akzent2" xfId="1935" xr:uid="{00000000-0005-0000-0000-00004D090000}"/>
    <cellStyle name="40% - Akzent3" xfId="1936" xr:uid="{00000000-0005-0000-0000-00004E090000}"/>
    <cellStyle name="40% - Akzent4" xfId="1937" xr:uid="{00000000-0005-0000-0000-00004F090000}"/>
    <cellStyle name="40% - Akzent5" xfId="1938" xr:uid="{00000000-0005-0000-0000-000050090000}"/>
    <cellStyle name="40% - Akzent6" xfId="1939" xr:uid="{00000000-0005-0000-0000-000051090000}"/>
    <cellStyle name="40% - Ênfase1" xfId="1940" xr:uid="{00000000-0005-0000-0000-000052090000}"/>
    <cellStyle name="40% - Ênfase2" xfId="1941" xr:uid="{00000000-0005-0000-0000-000053090000}"/>
    <cellStyle name="40% - Ênfase3" xfId="1942" xr:uid="{00000000-0005-0000-0000-000054090000}"/>
    <cellStyle name="40% - Ênfase4" xfId="1943" xr:uid="{00000000-0005-0000-0000-000055090000}"/>
    <cellStyle name="40% - Ênfase5" xfId="1944" xr:uid="{00000000-0005-0000-0000-000056090000}"/>
    <cellStyle name="40% - Ênfase6" xfId="1945" xr:uid="{00000000-0005-0000-0000-000057090000}"/>
    <cellStyle name="40% - Énfasis1" xfId="851" xr:uid="{00000000-0005-0000-0000-000058090000}"/>
    <cellStyle name="40% - Énfasis2" xfId="852" xr:uid="{00000000-0005-0000-0000-000059090000}"/>
    <cellStyle name="40% - Énfasis3" xfId="853" xr:uid="{00000000-0005-0000-0000-00005A090000}"/>
    <cellStyle name="40% - Énfasis4" xfId="854" xr:uid="{00000000-0005-0000-0000-00005B090000}"/>
    <cellStyle name="40% - Énfasis5" xfId="855" xr:uid="{00000000-0005-0000-0000-00005C090000}"/>
    <cellStyle name="40% - Énfasis6" xfId="856" xr:uid="{00000000-0005-0000-0000-00005D090000}"/>
    <cellStyle name="60 % - Akzent1" xfId="857" xr:uid="{00000000-0005-0000-0000-00005E090000}"/>
    <cellStyle name="60 % - Akzent1 2" xfId="1946" xr:uid="{00000000-0005-0000-0000-00005F090000}"/>
    <cellStyle name="60 % - Akzent2" xfId="858" xr:uid="{00000000-0005-0000-0000-000060090000}"/>
    <cellStyle name="60 % - Akzent2 2" xfId="1947" xr:uid="{00000000-0005-0000-0000-000061090000}"/>
    <cellStyle name="60 % - Akzent3" xfId="859" xr:uid="{00000000-0005-0000-0000-000062090000}"/>
    <cellStyle name="60 % - Akzent3 2" xfId="1948" xr:uid="{00000000-0005-0000-0000-000063090000}"/>
    <cellStyle name="60 % - Akzent4" xfId="860" xr:uid="{00000000-0005-0000-0000-000064090000}"/>
    <cellStyle name="60 % - Akzent4 2" xfId="1949" xr:uid="{00000000-0005-0000-0000-000065090000}"/>
    <cellStyle name="60 % - Akzent5" xfId="861" xr:uid="{00000000-0005-0000-0000-000066090000}"/>
    <cellStyle name="60 % - Akzent5 2" xfId="1950" xr:uid="{00000000-0005-0000-0000-000067090000}"/>
    <cellStyle name="60 % - Akzent6" xfId="862" xr:uid="{00000000-0005-0000-0000-000068090000}"/>
    <cellStyle name="60 % - Akzent6 2" xfId="1951" xr:uid="{00000000-0005-0000-0000-000069090000}"/>
    <cellStyle name="60 % - Accent1" xfId="142" xr:uid="{00000000-0005-0000-0000-00006A090000}"/>
    <cellStyle name="60 % - Accent1 2" xfId="863" xr:uid="{00000000-0005-0000-0000-00006B090000}"/>
    <cellStyle name="60 % - Accent1_9 Inc.St" xfId="11240" xr:uid="{8B19E447-E489-467A-9C24-B7AD6EA1017C}"/>
    <cellStyle name="60 % - Accent2" xfId="143" xr:uid="{00000000-0005-0000-0000-00006D090000}"/>
    <cellStyle name="60 % - Accent2 2" xfId="864" xr:uid="{00000000-0005-0000-0000-00006E090000}"/>
    <cellStyle name="60 % - Accent2_9 Inc.St" xfId="11241" xr:uid="{E4C8A4BC-09C6-43CB-9ED9-F204489D1C25}"/>
    <cellStyle name="60 % - Accent3" xfId="144" xr:uid="{00000000-0005-0000-0000-000070090000}"/>
    <cellStyle name="60 % - Accent3 2" xfId="865" xr:uid="{00000000-0005-0000-0000-000071090000}"/>
    <cellStyle name="60 % - Accent3_9 Inc.St" xfId="11242" xr:uid="{19E5C4A4-E917-424C-A52A-226466E516EF}"/>
    <cellStyle name="60 % - Accent4" xfId="145" xr:uid="{00000000-0005-0000-0000-000073090000}"/>
    <cellStyle name="60 % - Accent4 2" xfId="866" xr:uid="{00000000-0005-0000-0000-000074090000}"/>
    <cellStyle name="60 % - Accent4_9 Inc.St" xfId="11243" xr:uid="{3BD685E2-F77A-4944-8CEA-25E733C7639F}"/>
    <cellStyle name="60 % - Accent5" xfId="146" xr:uid="{00000000-0005-0000-0000-000076090000}"/>
    <cellStyle name="60 % - Accent5 2" xfId="867" xr:uid="{00000000-0005-0000-0000-000077090000}"/>
    <cellStyle name="60 % - Accent5_9 Inc.St" xfId="11244" xr:uid="{CC55A647-5EEE-49C9-989C-76F0C0808BBE}"/>
    <cellStyle name="60 % - Accent6" xfId="147" xr:uid="{00000000-0005-0000-0000-000079090000}"/>
    <cellStyle name="60 % - Accent6 2" xfId="868" xr:uid="{00000000-0005-0000-0000-00007A090000}"/>
    <cellStyle name="60 % - Accent6_9 Inc.St" xfId="11245" xr:uid="{1631F08E-FF52-422E-8E09-A7AC8AF4147A}"/>
    <cellStyle name="60% - Accent1 10" xfId="7344" xr:uid="{00000000-0005-0000-0000-00007C090000}"/>
    <cellStyle name="60% - Accent1 11" xfId="7345" xr:uid="{00000000-0005-0000-0000-00007D090000}"/>
    <cellStyle name="60% - Accent1 12" xfId="7346" xr:uid="{00000000-0005-0000-0000-00007E090000}"/>
    <cellStyle name="60% - Accent1 13" xfId="7347" xr:uid="{00000000-0005-0000-0000-00007F090000}"/>
    <cellStyle name="60% - Accent1 2" xfId="148" xr:uid="{00000000-0005-0000-0000-000080090000}"/>
    <cellStyle name="60% - Accent1 2 10" xfId="7348" xr:uid="{00000000-0005-0000-0000-000081090000}"/>
    <cellStyle name="60% - Accent1 2 11" xfId="7349" xr:uid="{00000000-0005-0000-0000-000082090000}"/>
    <cellStyle name="60% - Accent1 2 12" xfId="7350" xr:uid="{00000000-0005-0000-0000-000083090000}"/>
    <cellStyle name="60% - Accent1 2 13" xfId="7351" xr:uid="{00000000-0005-0000-0000-000084090000}"/>
    <cellStyle name="60% - Accent1 2 14" xfId="7352" xr:uid="{00000000-0005-0000-0000-000085090000}"/>
    <cellStyle name="60% - Accent1 2 15" xfId="7353" xr:uid="{00000000-0005-0000-0000-000086090000}"/>
    <cellStyle name="60% - Accent1 2 16" xfId="7354" xr:uid="{00000000-0005-0000-0000-000087090000}"/>
    <cellStyle name="60% - Accent1 2 17" xfId="7355" xr:uid="{00000000-0005-0000-0000-000088090000}"/>
    <cellStyle name="60% - Accent1 2 18" xfId="7356" xr:uid="{00000000-0005-0000-0000-000089090000}"/>
    <cellStyle name="60% - Accent1 2 2" xfId="869" xr:uid="{00000000-0005-0000-0000-00008A090000}"/>
    <cellStyle name="60% - Accent1 2 2 10" xfId="7357" xr:uid="{00000000-0005-0000-0000-00008B090000}"/>
    <cellStyle name="60% - Accent1 2 2 11" xfId="7358" xr:uid="{00000000-0005-0000-0000-00008C090000}"/>
    <cellStyle name="60% - Accent1 2 2 12" xfId="7359" xr:uid="{00000000-0005-0000-0000-00008D090000}"/>
    <cellStyle name="60% - Accent1 2 2 13" xfId="7360" xr:uid="{00000000-0005-0000-0000-00008E090000}"/>
    <cellStyle name="60% - Accent1 2 2 14" xfId="7361" xr:uid="{00000000-0005-0000-0000-00008F090000}"/>
    <cellStyle name="60% - Accent1 2 2 15" xfId="7362" xr:uid="{00000000-0005-0000-0000-000090090000}"/>
    <cellStyle name="60% - Accent1 2 2 16" xfId="7363" xr:uid="{00000000-0005-0000-0000-000091090000}"/>
    <cellStyle name="60% - Accent1 2 2 17" xfId="7364" xr:uid="{00000000-0005-0000-0000-000092090000}"/>
    <cellStyle name="60% - Accent1 2 2 18" xfId="7365" xr:uid="{00000000-0005-0000-0000-000093090000}"/>
    <cellStyle name="60% - Accent1 2 2 2" xfId="7366" xr:uid="{00000000-0005-0000-0000-000094090000}"/>
    <cellStyle name="60% - Accent1 2 2 3" xfId="7367" xr:uid="{00000000-0005-0000-0000-000095090000}"/>
    <cellStyle name="60% - Accent1 2 2 4" xfId="7368" xr:uid="{00000000-0005-0000-0000-000096090000}"/>
    <cellStyle name="60% - Accent1 2 2 5" xfId="7369" xr:uid="{00000000-0005-0000-0000-000097090000}"/>
    <cellStyle name="60% - Accent1 2 2 6" xfId="7370" xr:uid="{00000000-0005-0000-0000-000098090000}"/>
    <cellStyle name="60% - Accent1 2 2 7" xfId="7371" xr:uid="{00000000-0005-0000-0000-000099090000}"/>
    <cellStyle name="60% - Accent1 2 2 8" xfId="7372" xr:uid="{00000000-0005-0000-0000-00009A090000}"/>
    <cellStyle name="60% - Accent1 2 2 9" xfId="7373" xr:uid="{00000000-0005-0000-0000-00009B090000}"/>
    <cellStyle name="60% - Accent1 2 2_9 Inc.St" xfId="11246" xr:uid="{B9408726-028D-49E8-B97D-5FBC79DBE288}"/>
    <cellStyle name="60% - Accent1 2 3" xfId="7374" xr:uid="{00000000-0005-0000-0000-00009D090000}"/>
    <cellStyle name="60% - Accent1 2 4" xfId="7375" xr:uid="{00000000-0005-0000-0000-00009E090000}"/>
    <cellStyle name="60% - Accent1 2 5" xfId="7376" xr:uid="{00000000-0005-0000-0000-00009F090000}"/>
    <cellStyle name="60% - Accent1 2 6" xfId="7377" xr:uid="{00000000-0005-0000-0000-0000A0090000}"/>
    <cellStyle name="60% - Accent1 2 7" xfId="7378" xr:uid="{00000000-0005-0000-0000-0000A1090000}"/>
    <cellStyle name="60% - Accent1 2 8" xfId="7379" xr:uid="{00000000-0005-0000-0000-0000A2090000}"/>
    <cellStyle name="60% - Accent1 2 9" xfId="7380" xr:uid="{00000000-0005-0000-0000-0000A3090000}"/>
    <cellStyle name="60% - Accent1 2_5130_new" xfId="7381" xr:uid="{00000000-0005-0000-0000-0000A4090000}"/>
    <cellStyle name="60% - Accent1 3" xfId="149" xr:uid="{00000000-0005-0000-0000-0000A5090000}"/>
    <cellStyle name="60% - Accent1 3 2" xfId="7382" xr:uid="{00000000-0005-0000-0000-0000A6090000}"/>
    <cellStyle name="60% - Accent1 3 3" xfId="7383" xr:uid="{00000000-0005-0000-0000-0000A7090000}"/>
    <cellStyle name="60% - Accent1 3 4" xfId="7384" xr:uid="{00000000-0005-0000-0000-0000A8090000}"/>
    <cellStyle name="60% - Accent1 3_9 Inc.St" xfId="11247" xr:uid="{36DD622F-0372-4FAF-B8D4-FBF673639E13}"/>
    <cellStyle name="60% - Accent1 4" xfId="150" xr:uid="{00000000-0005-0000-0000-0000AA090000}"/>
    <cellStyle name="60% - Accent1 4 2" xfId="7385" xr:uid="{00000000-0005-0000-0000-0000AB090000}"/>
    <cellStyle name="60% - Accent1 4_9 Inc.St" xfId="11248" xr:uid="{9EE82ECA-2EB8-43D3-AEF9-1450500C6403}"/>
    <cellStyle name="60% - Accent1 5" xfId="151" xr:uid="{00000000-0005-0000-0000-0000AD090000}"/>
    <cellStyle name="60% - Accent1 6" xfId="5689" xr:uid="{00000000-0005-0000-0000-0000AE090000}"/>
    <cellStyle name="60% - Accent1 6 2" xfId="7386" xr:uid="{00000000-0005-0000-0000-0000AF090000}"/>
    <cellStyle name="60% - Accent1 6_11. BS" xfId="10446" xr:uid="{44D923F1-18CA-4FD1-BC65-5F86FCBFB874}"/>
    <cellStyle name="60% - Accent1 7" xfId="5694" xr:uid="{00000000-0005-0000-0000-0000B0090000}"/>
    <cellStyle name="60% - Accent1 7 2" xfId="7387" xr:uid="{00000000-0005-0000-0000-0000B1090000}"/>
    <cellStyle name="60% - Accent1 7_11. BS" xfId="10447" xr:uid="{052454B3-D0AD-4D6E-B029-985694DF103C}"/>
    <cellStyle name="60% - Accent1 8" xfId="5664" xr:uid="{00000000-0005-0000-0000-0000B2090000}"/>
    <cellStyle name="60% - Accent1 8 2" xfId="7388" xr:uid="{00000000-0005-0000-0000-0000B3090000}"/>
    <cellStyle name="60% - Accent1 8_11. BS" xfId="10448" xr:uid="{C4B4B0B9-D5F8-4076-BC5F-E23254F69EBC}"/>
    <cellStyle name="60% - Accent1 9" xfId="7389" xr:uid="{00000000-0005-0000-0000-0000B4090000}"/>
    <cellStyle name="60% - Accent2 10" xfId="7390" xr:uid="{00000000-0005-0000-0000-0000B5090000}"/>
    <cellStyle name="60% - Accent2 11" xfId="7391" xr:uid="{00000000-0005-0000-0000-0000B6090000}"/>
    <cellStyle name="60% - Accent2 12" xfId="7392" xr:uid="{00000000-0005-0000-0000-0000B7090000}"/>
    <cellStyle name="60% - Accent2 13" xfId="7393" xr:uid="{00000000-0005-0000-0000-0000B8090000}"/>
    <cellStyle name="60% - Accent2 2" xfId="152" xr:uid="{00000000-0005-0000-0000-0000B9090000}"/>
    <cellStyle name="60% - Accent2 2 10" xfId="7394" xr:uid="{00000000-0005-0000-0000-0000BA090000}"/>
    <cellStyle name="60% - Accent2 2 11" xfId="7395" xr:uid="{00000000-0005-0000-0000-0000BB090000}"/>
    <cellStyle name="60% - Accent2 2 12" xfId="7396" xr:uid="{00000000-0005-0000-0000-0000BC090000}"/>
    <cellStyle name="60% - Accent2 2 13" xfId="7397" xr:uid="{00000000-0005-0000-0000-0000BD090000}"/>
    <cellStyle name="60% - Accent2 2 14" xfId="7398" xr:uid="{00000000-0005-0000-0000-0000BE090000}"/>
    <cellStyle name="60% - Accent2 2 15" xfId="7399" xr:uid="{00000000-0005-0000-0000-0000BF090000}"/>
    <cellStyle name="60% - Accent2 2 16" xfId="7400" xr:uid="{00000000-0005-0000-0000-0000C0090000}"/>
    <cellStyle name="60% - Accent2 2 17" xfId="7401" xr:uid="{00000000-0005-0000-0000-0000C1090000}"/>
    <cellStyle name="60% - Accent2 2 18" xfId="7402" xr:uid="{00000000-0005-0000-0000-0000C2090000}"/>
    <cellStyle name="60% - Accent2 2 2" xfId="870" xr:uid="{00000000-0005-0000-0000-0000C3090000}"/>
    <cellStyle name="60% - Accent2 2 2 10" xfId="7403" xr:uid="{00000000-0005-0000-0000-0000C4090000}"/>
    <cellStyle name="60% - Accent2 2 2 11" xfId="7404" xr:uid="{00000000-0005-0000-0000-0000C5090000}"/>
    <cellStyle name="60% - Accent2 2 2 12" xfId="7405" xr:uid="{00000000-0005-0000-0000-0000C6090000}"/>
    <cellStyle name="60% - Accent2 2 2 13" xfId="7406" xr:uid="{00000000-0005-0000-0000-0000C7090000}"/>
    <cellStyle name="60% - Accent2 2 2 14" xfId="7407" xr:uid="{00000000-0005-0000-0000-0000C8090000}"/>
    <cellStyle name="60% - Accent2 2 2 15" xfId="7408" xr:uid="{00000000-0005-0000-0000-0000C9090000}"/>
    <cellStyle name="60% - Accent2 2 2 16" xfId="7409" xr:uid="{00000000-0005-0000-0000-0000CA090000}"/>
    <cellStyle name="60% - Accent2 2 2 17" xfId="7410" xr:uid="{00000000-0005-0000-0000-0000CB090000}"/>
    <cellStyle name="60% - Accent2 2 2 18" xfId="7411" xr:uid="{00000000-0005-0000-0000-0000CC090000}"/>
    <cellStyle name="60% - Accent2 2 2 2" xfId="7412" xr:uid="{00000000-0005-0000-0000-0000CD090000}"/>
    <cellStyle name="60% - Accent2 2 2 3" xfId="7413" xr:uid="{00000000-0005-0000-0000-0000CE090000}"/>
    <cellStyle name="60% - Accent2 2 2 4" xfId="7414" xr:uid="{00000000-0005-0000-0000-0000CF090000}"/>
    <cellStyle name="60% - Accent2 2 2 5" xfId="7415" xr:uid="{00000000-0005-0000-0000-0000D0090000}"/>
    <cellStyle name="60% - Accent2 2 2 6" xfId="7416" xr:uid="{00000000-0005-0000-0000-0000D1090000}"/>
    <cellStyle name="60% - Accent2 2 2 7" xfId="7417" xr:uid="{00000000-0005-0000-0000-0000D2090000}"/>
    <cellStyle name="60% - Accent2 2 2 8" xfId="7418" xr:uid="{00000000-0005-0000-0000-0000D3090000}"/>
    <cellStyle name="60% - Accent2 2 2 9" xfId="7419" xr:uid="{00000000-0005-0000-0000-0000D4090000}"/>
    <cellStyle name="60% - Accent2 2 2_Equity reconciliation 2013-03" xfId="7420" xr:uid="{00000000-0005-0000-0000-0000D5090000}"/>
    <cellStyle name="60% - Accent2 2 3" xfId="7421" xr:uid="{00000000-0005-0000-0000-0000D6090000}"/>
    <cellStyle name="60% - Accent2 2 4" xfId="7422" xr:uid="{00000000-0005-0000-0000-0000D7090000}"/>
    <cellStyle name="60% - Accent2 2 5" xfId="7423" xr:uid="{00000000-0005-0000-0000-0000D8090000}"/>
    <cellStyle name="60% - Accent2 2 6" xfId="7424" xr:uid="{00000000-0005-0000-0000-0000D9090000}"/>
    <cellStyle name="60% - Accent2 2 7" xfId="7425" xr:uid="{00000000-0005-0000-0000-0000DA090000}"/>
    <cellStyle name="60% - Accent2 2 8" xfId="7426" xr:uid="{00000000-0005-0000-0000-0000DB090000}"/>
    <cellStyle name="60% - Accent2 2 9" xfId="7427" xr:uid="{00000000-0005-0000-0000-0000DC090000}"/>
    <cellStyle name="60% - Accent2 2_5130_new" xfId="7428" xr:uid="{00000000-0005-0000-0000-0000DD090000}"/>
    <cellStyle name="60% - Accent2 3" xfId="153" xr:uid="{00000000-0005-0000-0000-0000DE090000}"/>
    <cellStyle name="60% - Accent2 3 2" xfId="7429" xr:uid="{00000000-0005-0000-0000-0000DF090000}"/>
    <cellStyle name="60% - Accent2 3_9 Inc.St" xfId="11249" xr:uid="{D77101F0-7879-4900-81A4-A3946DFBE3A5}"/>
    <cellStyle name="60% - Accent2 4" xfId="154" xr:uid="{00000000-0005-0000-0000-0000E1090000}"/>
    <cellStyle name="60% - Accent2 4 2" xfId="7430" xr:uid="{00000000-0005-0000-0000-0000E2090000}"/>
    <cellStyle name="60% - Accent2 4_9 Inc.St" xfId="11250" xr:uid="{A278E614-4AFC-4719-A0C5-69C4B8AC61AD}"/>
    <cellStyle name="60% - Accent2 5" xfId="155" xr:uid="{00000000-0005-0000-0000-0000E4090000}"/>
    <cellStyle name="60% - Accent2 6" xfId="2044" xr:uid="{00000000-0005-0000-0000-0000E5090000}"/>
    <cellStyle name="60% - Accent2 7" xfId="5690" xr:uid="{00000000-0005-0000-0000-0000E6090000}"/>
    <cellStyle name="60% - Accent2 7 2" xfId="7431" xr:uid="{00000000-0005-0000-0000-0000E7090000}"/>
    <cellStyle name="60% - Accent2 7_11. BS" xfId="10449" xr:uid="{0267A211-2F9A-4D30-8371-AECA4D2743CA}"/>
    <cellStyle name="60% - Accent2 8" xfId="5695" xr:uid="{00000000-0005-0000-0000-0000E8090000}"/>
    <cellStyle name="60% - Accent2 8 2" xfId="7432" xr:uid="{00000000-0005-0000-0000-0000E9090000}"/>
    <cellStyle name="60% - Accent2 8_11. BS" xfId="10450" xr:uid="{9CC94C66-53F2-4C6B-AC54-1B4A204EA6E8}"/>
    <cellStyle name="60% - Accent2 9" xfId="5662" xr:uid="{00000000-0005-0000-0000-0000EA090000}"/>
    <cellStyle name="60% - Accent2 9 2" xfId="7433" xr:uid="{00000000-0005-0000-0000-0000EB090000}"/>
    <cellStyle name="60% - Accent2 9_11. BS" xfId="10451" xr:uid="{1E3563E6-B3FF-4CF7-84E7-1E17F9CC7046}"/>
    <cellStyle name="60% - Accent3 10" xfId="7434" xr:uid="{00000000-0005-0000-0000-0000EC090000}"/>
    <cellStyle name="60% - Accent3 11" xfId="7435" xr:uid="{00000000-0005-0000-0000-0000ED090000}"/>
    <cellStyle name="60% - Accent3 12" xfId="7436" xr:uid="{00000000-0005-0000-0000-0000EE090000}"/>
    <cellStyle name="60% - Accent3 13" xfId="7437" xr:uid="{00000000-0005-0000-0000-0000EF090000}"/>
    <cellStyle name="60% - Accent3 2" xfId="156" xr:uid="{00000000-0005-0000-0000-0000F0090000}"/>
    <cellStyle name="60% - Accent3 2 10" xfId="7438" xr:uid="{00000000-0005-0000-0000-0000F1090000}"/>
    <cellStyle name="60% - Accent3 2 11" xfId="7439" xr:uid="{00000000-0005-0000-0000-0000F2090000}"/>
    <cellStyle name="60% - Accent3 2 12" xfId="7440" xr:uid="{00000000-0005-0000-0000-0000F3090000}"/>
    <cellStyle name="60% - Accent3 2 13" xfId="7441" xr:uid="{00000000-0005-0000-0000-0000F4090000}"/>
    <cellStyle name="60% - Accent3 2 14" xfId="7442" xr:uid="{00000000-0005-0000-0000-0000F5090000}"/>
    <cellStyle name="60% - Accent3 2 15" xfId="7443" xr:uid="{00000000-0005-0000-0000-0000F6090000}"/>
    <cellStyle name="60% - Accent3 2 16" xfId="7444" xr:uid="{00000000-0005-0000-0000-0000F7090000}"/>
    <cellStyle name="60% - Accent3 2 17" xfId="7445" xr:uid="{00000000-0005-0000-0000-0000F8090000}"/>
    <cellStyle name="60% - Accent3 2 18" xfId="7446" xr:uid="{00000000-0005-0000-0000-0000F9090000}"/>
    <cellStyle name="60% - Accent3 2 2" xfId="871" xr:uid="{00000000-0005-0000-0000-0000FA090000}"/>
    <cellStyle name="60% - Accent3 2 2 10" xfId="7447" xr:uid="{00000000-0005-0000-0000-0000FB090000}"/>
    <cellStyle name="60% - Accent3 2 2 11" xfId="7448" xr:uid="{00000000-0005-0000-0000-0000FC090000}"/>
    <cellStyle name="60% - Accent3 2 2 12" xfId="7449" xr:uid="{00000000-0005-0000-0000-0000FD090000}"/>
    <cellStyle name="60% - Accent3 2 2 13" xfId="7450" xr:uid="{00000000-0005-0000-0000-0000FE090000}"/>
    <cellStyle name="60% - Accent3 2 2 14" xfId="7451" xr:uid="{00000000-0005-0000-0000-0000FF090000}"/>
    <cellStyle name="60% - Accent3 2 2 15" xfId="7452" xr:uid="{00000000-0005-0000-0000-0000000A0000}"/>
    <cellStyle name="60% - Accent3 2 2 16" xfId="7453" xr:uid="{00000000-0005-0000-0000-0000010A0000}"/>
    <cellStyle name="60% - Accent3 2 2 17" xfId="7454" xr:uid="{00000000-0005-0000-0000-0000020A0000}"/>
    <cellStyle name="60% - Accent3 2 2 18" xfId="7455" xr:uid="{00000000-0005-0000-0000-0000030A0000}"/>
    <cellStyle name="60% - Accent3 2 2 2" xfId="7456" xr:uid="{00000000-0005-0000-0000-0000040A0000}"/>
    <cellStyle name="60% - Accent3 2 2 3" xfId="7457" xr:uid="{00000000-0005-0000-0000-0000050A0000}"/>
    <cellStyle name="60% - Accent3 2 2 4" xfId="7458" xr:uid="{00000000-0005-0000-0000-0000060A0000}"/>
    <cellStyle name="60% - Accent3 2 2 5" xfId="7459" xr:uid="{00000000-0005-0000-0000-0000070A0000}"/>
    <cellStyle name="60% - Accent3 2 2 6" xfId="7460" xr:uid="{00000000-0005-0000-0000-0000080A0000}"/>
    <cellStyle name="60% - Accent3 2 2 7" xfId="7461" xr:uid="{00000000-0005-0000-0000-0000090A0000}"/>
    <cellStyle name="60% - Accent3 2 2 8" xfId="7462" xr:uid="{00000000-0005-0000-0000-00000A0A0000}"/>
    <cellStyle name="60% - Accent3 2 2 9" xfId="7463" xr:uid="{00000000-0005-0000-0000-00000B0A0000}"/>
    <cellStyle name="60% - Accent3 2 2_9 Inc.St" xfId="11251" xr:uid="{E7D4D578-7FF5-4738-8918-B33A631D181E}"/>
    <cellStyle name="60% - Accent3 2 3" xfId="7464" xr:uid="{00000000-0005-0000-0000-00000D0A0000}"/>
    <cellStyle name="60% - Accent3 2 4" xfId="7465" xr:uid="{00000000-0005-0000-0000-00000E0A0000}"/>
    <cellStyle name="60% - Accent3 2 5" xfId="7466" xr:uid="{00000000-0005-0000-0000-00000F0A0000}"/>
    <cellStyle name="60% - Accent3 2 6" xfId="7467" xr:uid="{00000000-0005-0000-0000-0000100A0000}"/>
    <cellStyle name="60% - Accent3 2 7" xfId="7468" xr:uid="{00000000-0005-0000-0000-0000110A0000}"/>
    <cellStyle name="60% - Accent3 2 8" xfId="7469" xr:uid="{00000000-0005-0000-0000-0000120A0000}"/>
    <cellStyle name="60% - Accent3 2 9" xfId="7470" xr:uid="{00000000-0005-0000-0000-0000130A0000}"/>
    <cellStyle name="60% - Accent3 2_5130_new" xfId="7471" xr:uid="{00000000-0005-0000-0000-0000140A0000}"/>
    <cellStyle name="60% - Accent3 3" xfId="157" xr:uid="{00000000-0005-0000-0000-0000150A0000}"/>
    <cellStyle name="60% - Accent3 3 2" xfId="7472" xr:uid="{00000000-0005-0000-0000-0000160A0000}"/>
    <cellStyle name="60% - Accent3 3 3" xfId="7473" xr:uid="{00000000-0005-0000-0000-0000170A0000}"/>
    <cellStyle name="60% - Accent3 3 4" xfId="7474" xr:uid="{00000000-0005-0000-0000-0000180A0000}"/>
    <cellStyle name="60% - Accent3 3_9 Inc.St" xfId="11252" xr:uid="{E3C6EF7A-39CD-4C35-8CA2-34287685F29F}"/>
    <cellStyle name="60% - Accent3 4" xfId="158" xr:uid="{00000000-0005-0000-0000-00001A0A0000}"/>
    <cellStyle name="60% - Accent3 4 2" xfId="7475" xr:uid="{00000000-0005-0000-0000-00001B0A0000}"/>
    <cellStyle name="60% - Accent3 4_9 Inc.St" xfId="11253" xr:uid="{7BF28931-E4B9-4714-82EE-F9B8633763B6}"/>
    <cellStyle name="60% - Accent3 5" xfId="159" xr:uid="{00000000-0005-0000-0000-00001D0A0000}"/>
    <cellStyle name="60% - Accent3 6" xfId="2045" xr:uid="{00000000-0005-0000-0000-00001E0A0000}"/>
    <cellStyle name="60% - Accent3 7" xfId="7476" xr:uid="{00000000-0005-0000-0000-00001F0A0000}"/>
    <cellStyle name="60% - Accent3 8" xfId="7477" xr:uid="{00000000-0005-0000-0000-0000200A0000}"/>
    <cellStyle name="60% - Accent3 9" xfId="7478" xr:uid="{00000000-0005-0000-0000-0000210A0000}"/>
    <cellStyle name="60% - Accent4 10" xfId="7479" xr:uid="{00000000-0005-0000-0000-0000220A0000}"/>
    <cellStyle name="60% - Accent4 11" xfId="7480" xr:uid="{00000000-0005-0000-0000-0000230A0000}"/>
    <cellStyle name="60% - Accent4 12" xfId="7481" xr:uid="{00000000-0005-0000-0000-0000240A0000}"/>
    <cellStyle name="60% - Accent4 13" xfId="7482" xr:uid="{00000000-0005-0000-0000-0000250A0000}"/>
    <cellStyle name="60% - Accent4 2" xfId="160" xr:uid="{00000000-0005-0000-0000-0000260A0000}"/>
    <cellStyle name="60% - Accent4 2 10" xfId="7483" xr:uid="{00000000-0005-0000-0000-0000270A0000}"/>
    <cellStyle name="60% - Accent4 2 11" xfId="7484" xr:uid="{00000000-0005-0000-0000-0000280A0000}"/>
    <cellStyle name="60% - Accent4 2 12" xfId="7485" xr:uid="{00000000-0005-0000-0000-0000290A0000}"/>
    <cellStyle name="60% - Accent4 2 13" xfId="7486" xr:uid="{00000000-0005-0000-0000-00002A0A0000}"/>
    <cellStyle name="60% - Accent4 2 14" xfId="7487" xr:uid="{00000000-0005-0000-0000-00002B0A0000}"/>
    <cellStyle name="60% - Accent4 2 15" xfId="7488" xr:uid="{00000000-0005-0000-0000-00002C0A0000}"/>
    <cellStyle name="60% - Accent4 2 16" xfId="7489" xr:uid="{00000000-0005-0000-0000-00002D0A0000}"/>
    <cellStyle name="60% - Accent4 2 17" xfId="7490" xr:uid="{00000000-0005-0000-0000-00002E0A0000}"/>
    <cellStyle name="60% - Accent4 2 2" xfId="872" xr:uid="{00000000-0005-0000-0000-00002F0A0000}"/>
    <cellStyle name="60% - Accent4 2 2 10" xfId="7491" xr:uid="{00000000-0005-0000-0000-0000300A0000}"/>
    <cellStyle name="60% - Accent4 2 2 11" xfId="7492" xr:uid="{00000000-0005-0000-0000-0000310A0000}"/>
    <cellStyle name="60% - Accent4 2 2 12" xfId="7493" xr:uid="{00000000-0005-0000-0000-0000320A0000}"/>
    <cellStyle name="60% - Accent4 2 2 2" xfId="7494" xr:uid="{00000000-0005-0000-0000-0000330A0000}"/>
    <cellStyle name="60% - Accent4 2 2 3" xfId="7495" xr:uid="{00000000-0005-0000-0000-0000340A0000}"/>
    <cellStyle name="60% - Accent4 2 2 4" xfId="7496" xr:uid="{00000000-0005-0000-0000-0000350A0000}"/>
    <cellStyle name="60% - Accent4 2 2 5" xfId="7497" xr:uid="{00000000-0005-0000-0000-0000360A0000}"/>
    <cellStyle name="60% - Accent4 2 2 6" xfId="7498" xr:uid="{00000000-0005-0000-0000-0000370A0000}"/>
    <cellStyle name="60% - Accent4 2 2 7" xfId="7499" xr:uid="{00000000-0005-0000-0000-0000380A0000}"/>
    <cellStyle name="60% - Accent4 2 2 8" xfId="7500" xr:uid="{00000000-0005-0000-0000-0000390A0000}"/>
    <cellStyle name="60% - Accent4 2 2 9" xfId="7501" xr:uid="{00000000-0005-0000-0000-00003A0A0000}"/>
    <cellStyle name="60% - Accent4 2 2_9 Inc.St" xfId="11255" xr:uid="{67DDF888-D239-4060-BB5C-A2793A83756D}"/>
    <cellStyle name="60% - Accent4 2 3" xfId="7502" xr:uid="{00000000-0005-0000-0000-00003C0A0000}"/>
    <cellStyle name="60% - Accent4 2 4" xfId="7503" xr:uid="{00000000-0005-0000-0000-00003D0A0000}"/>
    <cellStyle name="60% - Accent4 2 5" xfId="7504" xr:uid="{00000000-0005-0000-0000-00003E0A0000}"/>
    <cellStyle name="60% - Accent4 2 6" xfId="7505" xr:uid="{00000000-0005-0000-0000-00003F0A0000}"/>
    <cellStyle name="60% - Accent4 2 7" xfId="7506" xr:uid="{00000000-0005-0000-0000-0000400A0000}"/>
    <cellStyle name="60% - Accent4 2 8" xfId="7507" xr:uid="{00000000-0005-0000-0000-0000410A0000}"/>
    <cellStyle name="60% - Accent4 2 9" xfId="7508" xr:uid="{00000000-0005-0000-0000-0000420A0000}"/>
    <cellStyle name="60% - Accent4 2_9 Inc.St" xfId="11254" xr:uid="{12A67AD7-5289-4B37-AEDE-9A20DF8870E4}"/>
    <cellStyle name="60% - Accent4 3" xfId="161" xr:uid="{00000000-0005-0000-0000-0000440A0000}"/>
    <cellStyle name="60% - Accent4 3 2" xfId="7509" xr:uid="{00000000-0005-0000-0000-0000450A0000}"/>
    <cellStyle name="60% - Accent4 3_9 Inc.St" xfId="11256" xr:uid="{A22EA1F5-6FBB-4C02-A046-36C30DB96983}"/>
    <cellStyle name="60% - Accent4 4" xfId="162" xr:uid="{00000000-0005-0000-0000-0000470A0000}"/>
    <cellStyle name="60% - Accent4 4 2" xfId="7510" xr:uid="{00000000-0005-0000-0000-0000480A0000}"/>
    <cellStyle name="60% - Accent4 4_9 Inc.St" xfId="11257" xr:uid="{FC01BEEB-2732-4DF9-B9CC-43D965AE622B}"/>
    <cellStyle name="60% - Accent4 5" xfId="163" xr:uid="{00000000-0005-0000-0000-00004A0A0000}"/>
    <cellStyle name="60% - Accent4 6" xfId="2046" xr:uid="{00000000-0005-0000-0000-00004B0A0000}"/>
    <cellStyle name="60% - Accent4 7" xfId="5691" xr:uid="{00000000-0005-0000-0000-00004C0A0000}"/>
    <cellStyle name="60% - Accent4 7 2" xfId="7511" xr:uid="{00000000-0005-0000-0000-00004D0A0000}"/>
    <cellStyle name="60% - Accent4 7_11. BS" xfId="10452" xr:uid="{FA738FE4-02D6-450D-BE14-EE6C1E68F3B4}"/>
    <cellStyle name="60% - Accent4 8" xfId="5696" xr:uid="{00000000-0005-0000-0000-00004E0A0000}"/>
    <cellStyle name="60% - Accent4 8 2" xfId="7512" xr:uid="{00000000-0005-0000-0000-00004F0A0000}"/>
    <cellStyle name="60% - Accent4 8_11. BS" xfId="10453" xr:uid="{5E48AE85-9EAE-469C-88C9-69E0A70EB9DD}"/>
    <cellStyle name="60% - Accent4 9" xfId="5667" xr:uid="{00000000-0005-0000-0000-0000500A0000}"/>
    <cellStyle name="60% - Accent4 9 2" xfId="7513" xr:uid="{00000000-0005-0000-0000-0000510A0000}"/>
    <cellStyle name="60% - Accent4 9_11. BS" xfId="10454" xr:uid="{0093FC20-6BA0-4889-8376-D57247B7F53E}"/>
    <cellStyle name="60% - Accent5 10" xfId="7514" xr:uid="{00000000-0005-0000-0000-0000520A0000}"/>
    <cellStyle name="60% - Accent5 11" xfId="7515" xr:uid="{00000000-0005-0000-0000-0000530A0000}"/>
    <cellStyle name="60% - Accent5 12" xfId="7516" xr:uid="{00000000-0005-0000-0000-0000540A0000}"/>
    <cellStyle name="60% - Accent5 13" xfId="7517" xr:uid="{00000000-0005-0000-0000-0000550A0000}"/>
    <cellStyle name="60% - Accent5 2" xfId="164" xr:uid="{00000000-0005-0000-0000-0000560A0000}"/>
    <cellStyle name="60% - Accent5 2 10" xfId="7518" xr:uid="{00000000-0005-0000-0000-0000570A0000}"/>
    <cellStyle name="60% - Accent5 2 11" xfId="7519" xr:uid="{00000000-0005-0000-0000-0000580A0000}"/>
    <cellStyle name="60% - Accent5 2 12" xfId="7520" xr:uid="{00000000-0005-0000-0000-0000590A0000}"/>
    <cellStyle name="60% - Accent5 2 13" xfId="7521" xr:uid="{00000000-0005-0000-0000-00005A0A0000}"/>
    <cellStyle name="60% - Accent5 2 14" xfId="7522" xr:uid="{00000000-0005-0000-0000-00005B0A0000}"/>
    <cellStyle name="60% - Accent5 2 15" xfId="7523" xr:uid="{00000000-0005-0000-0000-00005C0A0000}"/>
    <cellStyle name="60% - Accent5 2 16" xfId="7524" xr:uid="{00000000-0005-0000-0000-00005D0A0000}"/>
    <cellStyle name="60% - Accent5 2 17" xfId="7525" xr:uid="{00000000-0005-0000-0000-00005E0A0000}"/>
    <cellStyle name="60% - Accent5 2 18" xfId="7526" xr:uid="{00000000-0005-0000-0000-00005F0A0000}"/>
    <cellStyle name="60% - Accent5 2 2" xfId="873" xr:uid="{00000000-0005-0000-0000-0000600A0000}"/>
    <cellStyle name="60% - Accent5 2 2 10" xfId="7527" xr:uid="{00000000-0005-0000-0000-0000610A0000}"/>
    <cellStyle name="60% - Accent5 2 2 11" xfId="7528" xr:uid="{00000000-0005-0000-0000-0000620A0000}"/>
    <cellStyle name="60% - Accent5 2 2 12" xfId="7529" xr:uid="{00000000-0005-0000-0000-0000630A0000}"/>
    <cellStyle name="60% - Accent5 2 2 13" xfId="7530" xr:uid="{00000000-0005-0000-0000-0000640A0000}"/>
    <cellStyle name="60% - Accent5 2 2 14" xfId="7531" xr:uid="{00000000-0005-0000-0000-0000650A0000}"/>
    <cellStyle name="60% - Accent5 2 2 15" xfId="7532" xr:uid="{00000000-0005-0000-0000-0000660A0000}"/>
    <cellStyle name="60% - Accent5 2 2 16" xfId="7533" xr:uid="{00000000-0005-0000-0000-0000670A0000}"/>
    <cellStyle name="60% - Accent5 2 2 17" xfId="7534" xr:uid="{00000000-0005-0000-0000-0000680A0000}"/>
    <cellStyle name="60% - Accent5 2 2 18" xfId="7535" xr:uid="{00000000-0005-0000-0000-0000690A0000}"/>
    <cellStyle name="60% - Accent5 2 2 2" xfId="7536" xr:uid="{00000000-0005-0000-0000-00006A0A0000}"/>
    <cellStyle name="60% - Accent5 2 2 3" xfId="7537" xr:uid="{00000000-0005-0000-0000-00006B0A0000}"/>
    <cellStyle name="60% - Accent5 2 2 4" xfId="7538" xr:uid="{00000000-0005-0000-0000-00006C0A0000}"/>
    <cellStyle name="60% - Accent5 2 2 5" xfId="7539" xr:uid="{00000000-0005-0000-0000-00006D0A0000}"/>
    <cellStyle name="60% - Accent5 2 2 6" xfId="7540" xr:uid="{00000000-0005-0000-0000-00006E0A0000}"/>
    <cellStyle name="60% - Accent5 2 2 7" xfId="7541" xr:uid="{00000000-0005-0000-0000-00006F0A0000}"/>
    <cellStyle name="60% - Accent5 2 2 8" xfId="7542" xr:uid="{00000000-0005-0000-0000-0000700A0000}"/>
    <cellStyle name="60% - Accent5 2 2 9" xfId="7543" xr:uid="{00000000-0005-0000-0000-0000710A0000}"/>
    <cellStyle name="60% - Accent5 2 2_Equity reconciliation 2013-03" xfId="7544" xr:uid="{00000000-0005-0000-0000-0000720A0000}"/>
    <cellStyle name="60% - Accent5 2 3" xfId="7545" xr:uid="{00000000-0005-0000-0000-0000730A0000}"/>
    <cellStyle name="60% - Accent5 2 4" xfId="7546" xr:uid="{00000000-0005-0000-0000-0000740A0000}"/>
    <cellStyle name="60% - Accent5 2 5" xfId="7547" xr:uid="{00000000-0005-0000-0000-0000750A0000}"/>
    <cellStyle name="60% - Accent5 2 6" xfId="7548" xr:uid="{00000000-0005-0000-0000-0000760A0000}"/>
    <cellStyle name="60% - Accent5 2 7" xfId="7549" xr:uid="{00000000-0005-0000-0000-0000770A0000}"/>
    <cellStyle name="60% - Accent5 2 8" xfId="7550" xr:uid="{00000000-0005-0000-0000-0000780A0000}"/>
    <cellStyle name="60% - Accent5 2 9" xfId="7551" xr:uid="{00000000-0005-0000-0000-0000790A0000}"/>
    <cellStyle name="60% - Accent5 2_5130_new" xfId="7552" xr:uid="{00000000-0005-0000-0000-00007A0A0000}"/>
    <cellStyle name="60% - Accent5 3" xfId="165" xr:uid="{00000000-0005-0000-0000-00007B0A0000}"/>
    <cellStyle name="60% - Accent5 3 2" xfId="7553" xr:uid="{00000000-0005-0000-0000-00007C0A0000}"/>
    <cellStyle name="60% - Accent5 3_9 Inc.St" xfId="11258" xr:uid="{97E1A90F-110E-4619-BEF0-94A4EA8AF22C}"/>
    <cellStyle name="60% - Accent5 4" xfId="166" xr:uid="{00000000-0005-0000-0000-00007E0A0000}"/>
    <cellStyle name="60% - Accent5 4 2" xfId="7554" xr:uid="{00000000-0005-0000-0000-00007F0A0000}"/>
    <cellStyle name="60% - Accent5 4_9 Inc.St" xfId="11259" xr:uid="{C91246AB-4995-4C3A-9E71-C0C701FCCBB5}"/>
    <cellStyle name="60% - Accent5 5" xfId="167" xr:uid="{00000000-0005-0000-0000-0000810A0000}"/>
    <cellStyle name="60% - Accent5 6" xfId="5692" xr:uid="{00000000-0005-0000-0000-0000820A0000}"/>
    <cellStyle name="60% - Accent5 6 2" xfId="7555" xr:uid="{00000000-0005-0000-0000-0000830A0000}"/>
    <cellStyle name="60% - Accent5 6_11. BS" xfId="10455" xr:uid="{B1C8E091-EEDC-4B07-9939-D371854E82F9}"/>
    <cellStyle name="60% - Accent5 7" xfId="5697" xr:uid="{00000000-0005-0000-0000-0000840A0000}"/>
    <cellStyle name="60% - Accent5 7 2" xfId="7556" xr:uid="{00000000-0005-0000-0000-0000850A0000}"/>
    <cellStyle name="60% - Accent5 7_11. BS" xfId="10456" xr:uid="{84EEAB6A-A152-4763-B945-071B37633C5E}"/>
    <cellStyle name="60% - Accent5 8" xfId="5663" xr:uid="{00000000-0005-0000-0000-0000860A0000}"/>
    <cellStyle name="60% - Accent5 8 2" xfId="7557" xr:uid="{00000000-0005-0000-0000-0000870A0000}"/>
    <cellStyle name="60% - Accent5 8_11. BS" xfId="10457" xr:uid="{BFABAFBE-8860-4E63-BB50-D25AB699FF1D}"/>
    <cellStyle name="60% - Accent5 9" xfId="7558" xr:uid="{00000000-0005-0000-0000-0000880A0000}"/>
    <cellStyle name="60% - Accent6 10" xfId="7559" xr:uid="{00000000-0005-0000-0000-0000890A0000}"/>
    <cellStyle name="60% - Accent6 11" xfId="7560" xr:uid="{00000000-0005-0000-0000-00008A0A0000}"/>
    <cellStyle name="60% - Accent6 12" xfId="7561" xr:uid="{00000000-0005-0000-0000-00008B0A0000}"/>
    <cellStyle name="60% - Accent6 13" xfId="7562" xr:uid="{00000000-0005-0000-0000-00008C0A0000}"/>
    <cellStyle name="60% - Accent6 2" xfId="168" xr:uid="{00000000-0005-0000-0000-00008D0A0000}"/>
    <cellStyle name="60% - Accent6 2 10" xfId="7563" xr:uid="{00000000-0005-0000-0000-00008E0A0000}"/>
    <cellStyle name="60% - Accent6 2 11" xfId="7564" xr:uid="{00000000-0005-0000-0000-00008F0A0000}"/>
    <cellStyle name="60% - Accent6 2 12" xfId="7565" xr:uid="{00000000-0005-0000-0000-0000900A0000}"/>
    <cellStyle name="60% - Accent6 2 13" xfId="7566" xr:uid="{00000000-0005-0000-0000-0000910A0000}"/>
    <cellStyle name="60% - Accent6 2 14" xfId="7567" xr:uid="{00000000-0005-0000-0000-0000920A0000}"/>
    <cellStyle name="60% - Accent6 2 15" xfId="7568" xr:uid="{00000000-0005-0000-0000-0000930A0000}"/>
    <cellStyle name="60% - Accent6 2 16" xfId="7569" xr:uid="{00000000-0005-0000-0000-0000940A0000}"/>
    <cellStyle name="60% - Accent6 2 17" xfId="7570" xr:uid="{00000000-0005-0000-0000-0000950A0000}"/>
    <cellStyle name="60% - Accent6 2 2" xfId="874" xr:uid="{00000000-0005-0000-0000-0000960A0000}"/>
    <cellStyle name="60% - Accent6 2 2 10" xfId="7571" xr:uid="{00000000-0005-0000-0000-0000970A0000}"/>
    <cellStyle name="60% - Accent6 2 2 11" xfId="7572" xr:uid="{00000000-0005-0000-0000-0000980A0000}"/>
    <cellStyle name="60% - Accent6 2 2 12" xfId="7573" xr:uid="{00000000-0005-0000-0000-0000990A0000}"/>
    <cellStyle name="60% - Accent6 2 2 2" xfId="7574" xr:uid="{00000000-0005-0000-0000-00009A0A0000}"/>
    <cellStyle name="60% - Accent6 2 2 3" xfId="7575" xr:uid="{00000000-0005-0000-0000-00009B0A0000}"/>
    <cellStyle name="60% - Accent6 2 2 4" xfId="7576" xr:uid="{00000000-0005-0000-0000-00009C0A0000}"/>
    <cellStyle name="60% - Accent6 2 2 5" xfId="7577" xr:uid="{00000000-0005-0000-0000-00009D0A0000}"/>
    <cellStyle name="60% - Accent6 2 2 6" xfId="7578" xr:uid="{00000000-0005-0000-0000-00009E0A0000}"/>
    <cellStyle name="60% - Accent6 2 2 7" xfId="7579" xr:uid="{00000000-0005-0000-0000-00009F0A0000}"/>
    <cellStyle name="60% - Accent6 2 2 8" xfId="7580" xr:uid="{00000000-0005-0000-0000-0000A00A0000}"/>
    <cellStyle name="60% - Accent6 2 2 9" xfId="7581" xr:uid="{00000000-0005-0000-0000-0000A10A0000}"/>
    <cellStyle name="60% - Accent6 2 2_9 Inc.St" xfId="11261" xr:uid="{8733E0AA-70DA-4E27-A3B0-7EF08A9A1DA0}"/>
    <cellStyle name="60% - Accent6 2 3" xfId="7582" xr:uid="{00000000-0005-0000-0000-0000A30A0000}"/>
    <cellStyle name="60% - Accent6 2 4" xfId="7583" xr:uid="{00000000-0005-0000-0000-0000A40A0000}"/>
    <cellStyle name="60% - Accent6 2 5" xfId="7584" xr:uid="{00000000-0005-0000-0000-0000A50A0000}"/>
    <cellStyle name="60% - Accent6 2 6" xfId="7585" xr:uid="{00000000-0005-0000-0000-0000A60A0000}"/>
    <cellStyle name="60% - Accent6 2 7" xfId="7586" xr:uid="{00000000-0005-0000-0000-0000A70A0000}"/>
    <cellStyle name="60% - Accent6 2 8" xfId="7587" xr:uid="{00000000-0005-0000-0000-0000A80A0000}"/>
    <cellStyle name="60% - Accent6 2 9" xfId="7588" xr:uid="{00000000-0005-0000-0000-0000A90A0000}"/>
    <cellStyle name="60% - Accent6 2_9 Inc.St" xfId="11260" xr:uid="{DC91712B-A608-4FBB-93CB-20E4B4D1829D}"/>
    <cellStyle name="60% - Accent6 3" xfId="169" xr:uid="{00000000-0005-0000-0000-0000AB0A0000}"/>
    <cellStyle name="60% - Accent6 3 2" xfId="7589" xr:uid="{00000000-0005-0000-0000-0000AC0A0000}"/>
    <cellStyle name="60% - Accent6 3_9 Inc.St" xfId="11262" xr:uid="{3497B5BC-194F-4E4F-B8E9-1298DFCF2F5F}"/>
    <cellStyle name="60% - Accent6 4" xfId="170" xr:uid="{00000000-0005-0000-0000-0000AE0A0000}"/>
    <cellStyle name="60% - Accent6 4 2" xfId="7590" xr:uid="{00000000-0005-0000-0000-0000AF0A0000}"/>
    <cellStyle name="60% - Accent6 4_9 Inc.St" xfId="11263" xr:uid="{E67F366C-7FD3-40CC-B7F7-C318DC87658A}"/>
    <cellStyle name="60% - Accent6 5" xfId="171" xr:uid="{00000000-0005-0000-0000-0000B10A0000}"/>
    <cellStyle name="60% - Accent6 6" xfId="2047" xr:uid="{00000000-0005-0000-0000-0000B20A0000}"/>
    <cellStyle name="60% - Accent6 7" xfId="5693" xr:uid="{00000000-0005-0000-0000-0000B30A0000}"/>
    <cellStyle name="60% - Accent6 7 2" xfId="7591" xr:uid="{00000000-0005-0000-0000-0000B40A0000}"/>
    <cellStyle name="60% - Accent6 7_11. BS" xfId="10458" xr:uid="{BC04E6E6-AA0C-409E-A442-B122F2BECD23}"/>
    <cellStyle name="60% - Accent6 8" xfId="5698" xr:uid="{00000000-0005-0000-0000-0000B50A0000}"/>
    <cellStyle name="60% - Accent6 8 2" xfId="7592" xr:uid="{00000000-0005-0000-0000-0000B60A0000}"/>
    <cellStyle name="60% - Accent6 8_11. BS" xfId="10459" xr:uid="{0EFD64B4-78B9-46A4-8751-EDFE2FDE3A92}"/>
    <cellStyle name="60% - Accent6 9" xfId="5661" xr:uid="{00000000-0005-0000-0000-0000B70A0000}"/>
    <cellStyle name="60% - Accent6 9 2" xfId="7593" xr:uid="{00000000-0005-0000-0000-0000B80A0000}"/>
    <cellStyle name="60% - Accent6 9_11. BS" xfId="10460" xr:uid="{ED3D8FDF-8665-4610-9462-7B76A410B117}"/>
    <cellStyle name="60% - Akzent1" xfId="1952" xr:uid="{00000000-0005-0000-0000-0000B90A0000}"/>
    <cellStyle name="60% - Akzent2" xfId="1953" xr:uid="{00000000-0005-0000-0000-0000BA0A0000}"/>
    <cellStyle name="60% - Akzent3" xfId="1954" xr:uid="{00000000-0005-0000-0000-0000BB0A0000}"/>
    <cellStyle name="60% - Akzent4" xfId="1955" xr:uid="{00000000-0005-0000-0000-0000BC0A0000}"/>
    <cellStyle name="60% - Akzent5" xfId="1956" xr:uid="{00000000-0005-0000-0000-0000BD0A0000}"/>
    <cellStyle name="60% - Akzent6" xfId="1957" xr:uid="{00000000-0005-0000-0000-0000BE0A0000}"/>
    <cellStyle name="60% - Ênfase1" xfId="1958" xr:uid="{00000000-0005-0000-0000-0000BF0A0000}"/>
    <cellStyle name="60% - Ênfase2" xfId="1959" xr:uid="{00000000-0005-0000-0000-0000C00A0000}"/>
    <cellStyle name="60% - Ênfase3" xfId="1960" xr:uid="{00000000-0005-0000-0000-0000C10A0000}"/>
    <cellStyle name="60% - Ênfase4" xfId="1961" xr:uid="{00000000-0005-0000-0000-0000C20A0000}"/>
    <cellStyle name="60% - Ênfase5" xfId="1962" xr:uid="{00000000-0005-0000-0000-0000C30A0000}"/>
    <cellStyle name="60% - Ênfase6" xfId="1963" xr:uid="{00000000-0005-0000-0000-0000C40A0000}"/>
    <cellStyle name="60% - Énfasis1" xfId="875" xr:uid="{00000000-0005-0000-0000-0000C50A0000}"/>
    <cellStyle name="60% - Énfasis2" xfId="876" xr:uid="{00000000-0005-0000-0000-0000C60A0000}"/>
    <cellStyle name="60% - Énfasis3" xfId="877" xr:uid="{00000000-0005-0000-0000-0000C70A0000}"/>
    <cellStyle name="60% - Énfasis4" xfId="878" xr:uid="{00000000-0005-0000-0000-0000C80A0000}"/>
    <cellStyle name="60% - Énfasis5" xfId="879" xr:uid="{00000000-0005-0000-0000-0000C90A0000}"/>
    <cellStyle name="60% - Énfasis6" xfId="880" xr:uid="{00000000-0005-0000-0000-0000CA0A0000}"/>
    <cellStyle name="À‰" xfId="172" xr:uid="{00000000-0005-0000-0000-0000CB0A0000}"/>
    <cellStyle name="À‰ 2" xfId="7594" xr:uid="{00000000-0005-0000-0000-0000CC0A0000}"/>
    <cellStyle name="À‰_5130" xfId="7595" xr:uid="{00000000-0005-0000-0000-0000CD0A0000}"/>
    <cellStyle name="Accent1 - 20%" xfId="173" xr:uid="{00000000-0005-0000-0000-0000CE0A0000}"/>
    <cellStyle name="Accent1 - 20% 2" xfId="174" xr:uid="{00000000-0005-0000-0000-0000CF0A0000}"/>
    <cellStyle name="Accent1 - 20%_5130_new" xfId="7596" xr:uid="{00000000-0005-0000-0000-0000D00A0000}"/>
    <cellStyle name="Accent1 - 40%" xfId="175" xr:uid="{00000000-0005-0000-0000-0000D10A0000}"/>
    <cellStyle name="Accent1 - 40% 2" xfId="176" xr:uid="{00000000-0005-0000-0000-0000D20A0000}"/>
    <cellStyle name="Accent1 - 40%_5130_new" xfId="7597" xr:uid="{00000000-0005-0000-0000-0000D30A0000}"/>
    <cellStyle name="Accent1 - 60%" xfId="177" xr:uid="{00000000-0005-0000-0000-0000D40A0000}"/>
    <cellStyle name="Accent1 10" xfId="881" xr:uid="{00000000-0005-0000-0000-0000D50A0000}"/>
    <cellStyle name="Accent1 11" xfId="882" xr:uid="{00000000-0005-0000-0000-0000D60A0000}"/>
    <cellStyle name="Accent1 12" xfId="883" xr:uid="{00000000-0005-0000-0000-0000D70A0000}"/>
    <cellStyle name="Accent1 13" xfId="884" xr:uid="{00000000-0005-0000-0000-0000D80A0000}"/>
    <cellStyle name="Accent1 14" xfId="885" xr:uid="{00000000-0005-0000-0000-0000D90A0000}"/>
    <cellStyle name="Accent1 15" xfId="886" xr:uid="{00000000-0005-0000-0000-0000DA0A0000}"/>
    <cellStyle name="Accent1 16" xfId="887" xr:uid="{00000000-0005-0000-0000-0000DB0A0000}"/>
    <cellStyle name="Accent1 17" xfId="888" xr:uid="{00000000-0005-0000-0000-0000DC0A0000}"/>
    <cellStyle name="Accent1 18" xfId="889" xr:uid="{00000000-0005-0000-0000-0000DD0A0000}"/>
    <cellStyle name="Accent1 19" xfId="890" xr:uid="{00000000-0005-0000-0000-0000DE0A0000}"/>
    <cellStyle name="Accent1 2" xfId="178" xr:uid="{00000000-0005-0000-0000-0000DF0A0000}"/>
    <cellStyle name="Accent1 2 10" xfId="7598" xr:uid="{00000000-0005-0000-0000-0000E00A0000}"/>
    <cellStyle name="Accent1 2 11" xfId="7599" xr:uid="{00000000-0005-0000-0000-0000E10A0000}"/>
    <cellStyle name="Accent1 2 12" xfId="7600" xr:uid="{00000000-0005-0000-0000-0000E20A0000}"/>
    <cellStyle name="Accent1 2 13" xfId="7601" xr:uid="{00000000-0005-0000-0000-0000E30A0000}"/>
    <cellStyle name="Accent1 2 14" xfId="7602" xr:uid="{00000000-0005-0000-0000-0000E40A0000}"/>
    <cellStyle name="Accent1 2 15" xfId="7603" xr:uid="{00000000-0005-0000-0000-0000E50A0000}"/>
    <cellStyle name="Accent1 2 16" xfId="7604" xr:uid="{00000000-0005-0000-0000-0000E60A0000}"/>
    <cellStyle name="Accent1 2 17" xfId="7605" xr:uid="{00000000-0005-0000-0000-0000E70A0000}"/>
    <cellStyle name="Accent1 2 18" xfId="7606" xr:uid="{00000000-0005-0000-0000-0000E80A0000}"/>
    <cellStyle name="Accent1 2 2" xfId="891" xr:uid="{00000000-0005-0000-0000-0000E90A0000}"/>
    <cellStyle name="Accent1 2 2 10" xfId="7607" xr:uid="{00000000-0005-0000-0000-0000EA0A0000}"/>
    <cellStyle name="Accent1 2 2 11" xfId="7608" xr:uid="{00000000-0005-0000-0000-0000EB0A0000}"/>
    <cellStyle name="Accent1 2 2 12" xfId="7609" xr:uid="{00000000-0005-0000-0000-0000EC0A0000}"/>
    <cellStyle name="Accent1 2 2 13" xfId="7610" xr:uid="{00000000-0005-0000-0000-0000ED0A0000}"/>
    <cellStyle name="Accent1 2 2 14" xfId="7611" xr:uid="{00000000-0005-0000-0000-0000EE0A0000}"/>
    <cellStyle name="Accent1 2 2 15" xfId="7612" xr:uid="{00000000-0005-0000-0000-0000EF0A0000}"/>
    <cellStyle name="Accent1 2 2 16" xfId="7613" xr:uid="{00000000-0005-0000-0000-0000F00A0000}"/>
    <cellStyle name="Accent1 2 2 17" xfId="7614" xr:uid="{00000000-0005-0000-0000-0000F10A0000}"/>
    <cellStyle name="Accent1 2 2 18" xfId="7615" xr:uid="{00000000-0005-0000-0000-0000F20A0000}"/>
    <cellStyle name="Accent1 2 2 2" xfId="7616" xr:uid="{00000000-0005-0000-0000-0000F30A0000}"/>
    <cellStyle name="Accent1 2 2 3" xfId="7617" xr:uid="{00000000-0005-0000-0000-0000F40A0000}"/>
    <cellStyle name="Accent1 2 2 4" xfId="7618" xr:uid="{00000000-0005-0000-0000-0000F50A0000}"/>
    <cellStyle name="Accent1 2 2 5" xfId="7619" xr:uid="{00000000-0005-0000-0000-0000F60A0000}"/>
    <cellStyle name="Accent1 2 2 6" xfId="7620" xr:uid="{00000000-0005-0000-0000-0000F70A0000}"/>
    <cellStyle name="Accent1 2 2 7" xfId="7621" xr:uid="{00000000-0005-0000-0000-0000F80A0000}"/>
    <cellStyle name="Accent1 2 2 8" xfId="7622" xr:uid="{00000000-0005-0000-0000-0000F90A0000}"/>
    <cellStyle name="Accent1 2 2 9" xfId="7623" xr:uid="{00000000-0005-0000-0000-0000FA0A0000}"/>
    <cellStyle name="Accent1 2 2_9 Inc.St" xfId="11264" xr:uid="{767BF386-0487-4522-ABBC-72A2A357758E}"/>
    <cellStyle name="Accent1 2 3" xfId="7624" xr:uid="{00000000-0005-0000-0000-0000FC0A0000}"/>
    <cellStyle name="Accent1 2 4" xfId="7625" xr:uid="{00000000-0005-0000-0000-0000FD0A0000}"/>
    <cellStyle name="Accent1 2 5" xfId="7626" xr:uid="{00000000-0005-0000-0000-0000FE0A0000}"/>
    <cellStyle name="Accent1 2 6" xfId="7627" xr:uid="{00000000-0005-0000-0000-0000FF0A0000}"/>
    <cellStyle name="Accent1 2 7" xfId="7628" xr:uid="{00000000-0005-0000-0000-0000000B0000}"/>
    <cellStyle name="Accent1 2 8" xfId="7629" xr:uid="{00000000-0005-0000-0000-0000010B0000}"/>
    <cellStyle name="Accent1 2 9" xfId="7630" xr:uid="{00000000-0005-0000-0000-0000020B0000}"/>
    <cellStyle name="Accent1 2_5130_new" xfId="7631" xr:uid="{00000000-0005-0000-0000-0000030B0000}"/>
    <cellStyle name="Accent1 20" xfId="892" xr:uid="{00000000-0005-0000-0000-0000040B0000}"/>
    <cellStyle name="Accent1 21" xfId="893" xr:uid="{00000000-0005-0000-0000-0000050B0000}"/>
    <cellStyle name="Accent1 22" xfId="894" xr:uid="{00000000-0005-0000-0000-0000060B0000}"/>
    <cellStyle name="Accent1 23" xfId="895" xr:uid="{00000000-0005-0000-0000-0000070B0000}"/>
    <cellStyle name="Accent1 24" xfId="896" xr:uid="{00000000-0005-0000-0000-0000080B0000}"/>
    <cellStyle name="Accent1 25" xfId="897" xr:uid="{00000000-0005-0000-0000-0000090B0000}"/>
    <cellStyle name="Accent1 26" xfId="898" xr:uid="{00000000-0005-0000-0000-00000A0B0000}"/>
    <cellStyle name="Accent1 27" xfId="899" xr:uid="{00000000-0005-0000-0000-00000B0B0000}"/>
    <cellStyle name="Accent1 28" xfId="900" xr:uid="{00000000-0005-0000-0000-00000C0B0000}"/>
    <cellStyle name="Accent1 29" xfId="901" xr:uid="{00000000-0005-0000-0000-00000D0B0000}"/>
    <cellStyle name="Accent1 3" xfId="179" xr:uid="{00000000-0005-0000-0000-00000E0B0000}"/>
    <cellStyle name="Accent1 3 2" xfId="902" xr:uid="{00000000-0005-0000-0000-00000F0B0000}"/>
    <cellStyle name="Accent1 3 3" xfId="7632" xr:uid="{00000000-0005-0000-0000-0000100B0000}"/>
    <cellStyle name="Accent1 3 4" xfId="7633" xr:uid="{00000000-0005-0000-0000-0000110B0000}"/>
    <cellStyle name="Accent1 3_9 Inc.St" xfId="11265" xr:uid="{7FBBC393-A850-4D03-BE4E-B0B1A1B9A428}"/>
    <cellStyle name="Accent1 30" xfId="903" xr:uid="{00000000-0005-0000-0000-0000130B0000}"/>
    <cellStyle name="Accent1 31" xfId="904" xr:uid="{00000000-0005-0000-0000-0000140B0000}"/>
    <cellStyle name="Accent1 32" xfId="905" xr:uid="{00000000-0005-0000-0000-0000150B0000}"/>
    <cellStyle name="Accent1 33" xfId="906" xr:uid="{00000000-0005-0000-0000-0000160B0000}"/>
    <cellStyle name="Accent1 34" xfId="907" xr:uid="{00000000-0005-0000-0000-0000170B0000}"/>
    <cellStyle name="Accent1 35" xfId="908" xr:uid="{00000000-0005-0000-0000-0000180B0000}"/>
    <cellStyle name="Accent1 36" xfId="909" xr:uid="{00000000-0005-0000-0000-0000190B0000}"/>
    <cellStyle name="Accent1 37" xfId="910" xr:uid="{00000000-0005-0000-0000-00001A0B0000}"/>
    <cellStyle name="Accent1 38" xfId="911" xr:uid="{00000000-0005-0000-0000-00001B0B0000}"/>
    <cellStyle name="Accent1 39" xfId="912" xr:uid="{00000000-0005-0000-0000-00001C0B0000}"/>
    <cellStyle name="Accent1 4" xfId="180" xr:uid="{00000000-0005-0000-0000-00001D0B0000}"/>
    <cellStyle name="Accent1 4 2" xfId="913" xr:uid="{00000000-0005-0000-0000-00001E0B0000}"/>
    <cellStyle name="Accent1 4 3" xfId="7634" xr:uid="{00000000-0005-0000-0000-00001F0B0000}"/>
    <cellStyle name="Accent1 4_9 Inc.St" xfId="11266" xr:uid="{240132FA-7761-471C-B5D0-5B137B03C77C}"/>
    <cellStyle name="Accent1 40" xfId="914" xr:uid="{00000000-0005-0000-0000-0000210B0000}"/>
    <cellStyle name="Accent1 41" xfId="915" xr:uid="{00000000-0005-0000-0000-0000220B0000}"/>
    <cellStyle name="Accent1 42" xfId="916" xr:uid="{00000000-0005-0000-0000-0000230B0000}"/>
    <cellStyle name="Accent1 43" xfId="917" xr:uid="{00000000-0005-0000-0000-0000240B0000}"/>
    <cellStyle name="Accent1 44" xfId="918" xr:uid="{00000000-0005-0000-0000-0000250B0000}"/>
    <cellStyle name="Accent1 45" xfId="919" xr:uid="{00000000-0005-0000-0000-0000260B0000}"/>
    <cellStyle name="Accent1 46" xfId="920" xr:uid="{00000000-0005-0000-0000-0000270B0000}"/>
    <cellStyle name="Accent1 47" xfId="921" xr:uid="{00000000-0005-0000-0000-0000280B0000}"/>
    <cellStyle name="Accent1 48" xfId="922" xr:uid="{00000000-0005-0000-0000-0000290B0000}"/>
    <cellStyle name="Accent1 49" xfId="923" xr:uid="{00000000-0005-0000-0000-00002A0B0000}"/>
    <cellStyle name="Accent1 5" xfId="181" xr:uid="{00000000-0005-0000-0000-00002B0B0000}"/>
    <cellStyle name="Accent1 5 2" xfId="924" xr:uid="{00000000-0005-0000-0000-00002C0B0000}"/>
    <cellStyle name="Accent1 5_9 Inc.St" xfId="11267" xr:uid="{188F6661-213A-4601-BFF9-6B95A7505C87}"/>
    <cellStyle name="Accent1 50" xfId="925" xr:uid="{00000000-0005-0000-0000-00002E0B0000}"/>
    <cellStyle name="Accent1 51" xfId="926" xr:uid="{00000000-0005-0000-0000-00002F0B0000}"/>
    <cellStyle name="Accent1 52" xfId="927" xr:uid="{00000000-0005-0000-0000-0000300B0000}"/>
    <cellStyle name="Accent1 53" xfId="928" xr:uid="{00000000-0005-0000-0000-0000310B0000}"/>
    <cellStyle name="Accent1 54" xfId="929" xr:uid="{00000000-0005-0000-0000-0000320B0000}"/>
    <cellStyle name="Accent1 55" xfId="930" xr:uid="{00000000-0005-0000-0000-0000330B0000}"/>
    <cellStyle name="Accent1 56" xfId="931" xr:uid="{00000000-0005-0000-0000-0000340B0000}"/>
    <cellStyle name="Accent1 57" xfId="932" xr:uid="{00000000-0005-0000-0000-0000350B0000}"/>
    <cellStyle name="Accent1 58" xfId="933" xr:uid="{00000000-0005-0000-0000-0000360B0000}"/>
    <cellStyle name="Accent1 59" xfId="934" xr:uid="{00000000-0005-0000-0000-0000370B0000}"/>
    <cellStyle name="Accent1 6" xfId="935" xr:uid="{00000000-0005-0000-0000-0000380B0000}"/>
    <cellStyle name="Accent1 6 2" xfId="936" xr:uid="{00000000-0005-0000-0000-0000390B0000}"/>
    <cellStyle name="Accent1 6_9 Inc.St" xfId="11268" xr:uid="{872E9215-7A77-46E9-9D98-490864626DCE}"/>
    <cellStyle name="Accent1 60" xfId="937" xr:uid="{00000000-0005-0000-0000-00003B0B0000}"/>
    <cellStyle name="Accent1 61" xfId="938" xr:uid="{00000000-0005-0000-0000-00003C0B0000}"/>
    <cellStyle name="Accent1 62" xfId="939" xr:uid="{00000000-0005-0000-0000-00003D0B0000}"/>
    <cellStyle name="Accent1 63" xfId="940" xr:uid="{00000000-0005-0000-0000-00003E0B0000}"/>
    <cellStyle name="Accent1 64" xfId="941" xr:uid="{00000000-0005-0000-0000-00003F0B0000}"/>
    <cellStyle name="Accent1 65" xfId="942" xr:uid="{00000000-0005-0000-0000-0000400B0000}"/>
    <cellStyle name="Accent1 66" xfId="943" xr:uid="{00000000-0005-0000-0000-0000410B0000}"/>
    <cellStyle name="Accent1 67" xfId="944" xr:uid="{00000000-0005-0000-0000-0000420B0000}"/>
    <cellStyle name="Accent1 68" xfId="945" xr:uid="{00000000-0005-0000-0000-0000430B0000}"/>
    <cellStyle name="Accent1 69" xfId="946" xr:uid="{00000000-0005-0000-0000-0000440B0000}"/>
    <cellStyle name="Accent1 7" xfId="947" xr:uid="{00000000-0005-0000-0000-0000450B0000}"/>
    <cellStyle name="Accent1 7 2" xfId="948" xr:uid="{00000000-0005-0000-0000-0000460B0000}"/>
    <cellStyle name="Accent1 7_9 Inc.St" xfId="11269" xr:uid="{3E8465D5-4398-48D5-A2E4-4A37EE5263A6}"/>
    <cellStyle name="Accent1 70" xfId="949" xr:uid="{00000000-0005-0000-0000-0000480B0000}"/>
    <cellStyle name="Accent1 71" xfId="950" xr:uid="{00000000-0005-0000-0000-0000490B0000}"/>
    <cellStyle name="Accent1 72" xfId="1964" xr:uid="{00000000-0005-0000-0000-00004A0B0000}"/>
    <cellStyle name="Accent1 73" xfId="2048" xr:uid="{00000000-0005-0000-0000-00004B0B0000}"/>
    <cellStyle name="Accent1 74" xfId="7635" xr:uid="{00000000-0005-0000-0000-00004C0B0000}"/>
    <cellStyle name="Accent1 75" xfId="7636" xr:uid="{00000000-0005-0000-0000-00004D0B0000}"/>
    <cellStyle name="Accent1 8" xfId="951" xr:uid="{00000000-0005-0000-0000-00004E0B0000}"/>
    <cellStyle name="Accent1 8 2" xfId="952" xr:uid="{00000000-0005-0000-0000-00004F0B0000}"/>
    <cellStyle name="Accent1 8_9 Inc.St" xfId="11270" xr:uid="{E3289CA6-C0DF-4435-9408-E6F4818806BA}"/>
    <cellStyle name="Accent1 9" xfId="953" xr:uid="{00000000-0005-0000-0000-0000510B0000}"/>
    <cellStyle name="Accent1 9 2" xfId="954" xr:uid="{00000000-0005-0000-0000-0000520B0000}"/>
    <cellStyle name="Accent1 9_9 Inc.St" xfId="11271" xr:uid="{B9556EC3-CFF1-46BE-941B-DD344AFE972D}"/>
    <cellStyle name="Accent2 - 20%" xfId="182" xr:uid="{00000000-0005-0000-0000-0000540B0000}"/>
    <cellStyle name="Accent2 - 20% 2" xfId="183" xr:uid="{00000000-0005-0000-0000-0000550B0000}"/>
    <cellStyle name="Accent2 - 20%_5130_new" xfId="7637" xr:uid="{00000000-0005-0000-0000-0000560B0000}"/>
    <cellStyle name="Accent2 - 40%" xfId="184" xr:uid="{00000000-0005-0000-0000-0000570B0000}"/>
    <cellStyle name="Accent2 - 40% 2" xfId="185" xr:uid="{00000000-0005-0000-0000-0000580B0000}"/>
    <cellStyle name="Accent2 - 40%_5130_new" xfId="7638" xr:uid="{00000000-0005-0000-0000-0000590B0000}"/>
    <cellStyle name="Accent2 - 60%" xfId="186" xr:uid="{00000000-0005-0000-0000-00005A0B0000}"/>
    <cellStyle name="Accent2 10" xfId="955" xr:uid="{00000000-0005-0000-0000-00005B0B0000}"/>
    <cellStyle name="Accent2 11" xfId="956" xr:uid="{00000000-0005-0000-0000-00005C0B0000}"/>
    <cellStyle name="Accent2 12" xfId="957" xr:uid="{00000000-0005-0000-0000-00005D0B0000}"/>
    <cellStyle name="Accent2 13" xfId="958" xr:uid="{00000000-0005-0000-0000-00005E0B0000}"/>
    <cellStyle name="Accent2 14" xfId="959" xr:uid="{00000000-0005-0000-0000-00005F0B0000}"/>
    <cellStyle name="Accent2 15" xfId="960" xr:uid="{00000000-0005-0000-0000-0000600B0000}"/>
    <cellStyle name="Accent2 16" xfId="961" xr:uid="{00000000-0005-0000-0000-0000610B0000}"/>
    <cellStyle name="Accent2 17" xfId="962" xr:uid="{00000000-0005-0000-0000-0000620B0000}"/>
    <cellStyle name="Accent2 18" xfId="963" xr:uid="{00000000-0005-0000-0000-0000630B0000}"/>
    <cellStyle name="Accent2 19" xfId="964" xr:uid="{00000000-0005-0000-0000-0000640B0000}"/>
    <cellStyle name="Accent2 2" xfId="187" xr:uid="{00000000-0005-0000-0000-0000650B0000}"/>
    <cellStyle name="Accent2 2 10" xfId="7639" xr:uid="{00000000-0005-0000-0000-0000660B0000}"/>
    <cellStyle name="Accent2 2 11" xfId="7640" xr:uid="{00000000-0005-0000-0000-0000670B0000}"/>
    <cellStyle name="Accent2 2 12" xfId="7641" xr:uid="{00000000-0005-0000-0000-0000680B0000}"/>
    <cellStyle name="Accent2 2 13" xfId="7642" xr:uid="{00000000-0005-0000-0000-0000690B0000}"/>
    <cellStyle name="Accent2 2 14" xfId="7643" xr:uid="{00000000-0005-0000-0000-00006A0B0000}"/>
    <cellStyle name="Accent2 2 15" xfId="7644" xr:uid="{00000000-0005-0000-0000-00006B0B0000}"/>
    <cellStyle name="Accent2 2 16" xfId="7645" xr:uid="{00000000-0005-0000-0000-00006C0B0000}"/>
    <cellStyle name="Accent2 2 17" xfId="7646" xr:uid="{00000000-0005-0000-0000-00006D0B0000}"/>
    <cellStyle name="Accent2 2 18" xfId="7647" xr:uid="{00000000-0005-0000-0000-00006E0B0000}"/>
    <cellStyle name="Accent2 2 2" xfId="965" xr:uid="{00000000-0005-0000-0000-00006F0B0000}"/>
    <cellStyle name="Accent2 2 2 10" xfId="7648" xr:uid="{00000000-0005-0000-0000-0000700B0000}"/>
    <cellStyle name="Accent2 2 2 11" xfId="7649" xr:uid="{00000000-0005-0000-0000-0000710B0000}"/>
    <cellStyle name="Accent2 2 2 12" xfId="7650" xr:uid="{00000000-0005-0000-0000-0000720B0000}"/>
    <cellStyle name="Accent2 2 2 13" xfId="7651" xr:uid="{00000000-0005-0000-0000-0000730B0000}"/>
    <cellStyle name="Accent2 2 2 14" xfId="7652" xr:uid="{00000000-0005-0000-0000-0000740B0000}"/>
    <cellStyle name="Accent2 2 2 15" xfId="7653" xr:uid="{00000000-0005-0000-0000-0000750B0000}"/>
    <cellStyle name="Accent2 2 2 16" xfId="7654" xr:uid="{00000000-0005-0000-0000-0000760B0000}"/>
    <cellStyle name="Accent2 2 2 17" xfId="7655" xr:uid="{00000000-0005-0000-0000-0000770B0000}"/>
    <cellStyle name="Accent2 2 2 18" xfId="7656" xr:uid="{00000000-0005-0000-0000-0000780B0000}"/>
    <cellStyle name="Accent2 2 2 2" xfId="7657" xr:uid="{00000000-0005-0000-0000-0000790B0000}"/>
    <cellStyle name="Accent2 2 2 3" xfId="7658" xr:uid="{00000000-0005-0000-0000-00007A0B0000}"/>
    <cellStyle name="Accent2 2 2 4" xfId="7659" xr:uid="{00000000-0005-0000-0000-00007B0B0000}"/>
    <cellStyle name="Accent2 2 2 5" xfId="7660" xr:uid="{00000000-0005-0000-0000-00007C0B0000}"/>
    <cellStyle name="Accent2 2 2 6" xfId="7661" xr:uid="{00000000-0005-0000-0000-00007D0B0000}"/>
    <cellStyle name="Accent2 2 2 7" xfId="7662" xr:uid="{00000000-0005-0000-0000-00007E0B0000}"/>
    <cellStyle name="Accent2 2 2 8" xfId="7663" xr:uid="{00000000-0005-0000-0000-00007F0B0000}"/>
    <cellStyle name="Accent2 2 2 9" xfId="7664" xr:uid="{00000000-0005-0000-0000-0000800B0000}"/>
    <cellStyle name="Accent2 2 2_9 Inc.St" xfId="11272" xr:uid="{D419769D-D752-47EA-85BB-B32D2DD189B3}"/>
    <cellStyle name="Accent2 2 3" xfId="7665" xr:uid="{00000000-0005-0000-0000-0000820B0000}"/>
    <cellStyle name="Accent2 2 4" xfId="7666" xr:uid="{00000000-0005-0000-0000-0000830B0000}"/>
    <cellStyle name="Accent2 2 5" xfId="7667" xr:uid="{00000000-0005-0000-0000-0000840B0000}"/>
    <cellStyle name="Accent2 2 6" xfId="7668" xr:uid="{00000000-0005-0000-0000-0000850B0000}"/>
    <cellStyle name="Accent2 2 7" xfId="7669" xr:uid="{00000000-0005-0000-0000-0000860B0000}"/>
    <cellStyle name="Accent2 2 8" xfId="7670" xr:uid="{00000000-0005-0000-0000-0000870B0000}"/>
    <cellStyle name="Accent2 2 9" xfId="7671" xr:uid="{00000000-0005-0000-0000-0000880B0000}"/>
    <cellStyle name="Accent2 2_5130_new" xfId="7672" xr:uid="{00000000-0005-0000-0000-0000890B0000}"/>
    <cellStyle name="Accent2 20" xfId="966" xr:uid="{00000000-0005-0000-0000-00008A0B0000}"/>
    <cellStyle name="Accent2 21" xfId="967" xr:uid="{00000000-0005-0000-0000-00008B0B0000}"/>
    <cellStyle name="Accent2 22" xfId="968" xr:uid="{00000000-0005-0000-0000-00008C0B0000}"/>
    <cellStyle name="Accent2 23" xfId="969" xr:uid="{00000000-0005-0000-0000-00008D0B0000}"/>
    <cellStyle name="Accent2 24" xfId="970" xr:uid="{00000000-0005-0000-0000-00008E0B0000}"/>
    <cellStyle name="Accent2 25" xfId="971" xr:uid="{00000000-0005-0000-0000-00008F0B0000}"/>
    <cellStyle name="Accent2 26" xfId="972" xr:uid="{00000000-0005-0000-0000-0000900B0000}"/>
    <cellStyle name="Accent2 27" xfId="973" xr:uid="{00000000-0005-0000-0000-0000910B0000}"/>
    <cellStyle name="Accent2 28" xfId="974" xr:uid="{00000000-0005-0000-0000-0000920B0000}"/>
    <cellStyle name="Accent2 29" xfId="975" xr:uid="{00000000-0005-0000-0000-0000930B0000}"/>
    <cellStyle name="Accent2 3" xfId="188" xr:uid="{00000000-0005-0000-0000-0000940B0000}"/>
    <cellStyle name="Accent2 3 2" xfId="976" xr:uid="{00000000-0005-0000-0000-0000950B0000}"/>
    <cellStyle name="Accent2 3 3" xfId="7673" xr:uid="{00000000-0005-0000-0000-0000960B0000}"/>
    <cellStyle name="Accent2 3_9 Inc.St" xfId="11273" xr:uid="{0881832C-9C9E-4D51-9B95-09944A30B455}"/>
    <cellStyle name="Accent2 30" xfId="977" xr:uid="{00000000-0005-0000-0000-0000980B0000}"/>
    <cellStyle name="Accent2 31" xfId="978" xr:uid="{00000000-0005-0000-0000-0000990B0000}"/>
    <cellStyle name="Accent2 32" xfId="979" xr:uid="{00000000-0005-0000-0000-00009A0B0000}"/>
    <cellStyle name="Accent2 33" xfId="980" xr:uid="{00000000-0005-0000-0000-00009B0B0000}"/>
    <cellStyle name="Accent2 34" xfId="981" xr:uid="{00000000-0005-0000-0000-00009C0B0000}"/>
    <cellStyle name="Accent2 35" xfId="982" xr:uid="{00000000-0005-0000-0000-00009D0B0000}"/>
    <cellStyle name="Accent2 36" xfId="983" xr:uid="{00000000-0005-0000-0000-00009E0B0000}"/>
    <cellStyle name="Accent2 37" xfId="984" xr:uid="{00000000-0005-0000-0000-00009F0B0000}"/>
    <cellStyle name="Accent2 38" xfId="985" xr:uid="{00000000-0005-0000-0000-0000A00B0000}"/>
    <cellStyle name="Accent2 39" xfId="986" xr:uid="{00000000-0005-0000-0000-0000A10B0000}"/>
    <cellStyle name="Accent2 4" xfId="189" xr:uid="{00000000-0005-0000-0000-0000A20B0000}"/>
    <cellStyle name="Accent2 4 2" xfId="987" xr:uid="{00000000-0005-0000-0000-0000A30B0000}"/>
    <cellStyle name="Accent2 4 3" xfId="7674" xr:uid="{00000000-0005-0000-0000-0000A40B0000}"/>
    <cellStyle name="Accent2 4_9 Inc.St" xfId="11274" xr:uid="{880C6CCE-A1FA-4A00-9683-B8801A09B156}"/>
    <cellStyle name="Accent2 40" xfId="988" xr:uid="{00000000-0005-0000-0000-0000A60B0000}"/>
    <cellStyle name="Accent2 41" xfId="989" xr:uid="{00000000-0005-0000-0000-0000A70B0000}"/>
    <cellStyle name="Accent2 42" xfId="990" xr:uid="{00000000-0005-0000-0000-0000A80B0000}"/>
    <cellStyle name="Accent2 43" xfId="991" xr:uid="{00000000-0005-0000-0000-0000A90B0000}"/>
    <cellStyle name="Accent2 44" xfId="992" xr:uid="{00000000-0005-0000-0000-0000AA0B0000}"/>
    <cellStyle name="Accent2 45" xfId="993" xr:uid="{00000000-0005-0000-0000-0000AB0B0000}"/>
    <cellStyle name="Accent2 46" xfId="994" xr:uid="{00000000-0005-0000-0000-0000AC0B0000}"/>
    <cellStyle name="Accent2 47" xfId="995" xr:uid="{00000000-0005-0000-0000-0000AD0B0000}"/>
    <cellStyle name="Accent2 48" xfId="996" xr:uid="{00000000-0005-0000-0000-0000AE0B0000}"/>
    <cellStyle name="Accent2 49" xfId="997" xr:uid="{00000000-0005-0000-0000-0000AF0B0000}"/>
    <cellStyle name="Accent2 5" xfId="190" xr:uid="{00000000-0005-0000-0000-0000B00B0000}"/>
    <cellStyle name="Accent2 5 2" xfId="998" xr:uid="{00000000-0005-0000-0000-0000B10B0000}"/>
    <cellStyle name="Accent2 5_9 Inc.St" xfId="11275" xr:uid="{191D2E75-BEF7-41EE-A60B-BA97C945AA8E}"/>
    <cellStyle name="Accent2 50" xfId="999" xr:uid="{00000000-0005-0000-0000-0000B30B0000}"/>
    <cellStyle name="Accent2 51" xfId="1000" xr:uid="{00000000-0005-0000-0000-0000B40B0000}"/>
    <cellStyle name="Accent2 52" xfId="1001" xr:uid="{00000000-0005-0000-0000-0000B50B0000}"/>
    <cellStyle name="Accent2 53" xfId="1002" xr:uid="{00000000-0005-0000-0000-0000B60B0000}"/>
    <cellStyle name="Accent2 54" xfId="1003" xr:uid="{00000000-0005-0000-0000-0000B70B0000}"/>
    <cellStyle name="Accent2 55" xfId="1004" xr:uid="{00000000-0005-0000-0000-0000B80B0000}"/>
    <cellStyle name="Accent2 56" xfId="1005" xr:uid="{00000000-0005-0000-0000-0000B90B0000}"/>
    <cellStyle name="Accent2 57" xfId="1006" xr:uid="{00000000-0005-0000-0000-0000BA0B0000}"/>
    <cellStyle name="Accent2 58" xfId="1007" xr:uid="{00000000-0005-0000-0000-0000BB0B0000}"/>
    <cellStyle name="Accent2 59" xfId="1008" xr:uid="{00000000-0005-0000-0000-0000BC0B0000}"/>
    <cellStyle name="Accent2 6" xfId="1009" xr:uid="{00000000-0005-0000-0000-0000BD0B0000}"/>
    <cellStyle name="Accent2 6 2" xfId="1010" xr:uid="{00000000-0005-0000-0000-0000BE0B0000}"/>
    <cellStyle name="Accent2 6_9 Inc.St" xfId="11276" xr:uid="{52B3C157-5828-45A9-B2D7-5093B050EF67}"/>
    <cellStyle name="Accent2 60" xfId="1011" xr:uid="{00000000-0005-0000-0000-0000C00B0000}"/>
    <cellStyle name="Accent2 61" xfId="1012" xr:uid="{00000000-0005-0000-0000-0000C10B0000}"/>
    <cellStyle name="Accent2 62" xfId="1013" xr:uid="{00000000-0005-0000-0000-0000C20B0000}"/>
    <cellStyle name="Accent2 63" xfId="1014" xr:uid="{00000000-0005-0000-0000-0000C30B0000}"/>
    <cellStyle name="Accent2 64" xfId="1015" xr:uid="{00000000-0005-0000-0000-0000C40B0000}"/>
    <cellStyle name="Accent2 65" xfId="1016" xr:uid="{00000000-0005-0000-0000-0000C50B0000}"/>
    <cellStyle name="Accent2 66" xfId="1017" xr:uid="{00000000-0005-0000-0000-0000C60B0000}"/>
    <cellStyle name="Accent2 67" xfId="1018" xr:uid="{00000000-0005-0000-0000-0000C70B0000}"/>
    <cellStyle name="Accent2 68" xfId="1019" xr:uid="{00000000-0005-0000-0000-0000C80B0000}"/>
    <cellStyle name="Accent2 69" xfId="1020" xr:uid="{00000000-0005-0000-0000-0000C90B0000}"/>
    <cellStyle name="Accent2 7" xfId="1021" xr:uid="{00000000-0005-0000-0000-0000CA0B0000}"/>
    <cellStyle name="Accent2 7 2" xfId="1022" xr:uid="{00000000-0005-0000-0000-0000CB0B0000}"/>
    <cellStyle name="Accent2 7_9 Inc.St" xfId="11277" xr:uid="{7EE1ED9B-0754-4A9F-8BF3-1671B6D7755A}"/>
    <cellStyle name="Accent2 70" xfId="1023" xr:uid="{00000000-0005-0000-0000-0000CD0B0000}"/>
    <cellStyle name="Accent2 71" xfId="1024" xr:uid="{00000000-0005-0000-0000-0000CE0B0000}"/>
    <cellStyle name="Accent2 72" xfId="1965" xr:uid="{00000000-0005-0000-0000-0000CF0B0000}"/>
    <cellStyle name="Accent2 73" xfId="2049" xr:uid="{00000000-0005-0000-0000-0000D00B0000}"/>
    <cellStyle name="Accent2 74" xfId="7675" xr:uid="{00000000-0005-0000-0000-0000D10B0000}"/>
    <cellStyle name="Accent2 75" xfId="7676" xr:uid="{00000000-0005-0000-0000-0000D20B0000}"/>
    <cellStyle name="Accent2 8" xfId="1025" xr:uid="{00000000-0005-0000-0000-0000D30B0000}"/>
    <cellStyle name="Accent2 8 2" xfId="1026" xr:uid="{00000000-0005-0000-0000-0000D40B0000}"/>
    <cellStyle name="Accent2 8_9 Inc.St" xfId="11278" xr:uid="{56A1675D-AF60-480D-ABDA-BB5C1C2E4109}"/>
    <cellStyle name="Accent2 9" xfId="1027" xr:uid="{00000000-0005-0000-0000-0000D60B0000}"/>
    <cellStyle name="Accent2 9 2" xfId="1028" xr:uid="{00000000-0005-0000-0000-0000D70B0000}"/>
    <cellStyle name="Accent2 9_9 Inc.St" xfId="11279" xr:uid="{E261408D-D0B9-4813-B774-60A8CB847794}"/>
    <cellStyle name="Accent3 - 20%" xfId="191" xr:uid="{00000000-0005-0000-0000-0000D90B0000}"/>
    <cellStyle name="Accent3 - 20% 2" xfId="192" xr:uid="{00000000-0005-0000-0000-0000DA0B0000}"/>
    <cellStyle name="Accent3 - 20%_5130_new" xfId="7677" xr:uid="{00000000-0005-0000-0000-0000DB0B0000}"/>
    <cellStyle name="Accent3 - 40%" xfId="193" xr:uid="{00000000-0005-0000-0000-0000DC0B0000}"/>
    <cellStyle name="Accent3 - 40% 2" xfId="194" xr:uid="{00000000-0005-0000-0000-0000DD0B0000}"/>
    <cellStyle name="Accent3 - 40%_5130_new" xfId="7678" xr:uid="{00000000-0005-0000-0000-0000DE0B0000}"/>
    <cellStyle name="Accent3 - 60%" xfId="195" xr:uid="{00000000-0005-0000-0000-0000DF0B0000}"/>
    <cellStyle name="Accent3 10" xfId="1029" xr:uid="{00000000-0005-0000-0000-0000E00B0000}"/>
    <cellStyle name="Accent3 11" xfId="1030" xr:uid="{00000000-0005-0000-0000-0000E10B0000}"/>
    <cellStyle name="Accent3 12" xfId="1031" xr:uid="{00000000-0005-0000-0000-0000E20B0000}"/>
    <cellStyle name="Accent3 13" xfId="1032" xr:uid="{00000000-0005-0000-0000-0000E30B0000}"/>
    <cellStyle name="Accent3 14" xfId="1033" xr:uid="{00000000-0005-0000-0000-0000E40B0000}"/>
    <cellStyle name="Accent3 15" xfId="1034" xr:uid="{00000000-0005-0000-0000-0000E50B0000}"/>
    <cellStyle name="Accent3 16" xfId="1035" xr:uid="{00000000-0005-0000-0000-0000E60B0000}"/>
    <cellStyle name="Accent3 17" xfId="1036" xr:uid="{00000000-0005-0000-0000-0000E70B0000}"/>
    <cellStyle name="Accent3 18" xfId="1037" xr:uid="{00000000-0005-0000-0000-0000E80B0000}"/>
    <cellStyle name="Accent3 19" xfId="1038" xr:uid="{00000000-0005-0000-0000-0000E90B0000}"/>
    <cellStyle name="Accent3 2" xfId="196" xr:uid="{00000000-0005-0000-0000-0000EA0B0000}"/>
    <cellStyle name="Accent3 2 10" xfId="7679" xr:uid="{00000000-0005-0000-0000-0000EB0B0000}"/>
    <cellStyle name="Accent3 2 11" xfId="7680" xr:uid="{00000000-0005-0000-0000-0000EC0B0000}"/>
    <cellStyle name="Accent3 2 12" xfId="7681" xr:uid="{00000000-0005-0000-0000-0000ED0B0000}"/>
    <cellStyle name="Accent3 2 13" xfId="7682" xr:uid="{00000000-0005-0000-0000-0000EE0B0000}"/>
    <cellStyle name="Accent3 2 14" xfId="7683" xr:uid="{00000000-0005-0000-0000-0000EF0B0000}"/>
    <cellStyle name="Accent3 2 15" xfId="7684" xr:uid="{00000000-0005-0000-0000-0000F00B0000}"/>
    <cellStyle name="Accent3 2 16" xfId="7685" xr:uid="{00000000-0005-0000-0000-0000F10B0000}"/>
    <cellStyle name="Accent3 2 17" xfId="7686" xr:uid="{00000000-0005-0000-0000-0000F20B0000}"/>
    <cellStyle name="Accent3 2 18" xfId="7687" xr:uid="{00000000-0005-0000-0000-0000F30B0000}"/>
    <cellStyle name="Accent3 2 2" xfId="1039" xr:uid="{00000000-0005-0000-0000-0000F40B0000}"/>
    <cellStyle name="Accent3 2 2 10" xfId="7688" xr:uid="{00000000-0005-0000-0000-0000F50B0000}"/>
    <cellStyle name="Accent3 2 2 11" xfId="7689" xr:uid="{00000000-0005-0000-0000-0000F60B0000}"/>
    <cellStyle name="Accent3 2 2 12" xfId="7690" xr:uid="{00000000-0005-0000-0000-0000F70B0000}"/>
    <cellStyle name="Accent3 2 2 13" xfId="7691" xr:uid="{00000000-0005-0000-0000-0000F80B0000}"/>
    <cellStyle name="Accent3 2 2 14" xfId="7692" xr:uid="{00000000-0005-0000-0000-0000F90B0000}"/>
    <cellStyle name="Accent3 2 2 15" xfId="7693" xr:uid="{00000000-0005-0000-0000-0000FA0B0000}"/>
    <cellStyle name="Accent3 2 2 16" xfId="7694" xr:uid="{00000000-0005-0000-0000-0000FB0B0000}"/>
    <cellStyle name="Accent3 2 2 17" xfId="7695" xr:uid="{00000000-0005-0000-0000-0000FC0B0000}"/>
    <cellStyle name="Accent3 2 2 18" xfId="7696" xr:uid="{00000000-0005-0000-0000-0000FD0B0000}"/>
    <cellStyle name="Accent3 2 2 2" xfId="7697" xr:uid="{00000000-0005-0000-0000-0000FE0B0000}"/>
    <cellStyle name="Accent3 2 2 3" xfId="7698" xr:uid="{00000000-0005-0000-0000-0000FF0B0000}"/>
    <cellStyle name="Accent3 2 2 4" xfId="7699" xr:uid="{00000000-0005-0000-0000-0000000C0000}"/>
    <cellStyle name="Accent3 2 2 5" xfId="7700" xr:uid="{00000000-0005-0000-0000-0000010C0000}"/>
    <cellStyle name="Accent3 2 2 6" xfId="7701" xr:uid="{00000000-0005-0000-0000-0000020C0000}"/>
    <cellStyle name="Accent3 2 2 7" xfId="7702" xr:uid="{00000000-0005-0000-0000-0000030C0000}"/>
    <cellStyle name="Accent3 2 2 8" xfId="7703" xr:uid="{00000000-0005-0000-0000-0000040C0000}"/>
    <cellStyle name="Accent3 2 2 9" xfId="7704" xr:uid="{00000000-0005-0000-0000-0000050C0000}"/>
    <cellStyle name="Accent3 2 2_9 Inc.St" xfId="11280" xr:uid="{3C881C23-94AE-46FA-B99E-81869BA04122}"/>
    <cellStyle name="Accent3 2 3" xfId="7705" xr:uid="{00000000-0005-0000-0000-0000070C0000}"/>
    <cellStyle name="Accent3 2 4" xfId="7706" xr:uid="{00000000-0005-0000-0000-0000080C0000}"/>
    <cellStyle name="Accent3 2 5" xfId="7707" xr:uid="{00000000-0005-0000-0000-0000090C0000}"/>
    <cellStyle name="Accent3 2 6" xfId="7708" xr:uid="{00000000-0005-0000-0000-00000A0C0000}"/>
    <cellStyle name="Accent3 2 7" xfId="7709" xr:uid="{00000000-0005-0000-0000-00000B0C0000}"/>
    <cellStyle name="Accent3 2 8" xfId="7710" xr:uid="{00000000-0005-0000-0000-00000C0C0000}"/>
    <cellStyle name="Accent3 2 9" xfId="7711" xr:uid="{00000000-0005-0000-0000-00000D0C0000}"/>
    <cellStyle name="Accent3 2_5130_new" xfId="7712" xr:uid="{00000000-0005-0000-0000-00000E0C0000}"/>
    <cellStyle name="Accent3 20" xfId="1040" xr:uid="{00000000-0005-0000-0000-00000F0C0000}"/>
    <cellStyle name="Accent3 21" xfId="1041" xr:uid="{00000000-0005-0000-0000-0000100C0000}"/>
    <cellStyle name="Accent3 22" xfId="1042" xr:uid="{00000000-0005-0000-0000-0000110C0000}"/>
    <cellStyle name="Accent3 23" xfId="1043" xr:uid="{00000000-0005-0000-0000-0000120C0000}"/>
    <cellStyle name="Accent3 24" xfId="1044" xr:uid="{00000000-0005-0000-0000-0000130C0000}"/>
    <cellStyle name="Accent3 25" xfId="1045" xr:uid="{00000000-0005-0000-0000-0000140C0000}"/>
    <cellStyle name="Accent3 26" xfId="1046" xr:uid="{00000000-0005-0000-0000-0000150C0000}"/>
    <cellStyle name="Accent3 27" xfId="1047" xr:uid="{00000000-0005-0000-0000-0000160C0000}"/>
    <cellStyle name="Accent3 28" xfId="1048" xr:uid="{00000000-0005-0000-0000-0000170C0000}"/>
    <cellStyle name="Accent3 29" xfId="1049" xr:uid="{00000000-0005-0000-0000-0000180C0000}"/>
    <cellStyle name="Accent3 3" xfId="197" xr:uid="{00000000-0005-0000-0000-0000190C0000}"/>
    <cellStyle name="Accent3 3 2" xfId="1050" xr:uid="{00000000-0005-0000-0000-00001A0C0000}"/>
    <cellStyle name="Accent3 3 3" xfId="7713" xr:uid="{00000000-0005-0000-0000-00001B0C0000}"/>
    <cellStyle name="Accent3 3_9 Inc.St" xfId="11281" xr:uid="{25CF3F44-049A-4B76-A7C0-60C0703E5BC6}"/>
    <cellStyle name="Accent3 30" xfId="1051" xr:uid="{00000000-0005-0000-0000-00001D0C0000}"/>
    <cellStyle name="Accent3 31" xfId="1052" xr:uid="{00000000-0005-0000-0000-00001E0C0000}"/>
    <cellStyle name="Accent3 32" xfId="1053" xr:uid="{00000000-0005-0000-0000-00001F0C0000}"/>
    <cellStyle name="Accent3 33" xfId="1054" xr:uid="{00000000-0005-0000-0000-0000200C0000}"/>
    <cellStyle name="Accent3 34" xfId="1055" xr:uid="{00000000-0005-0000-0000-0000210C0000}"/>
    <cellStyle name="Accent3 35" xfId="1056" xr:uid="{00000000-0005-0000-0000-0000220C0000}"/>
    <cellStyle name="Accent3 36" xfId="1057" xr:uid="{00000000-0005-0000-0000-0000230C0000}"/>
    <cellStyle name="Accent3 37" xfId="1058" xr:uid="{00000000-0005-0000-0000-0000240C0000}"/>
    <cellStyle name="Accent3 38" xfId="1059" xr:uid="{00000000-0005-0000-0000-0000250C0000}"/>
    <cellStyle name="Accent3 39" xfId="1060" xr:uid="{00000000-0005-0000-0000-0000260C0000}"/>
    <cellStyle name="Accent3 4" xfId="198" xr:uid="{00000000-0005-0000-0000-0000270C0000}"/>
    <cellStyle name="Accent3 4 2" xfId="1061" xr:uid="{00000000-0005-0000-0000-0000280C0000}"/>
    <cellStyle name="Accent3 4 3" xfId="7714" xr:uid="{00000000-0005-0000-0000-0000290C0000}"/>
    <cellStyle name="Accent3 4_9 Inc.St" xfId="11282" xr:uid="{F1FE9ED1-C7AC-40FA-879E-2DC5029EA913}"/>
    <cellStyle name="Accent3 40" xfId="1062" xr:uid="{00000000-0005-0000-0000-00002B0C0000}"/>
    <cellStyle name="Accent3 41" xfId="1063" xr:uid="{00000000-0005-0000-0000-00002C0C0000}"/>
    <cellStyle name="Accent3 42" xfId="1064" xr:uid="{00000000-0005-0000-0000-00002D0C0000}"/>
    <cellStyle name="Accent3 43" xfId="1065" xr:uid="{00000000-0005-0000-0000-00002E0C0000}"/>
    <cellStyle name="Accent3 44" xfId="1066" xr:uid="{00000000-0005-0000-0000-00002F0C0000}"/>
    <cellStyle name="Accent3 45" xfId="1067" xr:uid="{00000000-0005-0000-0000-0000300C0000}"/>
    <cellStyle name="Accent3 46" xfId="1068" xr:uid="{00000000-0005-0000-0000-0000310C0000}"/>
    <cellStyle name="Accent3 47" xfId="1069" xr:uid="{00000000-0005-0000-0000-0000320C0000}"/>
    <cellStyle name="Accent3 48" xfId="1070" xr:uid="{00000000-0005-0000-0000-0000330C0000}"/>
    <cellStyle name="Accent3 49" xfId="1071" xr:uid="{00000000-0005-0000-0000-0000340C0000}"/>
    <cellStyle name="Accent3 5" xfId="199" xr:uid="{00000000-0005-0000-0000-0000350C0000}"/>
    <cellStyle name="Accent3 5 2" xfId="1072" xr:uid="{00000000-0005-0000-0000-0000360C0000}"/>
    <cellStyle name="Accent3 5_9 Inc.St" xfId="11283" xr:uid="{CBFF645B-A42D-43E4-B5B9-015D8DD8AF68}"/>
    <cellStyle name="Accent3 50" xfId="1073" xr:uid="{00000000-0005-0000-0000-0000380C0000}"/>
    <cellStyle name="Accent3 51" xfId="1074" xr:uid="{00000000-0005-0000-0000-0000390C0000}"/>
    <cellStyle name="Accent3 52" xfId="1075" xr:uid="{00000000-0005-0000-0000-00003A0C0000}"/>
    <cellStyle name="Accent3 53" xfId="1076" xr:uid="{00000000-0005-0000-0000-00003B0C0000}"/>
    <cellStyle name="Accent3 54" xfId="1077" xr:uid="{00000000-0005-0000-0000-00003C0C0000}"/>
    <cellStyle name="Accent3 55" xfId="1078" xr:uid="{00000000-0005-0000-0000-00003D0C0000}"/>
    <cellStyle name="Accent3 56" xfId="1079" xr:uid="{00000000-0005-0000-0000-00003E0C0000}"/>
    <cellStyle name="Accent3 57" xfId="1080" xr:uid="{00000000-0005-0000-0000-00003F0C0000}"/>
    <cellStyle name="Accent3 58" xfId="1081" xr:uid="{00000000-0005-0000-0000-0000400C0000}"/>
    <cellStyle name="Accent3 59" xfId="1082" xr:uid="{00000000-0005-0000-0000-0000410C0000}"/>
    <cellStyle name="Accent3 6" xfId="1083" xr:uid="{00000000-0005-0000-0000-0000420C0000}"/>
    <cellStyle name="Accent3 6 2" xfId="1084" xr:uid="{00000000-0005-0000-0000-0000430C0000}"/>
    <cellStyle name="Accent3 6_9 Inc.St" xfId="11284" xr:uid="{A3BD1C2B-4AAE-4ADD-B22C-57E572E9B89D}"/>
    <cellStyle name="Accent3 60" xfId="1085" xr:uid="{00000000-0005-0000-0000-0000450C0000}"/>
    <cellStyle name="Accent3 61" xfId="1086" xr:uid="{00000000-0005-0000-0000-0000460C0000}"/>
    <cellStyle name="Accent3 62" xfId="1087" xr:uid="{00000000-0005-0000-0000-0000470C0000}"/>
    <cellStyle name="Accent3 63" xfId="1088" xr:uid="{00000000-0005-0000-0000-0000480C0000}"/>
    <cellStyle name="Accent3 64" xfId="1089" xr:uid="{00000000-0005-0000-0000-0000490C0000}"/>
    <cellStyle name="Accent3 65" xfId="1090" xr:uid="{00000000-0005-0000-0000-00004A0C0000}"/>
    <cellStyle name="Accent3 66" xfId="1091" xr:uid="{00000000-0005-0000-0000-00004B0C0000}"/>
    <cellStyle name="Accent3 67" xfId="1092" xr:uid="{00000000-0005-0000-0000-00004C0C0000}"/>
    <cellStyle name="Accent3 68" xfId="1093" xr:uid="{00000000-0005-0000-0000-00004D0C0000}"/>
    <cellStyle name="Accent3 69" xfId="1094" xr:uid="{00000000-0005-0000-0000-00004E0C0000}"/>
    <cellStyle name="Accent3 7" xfId="1095" xr:uid="{00000000-0005-0000-0000-00004F0C0000}"/>
    <cellStyle name="Accent3 7 2" xfId="1096" xr:uid="{00000000-0005-0000-0000-0000500C0000}"/>
    <cellStyle name="Accent3 7_9 Inc.St" xfId="11285" xr:uid="{878A365B-EF74-4F8F-AF32-92BCD768DD7E}"/>
    <cellStyle name="Accent3 70" xfId="1097" xr:uid="{00000000-0005-0000-0000-0000520C0000}"/>
    <cellStyle name="Accent3 71" xfId="1098" xr:uid="{00000000-0005-0000-0000-0000530C0000}"/>
    <cellStyle name="Accent3 72" xfId="1966" xr:uid="{00000000-0005-0000-0000-0000540C0000}"/>
    <cellStyle name="Accent3 73" xfId="2050" xr:uid="{00000000-0005-0000-0000-0000550C0000}"/>
    <cellStyle name="Accent3 74" xfId="7715" xr:uid="{00000000-0005-0000-0000-0000560C0000}"/>
    <cellStyle name="Accent3 75" xfId="7716" xr:uid="{00000000-0005-0000-0000-0000570C0000}"/>
    <cellStyle name="Accent3 8" xfId="1099" xr:uid="{00000000-0005-0000-0000-0000580C0000}"/>
    <cellStyle name="Accent3 8 2" xfId="1100" xr:uid="{00000000-0005-0000-0000-0000590C0000}"/>
    <cellStyle name="Accent3 8_9 Inc.St" xfId="11286" xr:uid="{806318FA-5FB8-40E0-8FF6-7A6E20C689CF}"/>
    <cellStyle name="Accent3 9" xfId="1101" xr:uid="{00000000-0005-0000-0000-00005B0C0000}"/>
    <cellStyle name="Accent3 9 2" xfId="1102" xr:uid="{00000000-0005-0000-0000-00005C0C0000}"/>
    <cellStyle name="Accent3 9_9 Inc.St" xfId="11287" xr:uid="{403714B0-530E-44C6-AC4C-D0E19E4F3AC1}"/>
    <cellStyle name="Accent4 - 20%" xfId="200" xr:uid="{00000000-0005-0000-0000-00005E0C0000}"/>
    <cellStyle name="Accent4 - 20% 2" xfId="201" xr:uid="{00000000-0005-0000-0000-00005F0C0000}"/>
    <cellStyle name="Accent4 - 20%_5130_new" xfId="7717" xr:uid="{00000000-0005-0000-0000-0000600C0000}"/>
    <cellStyle name="Accent4 - 40%" xfId="202" xr:uid="{00000000-0005-0000-0000-0000610C0000}"/>
    <cellStyle name="Accent4 - 40% 2" xfId="203" xr:uid="{00000000-0005-0000-0000-0000620C0000}"/>
    <cellStyle name="Accent4 - 40%_5130_new" xfId="7718" xr:uid="{00000000-0005-0000-0000-0000630C0000}"/>
    <cellStyle name="Accent4 - 60%" xfId="204" xr:uid="{00000000-0005-0000-0000-0000640C0000}"/>
    <cellStyle name="Accent4 10" xfId="1103" xr:uid="{00000000-0005-0000-0000-0000650C0000}"/>
    <cellStyle name="Accent4 11" xfId="1104" xr:uid="{00000000-0005-0000-0000-0000660C0000}"/>
    <cellStyle name="Accent4 12" xfId="1105" xr:uid="{00000000-0005-0000-0000-0000670C0000}"/>
    <cellStyle name="Accent4 13" xfId="1106" xr:uid="{00000000-0005-0000-0000-0000680C0000}"/>
    <cellStyle name="Accent4 14" xfId="1107" xr:uid="{00000000-0005-0000-0000-0000690C0000}"/>
    <cellStyle name="Accent4 15" xfId="1108" xr:uid="{00000000-0005-0000-0000-00006A0C0000}"/>
    <cellStyle name="Accent4 16" xfId="1109" xr:uid="{00000000-0005-0000-0000-00006B0C0000}"/>
    <cellStyle name="Accent4 17" xfId="1110" xr:uid="{00000000-0005-0000-0000-00006C0C0000}"/>
    <cellStyle name="Accent4 18" xfId="1111" xr:uid="{00000000-0005-0000-0000-00006D0C0000}"/>
    <cellStyle name="Accent4 19" xfId="1112" xr:uid="{00000000-0005-0000-0000-00006E0C0000}"/>
    <cellStyle name="Accent4 2" xfId="205" xr:uid="{00000000-0005-0000-0000-00006F0C0000}"/>
    <cellStyle name="Accent4 2 10" xfId="7719" xr:uid="{00000000-0005-0000-0000-0000700C0000}"/>
    <cellStyle name="Accent4 2 11" xfId="7720" xr:uid="{00000000-0005-0000-0000-0000710C0000}"/>
    <cellStyle name="Accent4 2 12" xfId="7721" xr:uid="{00000000-0005-0000-0000-0000720C0000}"/>
    <cellStyle name="Accent4 2 13" xfId="7722" xr:uid="{00000000-0005-0000-0000-0000730C0000}"/>
    <cellStyle name="Accent4 2 14" xfId="7723" xr:uid="{00000000-0005-0000-0000-0000740C0000}"/>
    <cellStyle name="Accent4 2 15" xfId="7724" xr:uid="{00000000-0005-0000-0000-0000750C0000}"/>
    <cellStyle name="Accent4 2 16" xfId="7725" xr:uid="{00000000-0005-0000-0000-0000760C0000}"/>
    <cellStyle name="Accent4 2 17" xfId="7726" xr:uid="{00000000-0005-0000-0000-0000770C0000}"/>
    <cellStyle name="Accent4 2 18" xfId="7727" xr:uid="{00000000-0005-0000-0000-0000780C0000}"/>
    <cellStyle name="Accent4 2 2" xfId="1113" xr:uid="{00000000-0005-0000-0000-0000790C0000}"/>
    <cellStyle name="Accent4 2 2 10" xfId="7728" xr:uid="{00000000-0005-0000-0000-00007A0C0000}"/>
    <cellStyle name="Accent4 2 2 11" xfId="7729" xr:uid="{00000000-0005-0000-0000-00007B0C0000}"/>
    <cellStyle name="Accent4 2 2 12" xfId="7730" xr:uid="{00000000-0005-0000-0000-00007C0C0000}"/>
    <cellStyle name="Accent4 2 2 13" xfId="7731" xr:uid="{00000000-0005-0000-0000-00007D0C0000}"/>
    <cellStyle name="Accent4 2 2 14" xfId="7732" xr:uid="{00000000-0005-0000-0000-00007E0C0000}"/>
    <cellStyle name="Accent4 2 2 15" xfId="7733" xr:uid="{00000000-0005-0000-0000-00007F0C0000}"/>
    <cellStyle name="Accent4 2 2 16" xfId="7734" xr:uid="{00000000-0005-0000-0000-0000800C0000}"/>
    <cellStyle name="Accent4 2 2 17" xfId="7735" xr:uid="{00000000-0005-0000-0000-0000810C0000}"/>
    <cellStyle name="Accent4 2 2 18" xfId="7736" xr:uid="{00000000-0005-0000-0000-0000820C0000}"/>
    <cellStyle name="Accent4 2 2 2" xfId="7737" xr:uid="{00000000-0005-0000-0000-0000830C0000}"/>
    <cellStyle name="Accent4 2 2 3" xfId="7738" xr:uid="{00000000-0005-0000-0000-0000840C0000}"/>
    <cellStyle name="Accent4 2 2 4" xfId="7739" xr:uid="{00000000-0005-0000-0000-0000850C0000}"/>
    <cellStyle name="Accent4 2 2 5" xfId="7740" xr:uid="{00000000-0005-0000-0000-0000860C0000}"/>
    <cellStyle name="Accent4 2 2 6" xfId="7741" xr:uid="{00000000-0005-0000-0000-0000870C0000}"/>
    <cellStyle name="Accent4 2 2 7" xfId="7742" xr:uid="{00000000-0005-0000-0000-0000880C0000}"/>
    <cellStyle name="Accent4 2 2 8" xfId="7743" xr:uid="{00000000-0005-0000-0000-0000890C0000}"/>
    <cellStyle name="Accent4 2 2 9" xfId="7744" xr:uid="{00000000-0005-0000-0000-00008A0C0000}"/>
    <cellStyle name="Accent4 2 2_9 Inc.St" xfId="11288" xr:uid="{0BF97CC0-E120-4EB3-873D-D6ED932CE94D}"/>
    <cellStyle name="Accent4 2 3" xfId="7745" xr:uid="{00000000-0005-0000-0000-00008C0C0000}"/>
    <cellStyle name="Accent4 2 4" xfId="7746" xr:uid="{00000000-0005-0000-0000-00008D0C0000}"/>
    <cellStyle name="Accent4 2 5" xfId="7747" xr:uid="{00000000-0005-0000-0000-00008E0C0000}"/>
    <cellStyle name="Accent4 2 6" xfId="7748" xr:uid="{00000000-0005-0000-0000-00008F0C0000}"/>
    <cellStyle name="Accent4 2 7" xfId="7749" xr:uid="{00000000-0005-0000-0000-0000900C0000}"/>
    <cellStyle name="Accent4 2 8" xfId="7750" xr:uid="{00000000-0005-0000-0000-0000910C0000}"/>
    <cellStyle name="Accent4 2 9" xfId="7751" xr:uid="{00000000-0005-0000-0000-0000920C0000}"/>
    <cellStyle name="Accent4 2_5130_new" xfId="7752" xr:uid="{00000000-0005-0000-0000-0000930C0000}"/>
    <cellStyle name="Accent4 20" xfId="1114" xr:uid="{00000000-0005-0000-0000-0000940C0000}"/>
    <cellStyle name="Accent4 21" xfId="1115" xr:uid="{00000000-0005-0000-0000-0000950C0000}"/>
    <cellStyle name="Accent4 22" xfId="1116" xr:uid="{00000000-0005-0000-0000-0000960C0000}"/>
    <cellStyle name="Accent4 23" xfId="1117" xr:uid="{00000000-0005-0000-0000-0000970C0000}"/>
    <cellStyle name="Accent4 24" xfId="1118" xr:uid="{00000000-0005-0000-0000-0000980C0000}"/>
    <cellStyle name="Accent4 25" xfId="1119" xr:uid="{00000000-0005-0000-0000-0000990C0000}"/>
    <cellStyle name="Accent4 26" xfId="1120" xr:uid="{00000000-0005-0000-0000-00009A0C0000}"/>
    <cellStyle name="Accent4 27" xfId="1121" xr:uid="{00000000-0005-0000-0000-00009B0C0000}"/>
    <cellStyle name="Accent4 28" xfId="1122" xr:uid="{00000000-0005-0000-0000-00009C0C0000}"/>
    <cellStyle name="Accent4 29" xfId="1123" xr:uid="{00000000-0005-0000-0000-00009D0C0000}"/>
    <cellStyle name="Accent4 3" xfId="206" xr:uid="{00000000-0005-0000-0000-00009E0C0000}"/>
    <cellStyle name="Accent4 3 2" xfId="1124" xr:uid="{00000000-0005-0000-0000-00009F0C0000}"/>
    <cellStyle name="Accent4 3 3" xfId="7753" xr:uid="{00000000-0005-0000-0000-0000A00C0000}"/>
    <cellStyle name="Accent4 3_9 Inc.St" xfId="11289" xr:uid="{14515125-D002-4675-B07F-3DF6ADDED3F2}"/>
    <cellStyle name="Accent4 30" xfId="1125" xr:uid="{00000000-0005-0000-0000-0000A20C0000}"/>
    <cellStyle name="Accent4 31" xfId="1126" xr:uid="{00000000-0005-0000-0000-0000A30C0000}"/>
    <cellStyle name="Accent4 32" xfId="1127" xr:uid="{00000000-0005-0000-0000-0000A40C0000}"/>
    <cellStyle name="Accent4 33" xfId="1128" xr:uid="{00000000-0005-0000-0000-0000A50C0000}"/>
    <cellStyle name="Accent4 34" xfId="1129" xr:uid="{00000000-0005-0000-0000-0000A60C0000}"/>
    <cellStyle name="Accent4 35" xfId="1130" xr:uid="{00000000-0005-0000-0000-0000A70C0000}"/>
    <cellStyle name="Accent4 36" xfId="1131" xr:uid="{00000000-0005-0000-0000-0000A80C0000}"/>
    <cellStyle name="Accent4 37" xfId="1132" xr:uid="{00000000-0005-0000-0000-0000A90C0000}"/>
    <cellStyle name="Accent4 38" xfId="1133" xr:uid="{00000000-0005-0000-0000-0000AA0C0000}"/>
    <cellStyle name="Accent4 39" xfId="1134" xr:uid="{00000000-0005-0000-0000-0000AB0C0000}"/>
    <cellStyle name="Accent4 4" xfId="207" xr:uid="{00000000-0005-0000-0000-0000AC0C0000}"/>
    <cellStyle name="Accent4 4 2" xfId="1135" xr:uid="{00000000-0005-0000-0000-0000AD0C0000}"/>
    <cellStyle name="Accent4 4 3" xfId="7754" xr:uid="{00000000-0005-0000-0000-0000AE0C0000}"/>
    <cellStyle name="Accent4 4_9 Inc.St" xfId="11290" xr:uid="{5F61161E-2B6F-4442-A5DB-FEB0975B399E}"/>
    <cellStyle name="Accent4 40" xfId="1136" xr:uid="{00000000-0005-0000-0000-0000B00C0000}"/>
    <cellStyle name="Accent4 41" xfId="1137" xr:uid="{00000000-0005-0000-0000-0000B10C0000}"/>
    <cellStyle name="Accent4 42" xfId="1138" xr:uid="{00000000-0005-0000-0000-0000B20C0000}"/>
    <cellStyle name="Accent4 43" xfId="1139" xr:uid="{00000000-0005-0000-0000-0000B30C0000}"/>
    <cellStyle name="Accent4 44" xfId="1140" xr:uid="{00000000-0005-0000-0000-0000B40C0000}"/>
    <cellStyle name="Accent4 45" xfId="1141" xr:uid="{00000000-0005-0000-0000-0000B50C0000}"/>
    <cellStyle name="Accent4 46" xfId="1142" xr:uid="{00000000-0005-0000-0000-0000B60C0000}"/>
    <cellStyle name="Accent4 47" xfId="1143" xr:uid="{00000000-0005-0000-0000-0000B70C0000}"/>
    <cellStyle name="Accent4 48" xfId="1144" xr:uid="{00000000-0005-0000-0000-0000B80C0000}"/>
    <cellStyle name="Accent4 49" xfId="1145" xr:uid="{00000000-0005-0000-0000-0000B90C0000}"/>
    <cellStyle name="Accent4 5" xfId="208" xr:uid="{00000000-0005-0000-0000-0000BA0C0000}"/>
    <cellStyle name="Accent4 5 2" xfId="1146" xr:uid="{00000000-0005-0000-0000-0000BB0C0000}"/>
    <cellStyle name="Accent4 5_9 Inc.St" xfId="11291" xr:uid="{F680C8AC-B7BA-470C-9010-A878ED27F2E8}"/>
    <cellStyle name="Accent4 50" xfId="1147" xr:uid="{00000000-0005-0000-0000-0000BD0C0000}"/>
    <cellStyle name="Accent4 51" xfId="1148" xr:uid="{00000000-0005-0000-0000-0000BE0C0000}"/>
    <cellStyle name="Accent4 52" xfId="1149" xr:uid="{00000000-0005-0000-0000-0000BF0C0000}"/>
    <cellStyle name="Accent4 53" xfId="1150" xr:uid="{00000000-0005-0000-0000-0000C00C0000}"/>
    <cellStyle name="Accent4 54" xfId="1151" xr:uid="{00000000-0005-0000-0000-0000C10C0000}"/>
    <cellStyle name="Accent4 55" xfId="1152" xr:uid="{00000000-0005-0000-0000-0000C20C0000}"/>
    <cellStyle name="Accent4 56" xfId="1153" xr:uid="{00000000-0005-0000-0000-0000C30C0000}"/>
    <cellStyle name="Accent4 57" xfId="1154" xr:uid="{00000000-0005-0000-0000-0000C40C0000}"/>
    <cellStyle name="Accent4 58" xfId="1155" xr:uid="{00000000-0005-0000-0000-0000C50C0000}"/>
    <cellStyle name="Accent4 59" xfId="1156" xr:uid="{00000000-0005-0000-0000-0000C60C0000}"/>
    <cellStyle name="Accent4 6" xfId="1157" xr:uid="{00000000-0005-0000-0000-0000C70C0000}"/>
    <cellStyle name="Accent4 6 2" xfId="1158" xr:uid="{00000000-0005-0000-0000-0000C80C0000}"/>
    <cellStyle name="Accent4 6_9 Inc.St" xfId="11292" xr:uid="{CF0249E9-0528-4FA6-9F8F-6842BEF82F77}"/>
    <cellStyle name="Accent4 60" xfId="1159" xr:uid="{00000000-0005-0000-0000-0000CA0C0000}"/>
    <cellStyle name="Accent4 61" xfId="1160" xr:uid="{00000000-0005-0000-0000-0000CB0C0000}"/>
    <cellStyle name="Accent4 62" xfId="1161" xr:uid="{00000000-0005-0000-0000-0000CC0C0000}"/>
    <cellStyle name="Accent4 63" xfId="1162" xr:uid="{00000000-0005-0000-0000-0000CD0C0000}"/>
    <cellStyle name="Accent4 64" xfId="1163" xr:uid="{00000000-0005-0000-0000-0000CE0C0000}"/>
    <cellStyle name="Accent4 65" xfId="1164" xr:uid="{00000000-0005-0000-0000-0000CF0C0000}"/>
    <cellStyle name="Accent4 66" xfId="1165" xr:uid="{00000000-0005-0000-0000-0000D00C0000}"/>
    <cellStyle name="Accent4 67" xfId="1166" xr:uid="{00000000-0005-0000-0000-0000D10C0000}"/>
    <cellStyle name="Accent4 68" xfId="1167" xr:uid="{00000000-0005-0000-0000-0000D20C0000}"/>
    <cellStyle name="Accent4 69" xfId="1168" xr:uid="{00000000-0005-0000-0000-0000D30C0000}"/>
    <cellStyle name="Accent4 7" xfId="1169" xr:uid="{00000000-0005-0000-0000-0000D40C0000}"/>
    <cellStyle name="Accent4 7 2" xfId="1170" xr:uid="{00000000-0005-0000-0000-0000D50C0000}"/>
    <cellStyle name="Accent4 7_9 Inc.St" xfId="11293" xr:uid="{96BF2614-CE70-49A3-8CF1-83DC793983FD}"/>
    <cellStyle name="Accent4 70" xfId="1171" xr:uid="{00000000-0005-0000-0000-0000D70C0000}"/>
    <cellStyle name="Accent4 71" xfId="1172" xr:uid="{00000000-0005-0000-0000-0000D80C0000}"/>
    <cellStyle name="Accent4 72" xfId="1967" xr:uid="{00000000-0005-0000-0000-0000D90C0000}"/>
    <cellStyle name="Accent4 73" xfId="2051" xr:uid="{00000000-0005-0000-0000-0000DA0C0000}"/>
    <cellStyle name="Accent4 74" xfId="7755" xr:uid="{00000000-0005-0000-0000-0000DB0C0000}"/>
    <cellStyle name="Accent4 75" xfId="7756" xr:uid="{00000000-0005-0000-0000-0000DC0C0000}"/>
    <cellStyle name="Accent4 8" xfId="1173" xr:uid="{00000000-0005-0000-0000-0000DD0C0000}"/>
    <cellStyle name="Accent4 8 2" xfId="1174" xr:uid="{00000000-0005-0000-0000-0000DE0C0000}"/>
    <cellStyle name="Accent4 8_9 Inc.St" xfId="11294" xr:uid="{DC66FBFF-E958-409D-9E84-684F1DD46BF9}"/>
    <cellStyle name="Accent4 9" xfId="1175" xr:uid="{00000000-0005-0000-0000-0000E00C0000}"/>
    <cellStyle name="Accent4 9 2" xfId="1176" xr:uid="{00000000-0005-0000-0000-0000E10C0000}"/>
    <cellStyle name="Accent4 9_9 Inc.St" xfId="11295" xr:uid="{0A279D4C-5D2C-4F17-95D5-3D6F2E6570EF}"/>
    <cellStyle name="Accent5 - 20%" xfId="209" xr:uid="{00000000-0005-0000-0000-0000E30C0000}"/>
    <cellStyle name="Accent5 - 20% 2" xfId="210" xr:uid="{00000000-0005-0000-0000-0000E40C0000}"/>
    <cellStyle name="Accent5 - 20%_5130_new" xfId="7757" xr:uid="{00000000-0005-0000-0000-0000E50C0000}"/>
    <cellStyle name="Accent5 - 40%" xfId="211" xr:uid="{00000000-0005-0000-0000-0000E60C0000}"/>
    <cellStyle name="Accent5 - 40% 2" xfId="212" xr:uid="{00000000-0005-0000-0000-0000E70C0000}"/>
    <cellStyle name="Accent5 - 40%_5130_new" xfId="7758" xr:uid="{00000000-0005-0000-0000-0000E80C0000}"/>
    <cellStyle name="Accent5 - 60%" xfId="213" xr:uid="{00000000-0005-0000-0000-0000E90C0000}"/>
    <cellStyle name="Accent5 10" xfId="1177" xr:uid="{00000000-0005-0000-0000-0000EA0C0000}"/>
    <cellStyle name="Accent5 11" xfId="1178" xr:uid="{00000000-0005-0000-0000-0000EB0C0000}"/>
    <cellStyle name="Accent5 12" xfId="1179" xr:uid="{00000000-0005-0000-0000-0000EC0C0000}"/>
    <cellStyle name="Accent5 13" xfId="1180" xr:uid="{00000000-0005-0000-0000-0000ED0C0000}"/>
    <cellStyle name="Accent5 14" xfId="1181" xr:uid="{00000000-0005-0000-0000-0000EE0C0000}"/>
    <cellStyle name="Accent5 15" xfId="1182" xr:uid="{00000000-0005-0000-0000-0000EF0C0000}"/>
    <cellStyle name="Accent5 16" xfId="1183" xr:uid="{00000000-0005-0000-0000-0000F00C0000}"/>
    <cellStyle name="Accent5 17" xfId="1184" xr:uid="{00000000-0005-0000-0000-0000F10C0000}"/>
    <cellStyle name="Accent5 18" xfId="1185" xr:uid="{00000000-0005-0000-0000-0000F20C0000}"/>
    <cellStyle name="Accent5 19" xfId="1186" xr:uid="{00000000-0005-0000-0000-0000F30C0000}"/>
    <cellStyle name="Accent5 2" xfId="214" xr:uid="{00000000-0005-0000-0000-0000F40C0000}"/>
    <cellStyle name="Accent5 2 10" xfId="7759" xr:uid="{00000000-0005-0000-0000-0000F50C0000}"/>
    <cellStyle name="Accent5 2 11" xfId="7760" xr:uid="{00000000-0005-0000-0000-0000F60C0000}"/>
    <cellStyle name="Accent5 2 12" xfId="7761" xr:uid="{00000000-0005-0000-0000-0000F70C0000}"/>
    <cellStyle name="Accent5 2 13" xfId="7762" xr:uid="{00000000-0005-0000-0000-0000F80C0000}"/>
    <cellStyle name="Accent5 2 14" xfId="7763" xr:uid="{00000000-0005-0000-0000-0000F90C0000}"/>
    <cellStyle name="Accent5 2 15" xfId="7764" xr:uid="{00000000-0005-0000-0000-0000FA0C0000}"/>
    <cellStyle name="Accent5 2 16" xfId="7765" xr:uid="{00000000-0005-0000-0000-0000FB0C0000}"/>
    <cellStyle name="Accent5 2 17" xfId="7766" xr:uid="{00000000-0005-0000-0000-0000FC0C0000}"/>
    <cellStyle name="Accent5 2 18" xfId="7767" xr:uid="{00000000-0005-0000-0000-0000FD0C0000}"/>
    <cellStyle name="Accent5 2 2" xfId="1187" xr:uid="{00000000-0005-0000-0000-0000FE0C0000}"/>
    <cellStyle name="Accent5 2 2 10" xfId="7768" xr:uid="{00000000-0005-0000-0000-0000FF0C0000}"/>
    <cellStyle name="Accent5 2 2 11" xfId="7769" xr:uid="{00000000-0005-0000-0000-0000000D0000}"/>
    <cellStyle name="Accent5 2 2 12" xfId="7770" xr:uid="{00000000-0005-0000-0000-0000010D0000}"/>
    <cellStyle name="Accent5 2 2 13" xfId="7771" xr:uid="{00000000-0005-0000-0000-0000020D0000}"/>
    <cellStyle name="Accent5 2 2 14" xfId="7772" xr:uid="{00000000-0005-0000-0000-0000030D0000}"/>
    <cellStyle name="Accent5 2 2 15" xfId="7773" xr:uid="{00000000-0005-0000-0000-0000040D0000}"/>
    <cellStyle name="Accent5 2 2 16" xfId="7774" xr:uid="{00000000-0005-0000-0000-0000050D0000}"/>
    <cellStyle name="Accent5 2 2 17" xfId="7775" xr:uid="{00000000-0005-0000-0000-0000060D0000}"/>
    <cellStyle name="Accent5 2 2 18" xfId="7776" xr:uid="{00000000-0005-0000-0000-0000070D0000}"/>
    <cellStyle name="Accent5 2 2 2" xfId="7777" xr:uid="{00000000-0005-0000-0000-0000080D0000}"/>
    <cellStyle name="Accent5 2 2 3" xfId="7778" xr:uid="{00000000-0005-0000-0000-0000090D0000}"/>
    <cellStyle name="Accent5 2 2 4" xfId="7779" xr:uid="{00000000-0005-0000-0000-00000A0D0000}"/>
    <cellStyle name="Accent5 2 2 5" xfId="7780" xr:uid="{00000000-0005-0000-0000-00000B0D0000}"/>
    <cellStyle name="Accent5 2 2 6" xfId="7781" xr:uid="{00000000-0005-0000-0000-00000C0D0000}"/>
    <cellStyle name="Accent5 2 2 7" xfId="7782" xr:uid="{00000000-0005-0000-0000-00000D0D0000}"/>
    <cellStyle name="Accent5 2 2 8" xfId="7783" xr:uid="{00000000-0005-0000-0000-00000E0D0000}"/>
    <cellStyle name="Accent5 2 2 9" xfId="7784" xr:uid="{00000000-0005-0000-0000-00000F0D0000}"/>
    <cellStyle name="Accent5 2 2_9 Inc.St" xfId="11296" xr:uid="{6E596021-CA89-4B2E-9F8D-5B8043DBB024}"/>
    <cellStyle name="Accent5 2 3" xfId="7785" xr:uid="{00000000-0005-0000-0000-0000110D0000}"/>
    <cellStyle name="Accent5 2 4" xfId="7786" xr:uid="{00000000-0005-0000-0000-0000120D0000}"/>
    <cellStyle name="Accent5 2 5" xfId="7787" xr:uid="{00000000-0005-0000-0000-0000130D0000}"/>
    <cellStyle name="Accent5 2 6" xfId="7788" xr:uid="{00000000-0005-0000-0000-0000140D0000}"/>
    <cellStyle name="Accent5 2 7" xfId="7789" xr:uid="{00000000-0005-0000-0000-0000150D0000}"/>
    <cellStyle name="Accent5 2 8" xfId="7790" xr:uid="{00000000-0005-0000-0000-0000160D0000}"/>
    <cellStyle name="Accent5 2 9" xfId="7791" xr:uid="{00000000-0005-0000-0000-0000170D0000}"/>
    <cellStyle name="Accent5 2_5130_new" xfId="7792" xr:uid="{00000000-0005-0000-0000-0000180D0000}"/>
    <cellStyle name="Accent5 20" xfId="1188" xr:uid="{00000000-0005-0000-0000-0000190D0000}"/>
    <cellStyle name="Accent5 21" xfId="1189" xr:uid="{00000000-0005-0000-0000-00001A0D0000}"/>
    <cellStyle name="Accent5 22" xfId="1190" xr:uid="{00000000-0005-0000-0000-00001B0D0000}"/>
    <cellStyle name="Accent5 23" xfId="1191" xr:uid="{00000000-0005-0000-0000-00001C0D0000}"/>
    <cellStyle name="Accent5 24" xfId="1192" xr:uid="{00000000-0005-0000-0000-00001D0D0000}"/>
    <cellStyle name="Accent5 25" xfId="1193" xr:uid="{00000000-0005-0000-0000-00001E0D0000}"/>
    <cellStyle name="Accent5 26" xfId="1194" xr:uid="{00000000-0005-0000-0000-00001F0D0000}"/>
    <cellStyle name="Accent5 27" xfId="1195" xr:uid="{00000000-0005-0000-0000-0000200D0000}"/>
    <cellStyle name="Accent5 28" xfId="1196" xr:uid="{00000000-0005-0000-0000-0000210D0000}"/>
    <cellStyle name="Accent5 29" xfId="1197" xr:uid="{00000000-0005-0000-0000-0000220D0000}"/>
    <cellStyle name="Accent5 3" xfId="215" xr:uid="{00000000-0005-0000-0000-0000230D0000}"/>
    <cellStyle name="Accent5 3 2" xfId="1198" xr:uid="{00000000-0005-0000-0000-0000240D0000}"/>
    <cellStyle name="Accent5 3 3" xfId="7793" xr:uid="{00000000-0005-0000-0000-0000250D0000}"/>
    <cellStyle name="Accent5 3_9 Inc.St" xfId="11297" xr:uid="{2425231D-CC65-4123-B58D-909F258629F4}"/>
    <cellStyle name="Accent5 30" xfId="1199" xr:uid="{00000000-0005-0000-0000-0000270D0000}"/>
    <cellStyle name="Accent5 31" xfId="1200" xr:uid="{00000000-0005-0000-0000-0000280D0000}"/>
    <cellStyle name="Accent5 32" xfId="1201" xr:uid="{00000000-0005-0000-0000-0000290D0000}"/>
    <cellStyle name="Accent5 33" xfId="1202" xr:uid="{00000000-0005-0000-0000-00002A0D0000}"/>
    <cellStyle name="Accent5 34" xfId="1203" xr:uid="{00000000-0005-0000-0000-00002B0D0000}"/>
    <cellStyle name="Accent5 35" xfId="1204" xr:uid="{00000000-0005-0000-0000-00002C0D0000}"/>
    <cellStyle name="Accent5 36" xfId="1205" xr:uid="{00000000-0005-0000-0000-00002D0D0000}"/>
    <cellStyle name="Accent5 37" xfId="1206" xr:uid="{00000000-0005-0000-0000-00002E0D0000}"/>
    <cellStyle name="Accent5 38" xfId="1207" xr:uid="{00000000-0005-0000-0000-00002F0D0000}"/>
    <cellStyle name="Accent5 39" xfId="1208" xr:uid="{00000000-0005-0000-0000-0000300D0000}"/>
    <cellStyle name="Accent5 4" xfId="216" xr:uid="{00000000-0005-0000-0000-0000310D0000}"/>
    <cellStyle name="Accent5 4 2" xfId="1209" xr:uid="{00000000-0005-0000-0000-0000320D0000}"/>
    <cellStyle name="Accent5 4 3" xfId="7794" xr:uid="{00000000-0005-0000-0000-0000330D0000}"/>
    <cellStyle name="Accent5 4_9 Inc.St" xfId="11298" xr:uid="{A46CFC1E-AF8E-4F2D-9BD8-CD0435373FD4}"/>
    <cellStyle name="Accent5 40" xfId="1210" xr:uid="{00000000-0005-0000-0000-0000350D0000}"/>
    <cellStyle name="Accent5 41" xfId="1211" xr:uid="{00000000-0005-0000-0000-0000360D0000}"/>
    <cellStyle name="Accent5 42" xfId="1212" xr:uid="{00000000-0005-0000-0000-0000370D0000}"/>
    <cellStyle name="Accent5 43" xfId="1213" xr:uid="{00000000-0005-0000-0000-0000380D0000}"/>
    <cellStyle name="Accent5 44" xfId="1214" xr:uid="{00000000-0005-0000-0000-0000390D0000}"/>
    <cellStyle name="Accent5 45" xfId="1215" xr:uid="{00000000-0005-0000-0000-00003A0D0000}"/>
    <cellStyle name="Accent5 46" xfId="1216" xr:uid="{00000000-0005-0000-0000-00003B0D0000}"/>
    <cellStyle name="Accent5 47" xfId="1217" xr:uid="{00000000-0005-0000-0000-00003C0D0000}"/>
    <cellStyle name="Accent5 48" xfId="1218" xr:uid="{00000000-0005-0000-0000-00003D0D0000}"/>
    <cellStyle name="Accent5 49" xfId="1219" xr:uid="{00000000-0005-0000-0000-00003E0D0000}"/>
    <cellStyle name="Accent5 5" xfId="217" xr:uid="{00000000-0005-0000-0000-00003F0D0000}"/>
    <cellStyle name="Accent5 5 2" xfId="1220" xr:uid="{00000000-0005-0000-0000-0000400D0000}"/>
    <cellStyle name="Accent5 5_9 Inc.St" xfId="11299" xr:uid="{E2E396A9-4838-429A-A77F-A031C2BE3FCA}"/>
    <cellStyle name="Accent5 50" xfId="1221" xr:uid="{00000000-0005-0000-0000-0000420D0000}"/>
    <cellStyle name="Accent5 51" xfId="1222" xr:uid="{00000000-0005-0000-0000-0000430D0000}"/>
    <cellStyle name="Accent5 52" xfId="1223" xr:uid="{00000000-0005-0000-0000-0000440D0000}"/>
    <cellStyle name="Accent5 53" xfId="1224" xr:uid="{00000000-0005-0000-0000-0000450D0000}"/>
    <cellStyle name="Accent5 54" xfId="1225" xr:uid="{00000000-0005-0000-0000-0000460D0000}"/>
    <cellStyle name="Accent5 55" xfId="1226" xr:uid="{00000000-0005-0000-0000-0000470D0000}"/>
    <cellStyle name="Accent5 56" xfId="1227" xr:uid="{00000000-0005-0000-0000-0000480D0000}"/>
    <cellStyle name="Accent5 57" xfId="1228" xr:uid="{00000000-0005-0000-0000-0000490D0000}"/>
    <cellStyle name="Accent5 58" xfId="1229" xr:uid="{00000000-0005-0000-0000-00004A0D0000}"/>
    <cellStyle name="Accent5 59" xfId="1230" xr:uid="{00000000-0005-0000-0000-00004B0D0000}"/>
    <cellStyle name="Accent5 6" xfId="1231" xr:uid="{00000000-0005-0000-0000-00004C0D0000}"/>
    <cellStyle name="Accent5 6 2" xfId="1232" xr:uid="{00000000-0005-0000-0000-00004D0D0000}"/>
    <cellStyle name="Accent5 6_9 Inc.St" xfId="11300" xr:uid="{0C9046AE-3EE0-4539-99E1-00EFC3486EC6}"/>
    <cellStyle name="Accent5 60" xfId="1233" xr:uid="{00000000-0005-0000-0000-00004F0D0000}"/>
    <cellStyle name="Accent5 61" xfId="1234" xr:uid="{00000000-0005-0000-0000-0000500D0000}"/>
    <cellStyle name="Accent5 62" xfId="1235" xr:uid="{00000000-0005-0000-0000-0000510D0000}"/>
    <cellStyle name="Accent5 63" xfId="1236" xr:uid="{00000000-0005-0000-0000-0000520D0000}"/>
    <cellStyle name="Accent5 64" xfId="1237" xr:uid="{00000000-0005-0000-0000-0000530D0000}"/>
    <cellStyle name="Accent5 65" xfId="1238" xr:uid="{00000000-0005-0000-0000-0000540D0000}"/>
    <cellStyle name="Accent5 66" xfId="1239" xr:uid="{00000000-0005-0000-0000-0000550D0000}"/>
    <cellStyle name="Accent5 67" xfId="1240" xr:uid="{00000000-0005-0000-0000-0000560D0000}"/>
    <cellStyle name="Accent5 68" xfId="1241" xr:uid="{00000000-0005-0000-0000-0000570D0000}"/>
    <cellStyle name="Accent5 69" xfId="1242" xr:uid="{00000000-0005-0000-0000-0000580D0000}"/>
    <cellStyle name="Accent5 7" xfId="1243" xr:uid="{00000000-0005-0000-0000-0000590D0000}"/>
    <cellStyle name="Accent5 7 2" xfId="1244" xr:uid="{00000000-0005-0000-0000-00005A0D0000}"/>
    <cellStyle name="Accent5 7_9 Inc.St" xfId="11301" xr:uid="{F41DB647-4B48-4880-A3FB-F0FBEC6D8D57}"/>
    <cellStyle name="Accent5 70" xfId="1245" xr:uid="{00000000-0005-0000-0000-00005C0D0000}"/>
    <cellStyle name="Accent5 71" xfId="1246" xr:uid="{00000000-0005-0000-0000-00005D0D0000}"/>
    <cellStyle name="Accent5 72" xfId="1968" xr:uid="{00000000-0005-0000-0000-00005E0D0000}"/>
    <cellStyle name="Accent5 73" xfId="2052" xr:uid="{00000000-0005-0000-0000-00005F0D0000}"/>
    <cellStyle name="Accent5 74" xfId="7795" xr:uid="{00000000-0005-0000-0000-0000600D0000}"/>
    <cellStyle name="Accent5 75" xfId="7796" xr:uid="{00000000-0005-0000-0000-0000610D0000}"/>
    <cellStyle name="Accent5 8" xfId="1247" xr:uid="{00000000-0005-0000-0000-0000620D0000}"/>
    <cellStyle name="Accent5 8 2" xfId="1248" xr:uid="{00000000-0005-0000-0000-0000630D0000}"/>
    <cellStyle name="Accent5 8_9 Inc.St" xfId="11302" xr:uid="{B895B43E-9C26-4F0F-91C3-9E0C8A1A6989}"/>
    <cellStyle name="Accent5 9" xfId="1249" xr:uid="{00000000-0005-0000-0000-0000650D0000}"/>
    <cellStyle name="Accent5 9 2" xfId="1250" xr:uid="{00000000-0005-0000-0000-0000660D0000}"/>
    <cellStyle name="Accent5 9_9 Inc.St" xfId="11303" xr:uid="{10A1084A-9929-4E56-9EBA-672A6F60BBFC}"/>
    <cellStyle name="Accent6 - 20%" xfId="218" xr:uid="{00000000-0005-0000-0000-0000680D0000}"/>
    <cellStyle name="Accent6 - 20% 2" xfId="219" xr:uid="{00000000-0005-0000-0000-0000690D0000}"/>
    <cellStyle name="Accent6 - 20%_5130_new" xfId="7797" xr:uid="{00000000-0005-0000-0000-00006A0D0000}"/>
    <cellStyle name="Accent6 - 40%" xfId="220" xr:uid="{00000000-0005-0000-0000-00006B0D0000}"/>
    <cellStyle name="Accent6 - 40% 2" xfId="221" xr:uid="{00000000-0005-0000-0000-00006C0D0000}"/>
    <cellStyle name="Accent6 - 40%_5130_new" xfId="7798" xr:uid="{00000000-0005-0000-0000-00006D0D0000}"/>
    <cellStyle name="Accent6 - 60%" xfId="222" xr:uid="{00000000-0005-0000-0000-00006E0D0000}"/>
    <cellStyle name="Accent6 10" xfId="1251" xr:uid="{00000000-0005-0000-0000-00006F0D0000}"/>
    <cellStyle name="Accent6 11" xfId="1252" xr:uid="{00000000-0005-0000-0000-0000700D0000}"/>
    <cellStyle name="Accent6 12" xfId="1253" xr:uid="{00000000-0005-0000-0000-0000710D0000}"/>
    <cellStyle name="Accent6 13" xfId="1254" xr:uid="{00000000-0005-0000-0000-0000720D0000}"/>
    <cellStyle name="Accent6 14" xfId="1255" xr:uid="{00000000-0005-0000-0000-0000730D0000}"/>
    <cellStyle name="Accent6 15" xfId="1256" xr:uid="{00000000-0005-0000-0000-0000740D0000}"/>
    <cellStyle name="Accent6 16" xfId="1257" xr:uid="{00000000-0005-0000-0000-0000750D0000}"/>
    <cellStyle name="Accent6 17" xfId="1258" xr:uid="{00000000-0005-0000-0000-0000760D0000}"/>
    <cellStyle name="Accent6 18" xfId="1259" xr:uid="{00000000-0005-0000-0000-0000770D0000}"/>
    <cellStyle name="Accent6 19" xfId="1260" xr:uid="{00000000-0005-0000-0000-0000780D0000}"/>
    <cellStyle name="Accent6 2" xfId="223" xr:uid="{00000000-0005-0000-0000-0000790D0000}"/>
    <cellStyle name="Accent6 2 10" xfId="7799" xr:uid="{00000000-0005-0000-0000-00007A0D0000}"/>
    <cellStyle name="Accent6 2 11" xfId="7800" xr:uid="{00000000-0005-0000-0000-00007B0D0000}"/>
    <cellStyle name="Accent6 2 12" xfId="7801" xr:uid="{00000000-0005-0000-0000-00007C0D0000}"/>
    <cellStyle name="Accent6 2 13" xfId="7802" xr:uid="{00000000-0005-0000-0000-00007D0D0000}"/>
    <cellStyle name="Accent6 2 14" xfId="7803" xr:uid="{00000000-0005-0000-0000-00007E0D0000}"/>
    <cellStyle name="Accent6 2 15" xfId="7804" xr:uid="{00000000-0005-0000-0000-00007F0D0000}"/>
    <cellStyle name="Accent6 2 16" xfId="7805" xr:uid="{00000000-0005-0000-0000-0000800D0000}"/>
    <cellStyle name="Accent6 2 17" xfId="7806" xr:uid="{00000000-0005-0000-0000-0000810D0000}"/>
    <cellStyle name="Accent6 2 18" xfId="7807" xr:uid="{00000000-0005-0000-0000-0000820D0000}"/>
    <cellStyle name="Accent6 2 2" xfId="1261" xr:uid="{00000000-0005-0000-0000-0000830D0000}"/>
    <cellStyle name="Accent6 2 2 10" xfId="7808" xr:uid="{00000000-0005-0000-0000-0000840D0000}"/>
    <cellStyle name="Accent6 2 2 11" xfId="7809" xr:uid="{00000000-0005-0000-0000-0000850D0000}"/>
    <cellStyle name="Accent6 2 2 12" xfId="7810" xr:uid="{00000000-0005-0000-0000-0000860D0000}"/>
    <cellStyle name="Accent6 2 2 13" xfId="7811" xr:uid="{00000000-0005-0000-0000-0000870D0000}"/>
    <cellStyle name="Accent6 2 2 14" xfId="7812" xr:uid="{00000000-0005-0000-0000-0000880D0000}"/>
    <cellStyle name="Accent6 2 2 15" xfId="7813" xr:uid="{00000000-0005-0000-0000-0000890D0000}"/>
    <cellStyle name="Accent6 2 2 16" xfId="7814" xr:uid="{00000000-0005-0000-0000-00008A0D0000}"/>
    <cellStyle name="Accent6 2 2 17" xfId="7815" xr:uid="{00000000-0005-0000-0000-00008B0D0000}"/>
    <cellStyle name="Accent6 2 2 18" xfId="7816" xr:uid="{00000000-0005-0000-0000-00008C0D0000}"/>
    <cellStyle name="Accent6 2 2 2" xfId="7817" xr:uid="{00000000-0005-0000-0000-00008D0D0000}"/>
    <cellStyle name="Accent6 2 2 3" xfId="7818" xr:uid="{00000000-0005-0000-0000-00008E0D0000}"/>
    <cellStyle name="Accent6 2 2 4" xfId="7819" xr:uid="{00000000-0005-0000-0000-00008F0D0000}"/>
    <cellStyle name="Accent6 2 2 5" xfId="7820" xr:uid="{00000000-0005-0000-0000-0000900D0000}"/>
    <cellStyle name="Accent6 2 2 6" xfId="7821" xr:uid="{00000000-0005-0000-0000-0000910D0000}"/>
    <cellStyle name="Accent6 2 2 7" xfId="7822" xr:uid="{00000000-0005-0000-0000-0000920D0000}"/>
    <cellStyle name="Accent6 2 2 8" xfId="7823" xr:uid="{00000000-0005-0000-0000-0000930D0000}"/>
    <cellStyle name="Accent6 2 2 9" xfId="7824" xr:uid="{00000000-0005-0000-0000-0000940D0000}"/>
    <cellStyle name="Accent6 2 2_9 Inc.St" xfId="11304" xr:uid="{2E50A26B-1930-4B8C-BB78-DB6F3FEF3C67}"/>
    <cellStyle name="Accent6 2 3" xfId="7825" xr:uid="{00000000-0005-0000-0000-0000960D0000}"/>
    <cellStyle name="Accent6 2 4" xfId="7826" xr:uid="{00000000-0005-0000-0000-0000970D0000}"/>
    <cellStyle name="Accent6 2 5" xfId="7827" xr:uid="{00000000-0005-0000-0000-0000980D0000}"/>
    <cellStyle name="Accent6 2 6" xfId="7828" xr:uid="{00000000-0005-0000-0000-0000990D0000}"/>
    <cellStyle name="Accent6 2 7" xfId="7829" xr:uid="{00000000-0005-0000-0000-00009A0D0000}"/>
    <cellStyle name="Accent6 2 8" xfId="7830" xr:uid="{00000000-0005-0000-0000-00009B0D0000}"/>
    <cellStyle name="Accent6 2 9" xfId="7831" xr:uid="{00000000-0005-0000-0000-00009C0D0000}"/>
    <cellStyle name="Accent6 2_5130_new" xfId="7832" xr:uid="{00000000-0005-0000-0000-00009D0D0000}"/>
    <cellStyle name="Accent6 20" xfId="1262" xr:uid="{00000000-0005-0000-0000-00009E0D0000}"/>
    <cellStyle name="Accent6 21" xfId="1263" xr:uid="{00000000-0005-0000-0000-00009F0D0000}"/>
    <cellStyle name="Accent6 22" xfId="1264" xr:uid="{00000000-0005-0000-0000-0000A00D0000}"/>
    <cellStyle name="Accent6 23" xfId="1265" xr:uid="{00000000-0005-0000-0000-0000A10D0000}"/>
    <cellStyle name="Accent6 24" xfId="1266" xr:uid="{00000000-0005-0000-0000-0000A20D0000}"/>
    <cellStyle name="Accent6 25" xfId="1267" xr:uid="{00000000-0005-0000-0000-0000A30D0000}"/>
    <cellStyle name="Accent6 26" xfId="1268" xr:uid="{00000000-0005-0000-0000-0000A40D0000}"/>
    <cellStyle name="Accent6 27" xfId="1269" xr:uid="{00000000-0005-0000-0000-0000A50D0000}"/>
    <cellStyle name="Accent6 28" xfId="1270" xr:uid="{00000000-0005-0000-0000-0000A60D0000}"/>
    <cellStyle name="Accent6 29" xfId="1271" xr:uid="{00000000-0005-0000-0000-0000A70D0000}"/>
    <cellStyle name="Accent6 3" xfId="224" xr:uid="{00000000-0005-0000-0000-0000A80D0000}"/>
    <cellStyle name="Accent6 3 2" xfId="1272" xr:uid="{00000000-0005-0000-0000-0000A90D0000}"/>
    <cellStyle name="Accent6 3 3" xfId="7833" xr:uid="{00000000-0005-0000-0000-0000AA0D0000}"/>
    <cellStyle name="Accent6 3_9 Inc.St" xfId="11305" xr:uid="{03F88630-7617-4CCC-AC3D-8DE4E0F17B6D}"/>
    <cellStyle name="Accent6 30" xfId="1273" xr:uid="{00000000-0005-0000-0000-0000AC0D0000}"/>
    <cellStyle name="Accent6 31" xfId="1274" xr:uid="{00000000-0005-0000-0000-0000AD0D0000}"/>
    <cellStyle name="Accent6 32" xfId="1275" xr:uid="{00000000-0005-0000-0000-0000AE0D0000}"/>
    <cellStyle name="Accent6 33" xfId="1276" xr:uid="{00000000-0005-0000-0000-0000AF0D0000}"/>
    <cellStyle name="Accent6 34" xfId="1277" xr:uid="{00000000-0005-0000-0000-0000B00D0000}"/>
    <cellStyle name="Accent6 35" xfId="1278" xr:uid="{00000000-0005-0000-0000-0000B10D0000}"/>
    <cellStyle name="Accent6 36" xfId="1279" xr:uid="{00000000-0005-0000-0000-0000B20D0000}"/>
    <cellStyle name="Accent6 37" xfId="1280" xr:uid="{00000000-0005-0000-0000-0000B30D0000}"/>
    <cellStyle name="Accent6 38" xfId="1281" xr:uid="{00000000-0005-0000-0000-0000B40D0000}"/>
    <cellStyle name="Accent6 39" xfId="1282" xr:uid="{00000000-0005-0000-0000-0000B50D0000}"/>
    <cellStyle name="Accent6 4" xfId="225" xr:uid="{00000000-0005-0000-0000-0000B60D0000}"/>
    <cellStyle name="Accent6 4 2" xfId="1283" xr:uid="{00000000-0005-0000-0000-0000B70D0000}"/>
    <cellStyle name="Accent6 4 3" xfId="7834" xr:uid="{00000000-0005-0000-0000-0000B80D0000}"/>
    <cellStyle name="Accent6 4_9 Inc.St" xfId="11306" xr:uid="{50A41D14-E823-4CC8-9F50-2948CEFCCD3C}"/>
    <cellStyle name="Accent6 40" xfId="1284" xr:uid="{00000000-0005-0000-0000-0000BA0D0000}"/>
    <cellStyle name="Accent6 41" xfId="1285" xr:uid="{00000000-0005-0000-0000-0000BB0D0000}"/>
    <cellStyle name="Accent6 42" xfId="1286" xr:uid="{00000000-0005-0000-0000-0000BC0D0000}"/>
    <cellStyle name="Accent6 43" xfId="1287" xr:uid="{00000000-0005-0000-0000-0000BD0D0000}"/>
    <cellStyle name="Accent6 44" xfId="1288" xr:uid="{00000000-0005-0000-0000-0000BE0D0000}"/>
    <cellStyle name="Accent6 45" xfId="1289" xr:uid="{00000000-0005-0000-0000-0000BF0D0000}"/>
    <cellStyle name="Accent6 46" xfId="1290" xr:uid="{00000000-0005-0000-0000-0000C00D0000}"/>
    <cellStyle name="Accent6 47" xfId="1291" xr:uid="{00000000-0005-0000-0000-0000C10D0000}"/>
    <cellStyle name="Accent6 48" xfId="1292" xr:uid="{00000000-0005-0000-0000-0000C20D0000}"/>
    <cellStyle name="Accent6 49" xfId="1293" xr:uid="{00000000-0005-0000-0000-0000C30D0000}"/>
    <cellStyle name="Accent6 5" xfId="226" xr:uid="{00000000-0005-0000-0000-0000C40D0000}"/>
    <cellStyle name="Accent6 5 2" xfId="1294" xr:uid="{00000000-0005-0000-0000-0000C50D0000}"/>
    <cellStyle name="Accent6 5_9 Inc.St" xfId="11307" xr:uid="{58FC0CFA-289B-4B87-83D8-D7A57BC02885}"/>
    <cellStyle name="Accent6 50" xfId="1295" xr:uid="{00000000-0005-0000-0000-0000C70D0000}"/>
    <cellStyle name="Accent6 51" xfId="1296" xr:uid="{00000000-0005-0000-0000-0000C80D0000}"/>
    <cellStyle name="Accent6 52" xfId="1297" xr:uid="{00000000-0005-0000-0000-0000C90D0000}"/>
    <cellStyle name="Accent6 53" xfId="1298" xr:uid="{00000000-0005-0000-0000-0000CA0D0000}"/>
    <cellStyle name="Accent6 54" xfId="1299" xr:uid="{00000000-0005-0000-0000-0000CB0D0000}"/>
    <cellStyle name="Accent6 55" xfId="1300" xr:uid="{00000000-0005-0000-0000-0000CC0D0000}"/>
    <cellStyle name="Accent6 56" xfId="1301" xr:uid="{00000000-0005-0000-0000-0000CD0D0000}"/>
    <cellStyle name="Accent6 57" xfId="1302" xr:uid="{00000000-0005-0000-0000-0000CE0D0000}"/>
    <cellStyle name="Accent6 58" xfId="1303" xr:uid="{00000000-0005-0000-0000-0000CF0D0000}"/>
    <cellStyle name="Accent6 59" xfId="1304" xr:uid="{00000000-0005-0000-0000-0000D00D0000}"/>
    <cellStyle name="Accent6 6" xfId="1305" xr:uid="{00000000-0005-0000-0000-0000D10D0000}"/>
    <cellStyle name="Accent6 6 2" xfId="1306" xr:uid="{00000000-0005-0000-0000-0000D20D0000}"/>
    <cellStyle name="Accent6 6_9 Inc.St" xfId="11308" xr:uid="{1AF50F0D-9E80-41A2-8E43-A904AC0E0581}"/>
    <cellStyle name="Accent6 60" xfId="1307" xr:uid="{00000000-0005-0000-0000-0000D40D0000}"/>
    <cellStyle name="Accent6 61" xfId="1308" xr:uid="{00000000-0005-0000-0000-0000D50D0000}"/>
    <cellStyle name="Accent6 62" xfId="1309" xr:uid="{00000000-0005-0000-0000-0000D60D0000}"/>
    <cellStyle name="Accent6 63" xfId="1310" xr:uid="{00000000-0005-0000-0000-0000D70D0000}"/>
    <cellStyle name="Accent6 64" xfId="1311" xr:uid="{00000000-0005-0000-0000-0000D80D0000}"/>
    <cellStyle name="Accent6 65" xfId="1312" xr:uid="{00000000-0005-0000-0000-0000D90D0000}"/>
    <cellStyle name="Accent6 66" xfId="1313" xr:uid="{00000000-0005-0000-0000-0000DA0D0000}"/>
    <cellStyle name="Accent6 67" xfId="1314" xr:uid="{00000000-0005-0000-0000-0000DB0D0000}"/>
    <cellStyle name="Accent6 68" xfId="1315" xr:uid="{00000000-0005-0000-0000-0000DC0D0000}"/>
    <cellStyle name="Accent6 69" xfId="1316" xr:uid="{00000000-0005-0000-0000-0000DD0D0000}"/>
    <cellStyle name="Accent6 7" xfId="1317" xr:uid="{00000000-0005-0000-0000-0000DE0D0000}"/>
    <cellStyle name="Accent6 7 2" xfId="1318" xr:uid="{00000000-0005-0000-0000-0000DF0D0000}"/>
    <cellStyle name="Accent6 7_9 Inc.St" xfId="11309" xr:uid="{7349C11A-183A-4230-8704-395C977E60B0}"/>
    <cellStyle name="Accent6 70" xfId="1319" xr:uid="{00000000-0005-0000-0000-0000E10D0000}"/>
    <cellStyle name="Accent6 71" xfId="1320" xr:uid="{00000000-0005-0000-0000-0000E20D0000}"/>
    <cellStyle name="Accent6 72" xfId="1969" xr:uid="{00000000-0005-0000-0000-0000E30D0000}"/>
    <cellStyle name="Accent6 73" xfId="2053" xr:uid="{00000000-0005-0000-0000-0000E40D0000}"/>
    <cellStyle name="Accent6 74" xfId="7835" xr:uid="{00000000-0005-0000-0000-0000E50D0000}"/>
    <cellStyle name="Accent6 75" xfId="7836" xr:uid="{00000000-0005-0000-0000-0000E60D0000}"/>
    <cellStyle name="Accent6 8" xfId="1321" xr:uid="{00000000-0005-0000-0000-0000E70D0000}"/>
    <cellStyle name="Accent6 8 2" xfId="1322" xr:uid="{00000000-0005-0000-0000-0000E80D0000}"/>
    <cellStyle name="Accent6 8_9 Inc.St" xfId="11310" xr:uid="{7B214AC2-771D-4C4D-8E44-1DFBB6A116BA}"/>
    <cellStyle name="Accent6 9" xfId="1323" xr:uid="{00000000-0005-0000-0000-0000EA0D0000}"/>
    <cellStyle name="Accent6 9 2" xfId="1324" xr:uid="{00000000-0005-0000-0000-0000EB0D0000}"/>
    <cellStyle name="Accent6 9_9 Inc.St" xfId="11311" xr:uid="{7A636A64-D9CA-4488-8342-0288B743A54A}"/>
    <cellStyle name="Akzent1" xfId="1325" xr:uid="{00000000-0005-0000-0000-0000ED0D0000}"/>
    <cellStyle name="Akzent1 2" xfId="1970" xr:uid="{00000000-0005-0000-0000-0000EE0D0000}"/>
    <cellStyle name="Akzent2" xfId="1326" xr:uid="{00000000-0005-0000-0000-0000EF0D0000}"/>
    <cellStyle name="Akzent2 2" xfId="1971" xr:uid="{00000000-0005-0000-0000-0000F00D0000}"/>
    <cellStyle name="Akzent3" xfId="1327" xr:uid="{00000000-0005-0000-0000-0000F10D0000}"/>
    <cellStyle name="Akzent3 2" xfId="1972" xr:uid="{00000000-0005-0000-0000-0000F20D0000}"/>
    <cellStyle name="Akzent4" xfId="1328" xr:uid="{00000000-0005-0000-0000-0000F30D0000}"/>
    <cellStyle name="Akzent4 2" xfId="1973" xr:uid="{00000000-0005-0000-0000-0000F40D0000}"/>
    <cellStyle name="Akzent5" xfId="1329" xr:uid="{00000000-0005-0000-0000-0000F50D0000}"/>
    <cellStyle name="Akzent5 2" xfId="1974" xr:uid="{00000000-0005-0000-0000-0000F60D0000}"/>
    <cellStyle name="Akzent6" xfId="1330" xr:uid="{00000000-0005-0000-0000-0000F70D0000}"/>
    <cellStyle name="Akzent6 2" xfId="1975" xr:uid="{00000000-0005-0000-0000-0000F80D0000}"/>
    <cellStyle name="Ausgabe" xfId="1331" xr:uid="{00000000-0005-0000-0000-0000F90D0000}"/>
    <cellStyle name="Ausgabe 2" xfId="1976" xr:uid="{00000000-0005-0000-0000-0000FA0D0000}"/>
    <cellStyle name="Avertissement" xfId="227" xr:uid="{00000000-0005-0000-0000-0000FB0D0000}"/>
    <cellStyle name="Avertissement 2" xfId="1332" xr:uid="{00000000-0005-0000-0000-0000FC0D0000}"/>
    <cellStyle name="Bad 10" xfId="7837" xr:uid="{00000000-0005-0000-0000-0000FD0D0000}"/>
    <cellStyle name="Bad 11" xfId="7838" xr:uid="{00000000-0005-0000-0000-0000FE0D0000}"/>
    <cellStyle name="Bad 12" xfId="7839" xr:uid="{00000000-0005-0000-0000-0000FF0D0000}"/>
    <cellStyle name="Bad 13" xfId="7840" xr:uid="{00000000-0005-0000-0000-0000000E0000}"/>
    <cellStyle name="Bad 14" xfId="5725" xr:uid="{00000000-0005-0000-0000-0000010E0000}"/>
    <cellStyle name="Bad 14 2" xfId="9927" xr:uid="{9E2D71B5-6E56-477D-B8EE-11DA2785F564}"/>
    <cellStyle name="Bad 2" xfId="228" xr:uid="{00000000-0005-0000-0000-0000020E0000}"/>
    <cellStyle name="Bad 2 10" xfId="7841" xr:uid="{00000000-0005-0000-0000-0000030E0000}"/>
    <cellStyle name="Bad 2 11" xfId="7842" xr:uid="{00000000-0005-0000-0000-0000040E0000}"/>
    <cellStyle name="Bad 2 12" xfId="7843" xr:uid="{00000000-0005-0000-0000-0000050E0000}"/>
    <cellStyle name="Bad 2 13" xfId="7844" xr:uid="{00000000-0005-0000-0000-0000060E0000}"/>
    <cellStyle name="Bad 2 14" xfId="7845" xr:uid="{00000000-0005-0000-0000-0000070E0000}"/>
    <cellStyle name="Bad 2 15" xfId="7846" xr:uid="{00000000-0005-0000-0000-0000080E0000}"/>
    <cellStyle name="Bad 2 16" xfId="7847" xr:uid="{00000000-0005-0000-0000-0000090E0000}"/>
    <cellStyle name="Bad 2 17" xfId="7848" xr:uid="{00000000-0005-0000-0000-00000A0E0000}"/>
    <cellStyle name="Bad 2 18" xfId="7849" xr:uid="{00000000-0005-0000-0000-00000B0E0000}"/>
    <cellStyle name="Bad 2 2" xfId="1333" xr:uid="{00000000-0005-0000-0000-00000C0E0000}"/>
    <cellStyle name="Bad 2 2 10" xfId="7850" xr:uid="{00000000-0005-0000-0000-00000D0E0000}"/>
    <cellStyle name="Bad 2 2 11" xfId="7851" xr:uid="{00000000-0005-0000-0000-00000E0E0000}"/>
    <cellStyle name="Bad 2 2 12" xfId="7852" xr:uid="{00000000-0005-0000-0000-00000F0E0000}"/>
    <cellStyle name="Bad 2 2 13" xfId="7853" xr:uid="{00000000-0005-0000-0000-0000100E0000}"/>
    <cellStyle name="Bad 2 2 14" xfId="7854" xr:uid="{00000000-0005-0000-0000-0000110E0000}"/>
    <cellStyle name="Bad 2 2 15" xfId="7855" xr:uid="{00000000-0005-0000-0000-0000120E0000}"/>
    <cellStyle name="Bad 2 2 16" xfId="7856" xr:uid="{00000000-0005-0000-0000-0000130E0000}"/>
    <cellStyle name="Bad 2 2 17" xfId="7857" xr:uid="{00000000-0005-0000-0000-0000140E0000}"/>
    <cellStyle name="Bad 2 2 18" xfId="7858" xr:uid="{00000000-0005-0000-0000-0000150E0000}"/>
    <cellStyle name="Bad 2 2 2" xfId="7859" xr:uid="{00000000-0005-0000-0000-0000160E0000}"/>
    <cellStyle name="Bad 2 2 3" xfId="7860" xr:uid="{00000000-0005-0000-0000-0000170E0000}"/>
    <cellStyle name="Bad 2 2 4" xfId="7861" xr:uid="{00000000-0005-0000-0000-0000180E0000}"/>
    <cellStyle name="Bad 2 2 5" xfId="7862" xr:uid="{00000000-0005-0000-0000-0000190E0000}"/>
    <cellStyle name="Bad 2 2 6" xfId="7863" xr:uid="{00000000-0005-0000-0000-00001A0E0000}"/>
    <cellStyle name="Bad 2 2 7" xfId="7864" xr:uid="{00000000-0005-0000-0000-00001B0E0000}"/>
    <cellStyle name="Bad 2 2 8" xfId="7865" xr:uid="{00000000-0005-0000-0000-00001C0E0000}"/>
    <cellStyle name="Bad 2 2 9" xfId="7866" xr:uid="{00000000-0005-0000-0000-00001D0E0000}"/>
    <cellStyle name="Bad 2 2_9 Inc.St" xfId="11312" xr:uid="{00EDB911-5EEE-4E73-8F4D-CCCFF2D89716}"/>
    <cellStyle name="Bad 2 3" xfId="7867" xr:uid="{00000000-0005-0000-0000-00001F0E0000}"/>
    <cellStyle name="Bad 2 4" xfId="7868" xr:uid="{00000000-0005-0000-0000-0000200E0000}"/>
    <cellStyle name="Bad 2 5" xfId="7869" xr:uid="{00000000-0005-0000-0000-0000210E0000}"/>
    <cellStyle name="Bad 2 6" xfId="7870" xr:uid="{00000000-0005-0000-0000-0000220E0000}"/>
    <cellStyle name="Bad 2 7" xfId="7871" xr:uid="{00000000-0005-0000-0000-0000230E0000}"/>
    <cellStyle name="Bad 2 8" xfId="7872" xr:uid="{00000000-0005-0000-0000-0000240E0000}"/>
    <cellStyle name="Bad 2 9" xfId="7873" xr:uid="{00000000-0005-0000-0000-0000250E0000}"/>
    <cellStyle name="Bad 2_5130_new" xfId="7874" xr:uid="{00000000-0005-0000-0000-0000260E0000}"/>
    <cellStyle name="Bad 3" xfId="229" xr:uid="{00000000-0005-0000-0000-0000270E0000}"/>
    <cellStyle name="Bad 3 2" xfId="7875" xr:uid="{00000000-0005-0000-0000-0000280E0000}"/>
    <cellStyle name="Bad 3_9 Inc.St" xfId="11313" xr:uid="{3C48307F-C366-4910-B746-081265624DEA}"/>
    <cellStyle name="Bad 4" xfId="230" xr:uid="{00000000-0005-0000-0000-00002A0E0000}"/>
    <cellStyle name="Bad 4 2" xfId="7876" xr:uid="{00000000-0005-0000-0000-00002B0E0000}"/>
    <cellStyle name="Bad 4_9 Inc.St" xfId="11314" xr:uid="{727C0EC6-9D2D-4FF5-9541-61B92CFAB5E6}"/>
    <cellStyle name="Bad 5" xfId="231" xr:uid="{00000000-0005-0000-0000-00002D0E0000}"/>
    <cellStyle name="Bad 6" xfId="628" xr:uid="{00000000-0005-0000-0000-00002E0E0000}"/>
    <cellStyle name="Bad 7" xfId="7877" xr:uid="{00000000-0005-0000-0000-00002F0E0000}"/>
    <cellStyle name="Bad 8" xfId="7878" xr:uid="{00000000-0005-0000-0000-0000300E0000}"/>
    <cellStyle name="Bad 9" xfId="7879" xr:uid="{00000000-0005-0000-0000-0000310E0000}"/>
    <cellStyle name="beide" xfId="1334" xr:uid="{00000000-0005-0000-0000-0000320E0000}"/>
    <cellStyle name="beide 2" xfId="1335" xr:uid="{00000000-0005-0000-0000-0000330E0000}"/>
    <cellStyle name="beide_AcqBal LC" xfId="1336" xr:uid="{00000000-0005-0000-0000-0000340E0000}"/>
    <cellStyle name="Berechnung" xfId="1337" xr:uid="{00000000-0005-0000-0000-0000350E0000}"/>
    <cellStyle name="Berechnung 2" xfId="1977" xr:uid="{00000000-0005-0000-0000-0000360E0000}"/>
    <cellStyle name="Blankettnamn" xfId="232" xr:uid="{00000000-0005-0000-0000-0000370E0000}"/>
    <cellStyle name="Blankettnamn 2" xfId="233" xr:uid="{00000000-0005-0000-0000-0000380E0000}"/>
    <cellStyle name="Blankettnamn 3" xfId="234" xr:uid="{00000000-0005-0000-0000-0000390E0000}"/>
    <cellStyle name="Bom" xfId="1978" xr:uid="{00000000-0005-0000-0000-00003A0E0000}"/>
    <cellStyle name="bottem" xfId="235" xr:uid="{00000000-0005-0000-0000-00003B0E0000}"/>
    <cellStyle name="bottem 2" xfId="664" xr:uid="{00000000-0005-0000-0000-00003C0E0000}"/>
    <cellStyle name="bottem 2 2" xfId="5479" xr:uid="{00000000-0005-0000-0000-00003D0E0000}"/>
    <cellStyle name="bottem 2 2 2" xfId="9286" xr:uid="{00000000-0005-0000-0000-00003E0E0000}"/>
    <cellStyle name="bottem 2 2 2 2" xfId="9928" xr:uid="{6B8066BD-16EA-4941-8EBF-5E2674081085}"/>
    <cellStyle name="bottem 2 2 2 3" xfId="11342" xr:uid="{444A5647-9C06-4642-AF5C-D66CEEFC1569}"/>
    <cellStyle name="bottem 2 2 3" xfId="9626" xr:uid="{C6C78F91-7306-45B2-8B60-47F48411FA14}"/>
    <cellStyle name="bottem 2 3" xfId="5775" xr:uid="{00000000-0005-0000-0000-00003F0E0000}"/>
    <cellStyle name="bottem 2 3 2" xfId="9929" xr:uid="{E712BA25-AC7B-4D5C-BD9F-13B58D84CAC4}"/>
    <cellStyle name="bottem 2 3 3" xfId="11343" xr:uid="{920BE0D5-FD0C-4E09-8333-B615E5FD95AC}"/>
    <cellStyle name="bottem 2 4" xfId="9129" xr:uid="{00000000-0005-0000-0000-0000400E0000}"/>
    <cellStyle name="bottem 2 4 2" xfId="11344" xr:uid="{B675F502-13AB-48F4-AFC5-4ED3049FCA04}"/>
    <cellStyle name="bottem 2 5" xfId="9387" xr:uid="{52D68A0D-1EA8-4CE4-B86F-00F43B680711}"/>
    <cellStyle name="bottem 2_11. BS" xfId="10461" xr:uid="{52693891-36FD-4F21-9DE4-87C7420641C4}"/>
    <cellStyle name="bottem 3" xfId="5478" xr:uid="{00000000-0005-0000-0000-0000420E0000}"/>
    <cellStyle name="bottem 3 2" xfId="9285" xr:uid="{00000000-0005-0000-0000-0000430E0000}"/>
    <cellStyle name="bottem 3 2 2" xfId="9930" xr:uid="{7CB2F91C-E2BD-4101-B9AC-79015E082FFF}"/>
    <cellStyle name="bottem 3 2 3" xfId="11345" xr:uid="{2804BAFD-6A08-425E-937C-D2F69264C4EC}"/>
    <cellStyle name="bottem 3 3" xfId="9625" xr:uid="{BFEA720A-E873-4704-8F61-C80E0B8B09FC}"/>
    <cellStyle name="bottem_AcqBal LC" xfId="1338" xr:uid="{00000000-0005-0000-0000-0000440E0000}"/>
    <cellStyle name="Buena" xfId="1339" xr:uid="{00000000-0005-0000-0000-0000450E0000}"/>
    <cellStyle name="Calc Currency (0)" xfId="236" xr:uid="{00000000-0005-0000-0000-0000460E0000}"/>
    <cellStyle name="Calc Currency (0) 2" xfId="1340" xr:uid="{00000000-0005-0000-0000-0000470E0000}"/>
    <cellStyle name="Calc Currency (0) 2 2" xfId="7880" xr:uid="{00000000-0005-0000-0000-0000480E0000}"/>
    <cellStyle name="Calc Currency (0) 2_9 Inc.St" xfId="11315" xr:uid="{B1C87FC8-0EB4-412E-A5B3-8BAC2A731FB4}"/>
    <cellStyle name="Calc Currency (0)_Acq input" xfId="2070" xr:uid="{00000000-0005-0000-0000-00004A0E0000}"/>
    <cellStyle name="Calcul" xfId="237" xr:uid="{00000000-0005-0000-0000-00004B0E0000}"/>
    <cellStyle name="Calcul 2" xfId="1341" xr:uid="{00000000-0005-0000-0000-00004C0E0000}"/>
    <cellStyle name="Calcul_9 Inc.St" xfId="11316" xr:uid="{E921721B-EF7E-4573-86BC-37F594F14D9D}"/>
    <cellStyle name="Calculation 10" xfId="7881" xr:uid="{00000000-0005-0000-0000-00004E0E0000}"/>
    <cellStyle name="Calculation 11" xfId="7882" xr:uid="{00000000-0005-0000-0000-00004F0E0000}"/>
    <cellStyle name="Calculation 12" xfId="7883" xr:uid="{00000000-0005-0000-0000-0000500E0000}"/>
    <cellStyle name="Calculation 13" xfId="7884" xr:uid="{00000000-0005-0000-0000-0000510E0000}"/>
    <cellStyle name="Calculation 2" xfId="238" xr:uid="{00000000-0005-0000-0000-0000520E0000}"/>
    <cellStyle name="Calculation 2 10" xfId="7885" xr:uid="{00000000-0005-0000-0000-0000530E0000}"/>
    <cellStyle name="Calculation 2 11" xfId="7886" xr:uid="{00000000-0005-0000-0000-0000540E0000}"/>
    <cellStyle name="Calculation 2 12" xfId="7887" xr:uid="{00000000-0005-0000-0000-0000550E0000}"/>
    <cellStyle name="Calculation 2 13" xfId="7888" xr:uid="{00000000-0005-0000-0000-0000560E0000}"/>
    <cellStyle name="Calculation 2 14" xfId="7889" xr:uid="{00000000-0005-0000-0000-0000570E0000}"/>
    <cellStyle name="Calculation 2 15" xfId="7890" xr:uid="{00000000-0005-0000-0000-0000580E0000}"/>
    <cellStyle name="Calculation 2 16" xfId="7891" xr:uid="{00000000-0005-0000-0000-0000590E0000}"/>
    <cellStyle name="Calculation 2 17" xfId="7892" xr:uid="{00000000-0005-0000-0000-00005A0E0000}"/>
    <cellStyle name="Calculation 2 18" xfId="7893" xr:uid="{00000000-0005-0000-0000-00005B0E0000}"/>
    <cellStyle name="Calculation 2 2" xfId="1342" xr:uid="{00000000-0005-0000-0000-00005C0E0000}"/>
    <cellStyle name="Calculation 2 2 10" xfId="7894" xr:uid="{00000000-0005-0000-0000-00005D0E0000}"/>
    <cellStyle name="Calculation 2 2 11" xfId="7895" xr:uid="{00000000-0005-0000-0000-00005E0E0000}"/>
    <cellStyle name="Calculation 2 2 12" xfId="7896" xr:uid="{00000000-0005-0000-0000-00005F0E0000}"/>
    <cellStyle name="Calculation 2 2 13" xfId="7897" xr:uid="{00000000-0005-0000-0000-0000600E0000}"/>
    <cellStyle name="Calculation 2 2 14" xfId="7898" xr:uid="{00000000-0005-0000-0000-0000610E0000}"/>
    <cellStyle name="Calculation 2 2 15" xfId="7899" xr:uid="{00000000-0005-0000-0000-0000620E0000}"/>
    <cellStyle name="Calculation 2 2 16" xfId="7900" xr:uid="{00000000-0005-0000-0000-0000630E0000}"/>
    <cellStyle name="Calculation 2 2 17" xfId="7901" xr:uid="{00000000-0005-0000-0000-0000640E0000}"/>
    <cellStyle name="Calculation 2 2 18" xfId="7902" xr:uid="{00000000-0005-0000-0000-0000650E0000}"/>
    <cellStyle name="Calculation 2 2 2" xfId="7903" xr:uid="{00000000-0005-0000-0000-0000660E0000}"/>
    <cellStyle name="Calculation 2 2 3" xfId="7904" xr:uid="{00000000-0005-0000-0000-0000670E0000}"/>
    <cellStyle name="Calculation 2 2 4" xfId="7905" xr:uid="{00000000-0005-0000-0000-0000680E0000}"/>
    <cellStyle name="Calculation 2 2 5" xfId="7906" xr:uid="{00000000-0005-0000-0000-0000690E0000}"/>
    <cellStyle name="Calculation 2 2 6" xfId="7907" xr:uid="{00000000-0005-0000-0000-00006A0E0000}"/>
    <cellStyle name="Calculation 2 2 7" xfId="7908" xr:uid="{00000000-0005-0000-0000-00006B0E0000}"/>
    <cellStyle name="Calculation 2 2 8" xfId="7909" xr:uid="{00000000-0005-0000-0000-00006C0E0000}"/>
    <cellStyle name="Calculation 2 2 9" xfId="7910" xr:uid="{00000000-0005-0000-0000-00006D0E0000}"/>
    <cellStyle name="Calculation 2 2_9 Inc.St" xfId="11317" xr:uid="{6665CBC2-554C-4D4E-975C-83589081005E}"/>
    <cellStyle name="Calculation 2 3" xfId="7911" xr:uid="{00000000-0005-0000-0000-00006F0E0000}"/>
    <cellStyle name="Calculation 2 4" xfId="7912" xr:uid="{00000000-0005-0000-0000-0000700E0000}"/>
    <cellStyle name="Calculation 2 5" xfId="7913" xr:uid="{00000000-0005-0000-0000-0000710E0000}"/>
    <cellStyle name="Calculation 2 6" xfId="7914" xr:uid="{00000000-0005-0000-0000-0000720E0000}"/>
    <cellStyle name="Calculation 2 7" xfId="7915" xr:uid="{00000000-0005-0000-0000-0000730E0000}"/>
    <cellStyle name="Calculation 2 8" xfId="7916" xr:uid="{00000000-0005-0000-0000-0000740E0000}"/>
    <cellStyle name="Calculation 2 9" xfId="7917" xr:uid="{00000000-0005-0000-0000-0000750E0000}"/>
    <cellStyle name="Calculation 2_5130_new" xfId="7918" xr:uid="{00000000-0005-0000-0000-0000760E0000}"/>
    <cellStyle name="Calculation 3" xfId="239" xr:uid="{00000000-0005-0000-0000-0000770E0000}"/>
    <cellStyle name="Calculation 3 2" xfId="7919" xr:uid="{00000000-0005-0000-0000-0000780E0000}"/>
    <cellStyle name="Calculation 3_9 Inc.St" xfId="11318" xr:uid="{A91D0F8B-7F6E-452D-8AB6-3353941E87C3}"/>
    <cellStyle name="Calculation 4" xfId="240" xr:uid="{00000000-0005-0000-0000-00007A0E0000}"/>
    <cellStyle name="Calculation 4 2" xfId="7920" xr:uid="{00000000-0005-0000-0000-00007B0E0000}"/>
    <cellStyle name="Calculation 4_9 Inc.St" xfId="11319" xr:uid="{07C072EE-974F-455E-8BFA-96B9AEB4D065}"/>
    <cellStyle name="Calculation 5" xfId="241" xr:uid="{00000000-0005-0000-0000-00007D0E0000}"/>
    <cellStyle name="Calculation 6" xfId="2054" xr:uid="{00000000-0005-0000-0000-00007E0E0000}"/>
    <cellStyle name="Calculation 7" xfId="7921" xr:uid="{00000000-0005-0000-0000-00007F0E0000}"/>
    <cellStyle name="Calculation 8" xfId="7922" xr:uid="{00000000-0005-0000-0000-0000800E0000}"/>
    <cellStyle name="Calculation 9" xfId="7923" xr:uid="{00000000-0005-0000-0000-0000810E0000}"/>
    <cellStyle name="Cálculo" xfId="1343" xr:uid="{00000000-0005-0000-0000-0000820E0000}"/>
    <cellStyle name="Celda de comprobación" xfId="1344" xr:uid="{00000000-0005-0000-0000-0000830E0000}"/>
    <cellStyle name="Celda vinculada" xfId="1345" xr:uid="{00000000-0005-0000-0000-0000840E0000}"/>
    <cellStyle name="Cellule liée" xfId="242" xr:uid="{00000000-0005-0000-0000-0000850E0000}"/>
    <cellStyle name="Cellule liée 2" xfId="1346" xr:uid="{00000000-0005-0000-0000-0000860E0000}"/>
    <cellStyle name="Célula de Verificação" xfId="1979" xr:uid="{00000000-0005-0000-0000-0000870E0000}"/>
    <cellStyle name="Célula Vinculada" xfId="1980" xr:uid="{00000000-0005-0000-0000-0000880E0000}"/>
    <cellStyle name="Check Cell 10" xfId="7924" xr:uid="{00000000-0005-0000-0000-0000890E0000}"/>
    <cellStyle name="Check Cell 11" xfId="7925" xr:uid="{00000000-0005-0000-0000-00008A0E0000}"/>
    <cellStyle name="Check Cell 12" xfId="7926" xr:uid="{00000000-0005-0000-0000-00008B0E0000}"/>
    <cellStyle name="Check Cell 13" xfId="7927" xr:uid="{00000000-0005-0000-0000-00008C0E0000}"/>
    <cellStyle name="Check Cell 2" xfId="243" xr:uid="{00000000-0005-0000-0000-00008D0E0000}"/>
    <cellStyle name="Check Cell 2 10" xfId="7928" xr:uid="{00000000-0005-0000-0000-00008E0E0000}"/>
    <cellStyle name="Check Cell 2 11" xfId="7929" xr:uid="{00000000-0005-0000-0000-00008F0E0000}"/>
    <cellStyle name="Check Cell 2 12" xfId="7930" xr:uid="{00000000-0005-0000-0000-0000900E0000}"/>
    <cellStyle name="Check Cell 2 13" xfId="7931" xr:uid="{00000000-0005-0000-0000-0000910E0000}"/>
    <cellStyle name="Check Cell 2 14" xfId="7932" xr:uid="{00000000-0005-0000-0000-0000920E0000}"/>
    <cellStyle name="Check Cell 2 15" xfId="7933" xr:uid="{00000000-0005-0000-0000-0000930E0000}"/>
    <cellStyle name="Check Cell 2 16" xfId="7934" xr:uid="{00000000-0005-0000-0000-0000940E0000}"/>
    <cellStyle name="Check Cell 2 17" xfId="7935" xr:uid="{00000000-0005-0000-0000-0000950E0000}"/>
    <cellStyle name="Check Cell 2 18" xfId="7936" xr:uid="{00000000-0005-0000-0000-0000960E0000}"/>
    <cellStyle name="Check Cell 2 2" xfId="1347" xr:uid="{00000000-0005-0000-0000-0000970E0000}"/>
    <cellStyle name="Check Cell 2 2 10" xfId="7937" xr:uid="{00000000-0005-0000-0000-0000980E0000}"/>
    <cellStyle name="Check Cell 2 2 11" xfId="7938" xr:uid="{00000000-0005-0000-0000-0000990E0000}"/>
    <cellStyle name="Check Cell 2 2 12" xfId="7939" xr:uid="{00000000-0005-0000-0000-00009A0E0000}"/>
    <cellStyle name="Check Cell 2 2 13" xfId="7940" xr:uid="{00000000-0005-0000-0000-00009B0E0000}"/>
    <cellStyle name="Check Cell 2 2 14" xfId="7941" xr:uid="{00000000-0005-0000-0000-00009C0E0000}"/>
    <cellStyle name="Check Cell 2 2 15" xfId="7942" xr:uid="{00000000-0005-0000-0000-00009D0E0000}"/>
    <cellStyle name="Check Cell 2 2 16" xfId="7943" xr:uid="{00000000-0005-0000-0000-00009E0E0000}"/>
    <cellStyle name="Check Cell 2 2 17" xfId="7944" xr:uid="{00000000-0005-0000-0000-00009F0E0000}"/>
    <cellStyle name="Check Cell 2 2 18" xfId="7945" xr:uid="{00000000-0005-0000-0000-0000A00E0000}"/>
    <cellStyle name="Check Cell 2 2 2" xfId="7946" xr:uid="{00000000-0005-0000-0000-0000A10E0000}"/>
    <cellStyle name="Check Cell 2 2 3" xfId="7947" xr:uid="{00000000-0005-0000-0000-0000A20E0000}"/>
    <cellStyle name="Check Cell 2 2 4" xfId="7948" xr:uid="{00000000-0005-0000-0000-0000A30E0000}"/>
    <cellStyle name="Check Cell 2 2 5" xfId="7949" xr:uid="{00000000-0005-0000-0000-0000A40E0000}"/>
    <cellStyle name="Check Cell 2 2 6" xfId="7950" xr:uid="{00000000-0005-0000-0000-0000A50E0000}"/>
    <cellStyle name="Check Cell 2 2 7" xfId="7951" xr:uid="{00000000-0005-0000-0000-0000A60E0000}"/>
    <cellStyle name="Check Cell 2 2 8" xfId="7952" xr:uid="{00000000-0005-0000-0000-0000A70E0000}"/>
    <cellStyle name="Check Cell 2 2 9" xfId="7953" xr:uid="{00000000-0005-0000-0000-0000A80E0000}"/>
    <cellStyle name="Check Cell 2 2_9 Inc.St" xfId="11320" xr:uid="{0AD820BC-0182-40B4-836D-81C0FFEE8582}"/>
    <cellStyle name="Check Cell 2 3" xfId="7954" xr:uid="{00000000-0005-0000-0000-0000AA0E0000}"/>
    <cellStyle name="Check Cell 2 4" xfId="7955" xr:uid="{00000000-0005-0000-0000-0000AB0E0000}"/>
    <cellStyle name="Check Cell 2 5" xfId="7956" xr:uid="{00000000-0005-0000-0000-0000AC0E0000}"/>
    <cellStyle name="Check Cell 2 6" xfId="7957" xr:uid="{00000000-0005-0000-0000-0000AD0E0000}"/>
    <cellStyle name="Check Cell 2 7" xfId="7958" xr:uid="{00000000-0005-0000-0000-0000AE0E0000}"/>
    <cellStyle name="Check Cell 2 8" xfId="7959" xr:uid="{00000000-0005-0000-0000-0000AF0E0000}"/>
    <cellStyle name="Check Cell 2 9" xfId="7960" xr:uid="{00000000-0005-0000-0000-0000B00E0000}"/>
    <cellStyle name="Check Cell 2_5130_new" xfId="7961" xr:uid="{00000000-0005-0000-0000-0000B10E0000}"/>
    <cellStyle name="Check Cell 3" xfId="244" xr:uid="{00000000-0005-0000-0000-0000B20E0000}"/>
    <cellStyle name="Check Cell 3 2" xfId="7962" xr:uid="{00000000-0005-0000-0000-0000B30E0000}"/>
    <cellStyle name="Check Cell 3_9 Inc.St" xfId="11321" xr:uid="{0774F06C-63B3-453B-8CC4-4574EC1AFA1C}"/>
    <cellStyle name="Check Cell 4" xfId="245" xr:uid="{00000000-0005-0000-0000-0000B50E0000}"/>
    <cellStyle name="Check Cell 4 2" xfId="7963" xr:uid="{00000000-0005-0000-0000-0000B60E0000}"/>
    <cellStyle name="Check Cell 4_9 Inc.St" xfId="11322" xr:uid="{5558F08D-7B59-455E-B05E-7EC3825A7DA9}"/>
    <cellStyle name="Check Cell 5" xfId="246" xr:uid="{00000000-0005-0000-0000-0000B80E0000}"/>
    <cellStyle name="Check Cell 6" xfId="7964" xr:uid="{00000000-0005-0000-0000-0000B90E0000}"/>
    <cellStyle name="Check Cell 7" xfId="7965" xr:uid="{00000000-0005-0000-0000-0000BA0E0000}"/>
    <cellStyle name="Check Cell 8" xfId="7966" xr:uid="{00000000-0005-0000-0000-0000BB0E0000}"/>
    <cellStyle name="Check Cell 9" xfId="7967" xr:uid="{00000000-0005-0000-0000-0000BC0E0000}"/>
    <cellStyle name="ColumnHeading" xfId="247" xr:uid="{00000000-0005-0000-0000-0000BD0E0000}"/>
    <cellStyle name="Comma" xfId="248" builtinId="3"/>
    <cellStyle name="Comma [0] 2" xfId="1348" xr:uid="{00000000-0005-0000-0000-0000BF0E0000}"/>
    <cellStyle name="Comma [0] 2 2" xfId="6113" xr:uid="{00000000-0005-0000-0000-0000C00E0000}"/>
    <cellStyle name="Comma [0] 2_9 Inc.St" xfId="11323" xr:uid="{910C7A0E-64A5-4899-90FF-297BE9264083}"/>
    <cellStyle name="Comma 10" xfId="249" xr:uid="{00000000-0005-0000-0000-0000C20E0000}"/>
    <cellStyle name="Comma 10 2" xfId="250" xr:uid="{00000000-0005-0000-0000-0000C30E0000}"/>
    <cellStyle name="Comma 10 2 2" xfId="251" xr:uid="{00000000-0005-0000-0000-0000C40E0000}"/>
    <cellStyle name="Comma 10 2 2 2" xfId="707" xr:uid="{00000000-0005-0000-0000-0000C50E0000}"/>
    <cellStyle name="Comma 10 2 2 2 2" xfId="5875" xr:uid="{00000000-0005-0000-0000-0000C60E0000}"/>
    <cellStyle name="Comma 10 2 2 2 3" xfId="6111" xr:uid="{00000000-0005-0000-0000-0000C70E0000}"/>
    <cellStyle name="Comma 10 2 2 2 4" xfId="6291" xr:uid="{00000000-0005-0000-0000-0000C80E0000}"/>
    <cellStyle name="Comma 10 2 2 3" xfId="5783" xr:uid="{00000000-0005-0000-0000-0000C90E0000}"/>
    <cellStyle name="Comma 10 2 2 4" xfId="6022" xr:uid="{00000000-0005-0000-0000-0000CA0E0000}"/>
    <cellStyle name="Comma 10 2 2 5" xfId="5773" xr:uid="{00000000-0005-0000-0000-0000CB0E0000}"/>
    <cellStyle name="Comma 10 2 2 5 2" xfId="9931" xr:uid="{B7FCC33F-9906-4F7C-8F2E-EBB9A3266BD6}"/>
    <cellStyle name="Comma 10 2 2_11. BS" xfId="10464" xr:uid="{FAC2827B-C5E2-47D6-9A15-46AC45EFF8C3}"/>
    <cellStyle name="Comma 10 2 3" xfId="685" xr:uid="{00000000-0005-0000-0000-0000CD0E0000}"/>
    <cellStyle name="Comma 10 2 3 2" xfId="5853" xr:uid="{00000000-0005-0000-0000-0000CE0E0000}"/>
    <cellStyle name="Comma 10 2 3 3" xfId="6089" xr:uid="{00000000-0005-0000-0000-0000CF0E0000}"/>
    <cellStyle name="Comma 10 2 3 4" xfId="6269" xr:uid="{00000000-0005-0000-0000-0000D00E0000}"/>
    <cellStyle name="Comma 10 2 4" xfId="1350" xr:uid="{00000000-0005-0000-0000-0000D10E0000}"/>
    <cellStyle name="Comma 10 2 4 2" xfId="6115" xr:uid="{00000000-0005-0000-0000-0000D20E0000}"/>
    <cellStyle name="Comma 10 2 5" xfId="5782" xr:uid="{00000000-0005-0000-0000-0000D30E0000}"/>
    <cellStyle name="Comma 10 2 6" xfId="6021" xr:uid="{00000000-0005-0000-0000-0000D40E0000}"/>
    <cellStyle name="Comma 10 2 7" xfId="5750" xr:uid="{00000000-0005-0000-0000-0000D50E0000}"/>
    <cellStyle name="Comma 10 2 7 2" xfId="9932" xr:uid="{00CF3398-6515-44D0-9D50-86B115A009A3}"/>
    <cellStyle name="Comma 10 2_11. BS" xfId="10463" xr:uid="{6BD08011-E8AA-4FD6-9489-8A93C15BAE86}"/>
    <cellStyle name="Comma 10 3" xfId="252" xr:uid="{00000000-0005-0000-0000-0000D70E0000}"/>
    <cellStyle name="Comma 10 3 2" xfId="696" xr:uid="{00000000-0005-0000-0000-0000D80E0000}"/>
    <cellStyle name="Comma 10 3 2 2" xfId="5864" xr:uid="{00000000-0005-0000-0000-0000D90E0000}"/>
    <cellStyle name="Comma 10 3 2 3" xfId="6100" xr:uid="{00000000-0005-0000-0000-0000DA0E0000}"/>
    <cellStyle name="Comma 10 3 2 4" xfId="6280" xr:uid="{00000000-0005-0000-0000-0000DB0E0000}"/>
    <cellStyle name="Comma 10 3 3" xfId="5784" xr:uid="{00000000-0005-0000-0000-0000DC0E0000}"/>
    <cellStyle name="Comma 10 3 4" xfId="6023" xr:uid="{00000000-0005-0000-0000-0000DD0E0000}"/>
    <cellStyle name="Comma 10 3 5" xfId="5762" xr:uid="{00000000-0005-0000-0000-0000DE0E0000}"/>
    <cellStyle name="Comma 10 3 5 2" xfId="9933" xr:uid="{CD6CAD11-1383-424A-94FA-8000D12905F4}"/>
    <cellStyle name="Comma 10 3_11. BS" xfId="10465" xr:uid="{BE758A90-C74A-4113-887B-60F4B98CE2E8}"/>
    <cellStyle name="Comma 10 4" xfId="674" xr:uid="{00000000-0005-0000-0000-0000E00E0000}"/>
    <cellStyle name="Comma 10 4 2" xfId="5842" xr:uid="{00000000-0005-0000-0000-0000E10E0000}"/>
    <cellStyle name="Comma 10 4 3" xfId="6078" xr:uid="{00000000-0005-0000-0000-0000E20E0000}"/>
    <cellStyle name="Comma 10 4 4" xfId="6258" xr:uid="{00000000-0005-0000-0000-0000E30E0000}"/>
    <cellStyle name="Comma 10 5" xfId="1349" xr:uid="{00000000-0005-0000-0000-0000E40E0000}"/>
    <cellStyle name="Comma 10 5 2" xfId="6114" xr:uid="{00000000-0005-0000-0000-0000E50E0000}"/>
    <cellStyle name="Comma 10 6" xfId="5480" xr:uid="{00000000-0005-0000-0000-0000E60E0000}"/>
    <cellStyle name="Comma 10 6 2" xfId="6237" xr:uid="{00000000-0005-0000-0000-0000E70E0000}"/>
    <cellStyle name="Comma 10 7" xfId="5576" xr:uid="{00000000-0005-0000-0000-0000E80E0000}"/>
    <cellStyle name="Comma 10 7 2" xfId="5781" xr:uid="{00000000-0005-0000-0000-0000E90E0000}"/>
    <cellStyle name="Comma 10 8" xfId="6020" xr:uid="{00000000-0005-0000-0000-0000EA0E0000}"/>
    <cellStyle name="Comma 10 9" xfId="5740" xr:uid="{00000000-0005-0000-0000-0000EB0E0000}"/>
    <cellStyle name="Comma 10 9 2" xfId="9934" xr:uid="{5A4069BF-D0B4-43D5-982A-1888D1DED237}"/>
    <cellStyle name="Comma 10_11. BS" xfId="10462" xr:uid="{14CB5267-BF4D-44D1-A344-B6A492BEDB13}"/>
    <cellStyle name="Comma 11" xfId="253" xr:uid="{00000000-0005-0000-0000-0000ED0E0000}"/>
    <cellStyle name="Comma 11 2" xfId="254" xr:uid="{00000000-0005-0000-0000-0000EE0E0000}"/>
    <cellStyle name="Comma 11 2 2" xfId="697" xr:uid="{00000000-0005-0000-0000-0000EF0E0000}"/>
    <cellStyle name="Comma 11 2 2 2" xfId="5865" xr:uid="{00000000-0005-0000-0000-0000F00E0000}"/>
    <cellStyle name="Comma 11 2 2 3" xfId="6101" xr:uid="{00000000-0005-0000-0000-0000F10E0000}"/>
    <cellStyle name="Comma 11 2 2 4" xfId="6281" xr:uid="{00000000-0005-0000-0000-0000F20E0000}"/>
    <cellStyle name="Comma 11 2 3" xfId="658" xr:uid="{00000000-0005-0000-0000-0000F30E0000}"/>
    <cellStyle name="Comma 11 2 3 2" xfId="6067" xr:uid="{00000000-0005-0000-0000-0000F40E0000}"/>
    <cellStyle name="Comma 11 2 4" xfId="5786" xr:uid="{00000000-0005-0000-0000-0000F50E0000}"/>
    <cellStyle name="Comma 11 2 5" xfId="6025" xr:uid="{00000000-0005-0000-0000-0000F60E0000}"/>
    <cellStyle name="Comma 11 2 6" xfId="5763" xr:uid="{00000000-0005-0000-0000-0000F70E0000}"/>
    <cellStyle name="Comma 11 2 6 2" xfId="9935" xr:uid="{54DE897A-C4A7-42BA-B9FC-4D5D7A83EA4F}"/>
    <cellStyle name="Comma 11 2_11. BS" xfId="10467" xr:uid="{E41ECE17-F3E4-43D6-88FC-45BB166BFA41}"/>
    <cellStyle name="Comma 11 3" xfId="675" xr:uid="{00000000-0005-0000-0000-0000F80E0000}"/>
    <cellStyle name="Comma 11 3 2" xfId="5843" xr:uid="{00000000-0005-0000-0000-0000F90E0000}"/>
    <cellStyle name="Comma 11 3 3" xfId="6079" xr:uid="{00000000-0005-0000-0000-0000FA0E0000}"/>
    <cellStyle name="Comma 11 3 4" xfId="6259" xr:uid="{00000000-0005-0000-0000-0000FB0E0000}"/>
    <cellStyle name="Comma 11 4" xfId="642" xr:uid="{00000000-0005-0000-0000-0000FC0E0000}"/>
    <cellStyle name="Comma 11 4 2" xfId="6064" xr:uid="{00000000-0005-0000-0000-0000FD0E0000}"/>
    <cellStyle name="Comma 11 5" xfId="1351" xr:uid="{00000000-0005-0000-0000-0000FE0E0000}"/>
    <cellStyle name="Comma 11 5 2" xfId="6116" xr:uid="{00000000-0005-0000-0000-0000FF0E0000}"/>
    <cellStyle name="Comma 11 6" xfId="5785" xr:uid="{00000000-0005-0000-0000-0000000F0000}"/>
    <cellStyle name="Comma 11 7" xfId="6024" xr:uid="{00000000-0005-0000-0000-0000010F0000}"/>
    <cellStyle name="Comma 11 8" xfId="5741" xr:uid="{00000000-0005-0000-0000-0000020F0000}"/>
    <cellStyle name="Comma 11 8 2" xfId="9936" xr:uid="{B5196059-A937-4112-BEDD-402C5F567188}"/>
    <cellStyle name="Comma 11_11. BS" xfId="10466" xr:uid="{83A269E0-30E9-4581-86AE-96A5A6A3525B}"/>
    <cellStyle name="Comma 12" xfId="255" xr:uid="{00000000-0005-0000-0000-0000040F0000}"/>
    <cellStyle name="Comma 12 2" xfId="687" xr:uid="{00000000-0005-0000-0000-0000050F0000}"/>
    <cellStyle name="Comma 12 2 2" xfId="1352" xr:uid="{00000000-0005-0000-0000-0000060F0000}"/>
    <cellStyle name="Comma 12 2 2 2" xfId="6117" xr:uid="{00000000-0005-0000-0000-0000070F0000}"/>
    <cellStyle name="Comma 12 2 3" xfId="6091" xr:uid="{00000000-0005-0000-0000-0000080F0000}"/>
    <cellStyle name="Comma 12 2 3 2" xfId="9292" xr:uid="{00000000-0005-0000-0000-0000090F0000}"/>
    <cellStyle name="Comma 12 2 3 2 2" xfId="9937" xr:uid="{730A226F-3C42-43FA-BDEA-0840DDF424CA}"/>
    <cellStyle name="Comma 12 2 3 3" xfId="9634" xr:uid="{D61B8B2D-73D8-402C-B3A1-94FF2C960390}"/>
    <cellStyle name="Comma 12 2 4" xfId="5855" xr:uid="{00000000-0005-0000-0000-00000A0F0000}"/>
    <cellStyle name="Comma 12 2 4 2" xfId="9938" xr:uid="{BA350AA1-00B6-4913-A9CD-2CB94A416822}"/>
    <cellStyle name="Comma 12 2 5" xfId="9143" xr:uid="{00000000-0005-0000-0000-00000B0F0000}"/>
    <cellStyle name="Comma 12 2 5 2" xfId="9939" xr:uid="{17E20784-17F5-4A2F-AEE2-EE2B5F0D77A1}"/>
    <cellStyle name="Comma 12 2 6" xfId="9414" xr:uid="{9E1A2E89-E488-4E11-87E7-7251525241C5}"/>
    <cellStyle name="Comma 12 3" xfId="5577" xr:uid="{00000000-0005-0000-0000-00000C0F0000}"/>
    <cellStyle name="Comma 12 3 2" xfId="5787" xr:uid="{00000000-0005-0000-0000-00000D0F0000}"/>
    <cellStyle name="Comma 12 3_11. BS" xfId="10468" xr:uid="{FECF2D65-2D1E-4F68-9CAB-B992DD1EC69D}"/>
    <cellStyle name="Comma 12 4" xfId="6026" xr:uid="{00000000-0005-0000-0000-00000E0F0000}"/>
    <cellStyle name="Comma 12 5" xfId="6271" xr:uid="{00000000-0005-0000-0000-00000F0F0000}"/>
    <cellStyle name="Comma 12 5 2" xfId="9305" xr:uid="{00000000-0005-0000-0000-0000100F0000}"/>
    <cellStyle name="Comma 12 5 2 2" xfId="9940" xr:uid="{93BB2518-690D-43F5-8769-07F8DA7CE5B7}"/>
    <cellStyle name="Comma 12 5 3" xfId="9654" xr:uid="{631AA92D-ADD5-45B2-A272-F0F67459B7D1}"/>
    <cellStyle name="Comma 12 6" xfId="5777" xr:uid="{00000000-0005-0000-0000-0000110F0000}"/>
    <cellStyle name="Comma 12 6 2" xfId="9941" xr:uid="{C5C8825E-F4EE-412F-BA37-8500CFFE0346}"/>
    <cellStyle name="Comma 12 7" xfId="9131" xr:uid="{00000000-0005-0000-0000-0000120F0000}"/>
    <cellStyle name="Comma 12 7 2" xfId="9942" xr:uid="{9AF53BED-8F7B-4B0D-A9CF-0E183BDB864A}"/>
    <cellStyle name="Comma 12 8" xfId="9392" xr:uid="{5741C9BF-0099-49A8-8D91-FCA7312AC200}"/>
    <cellStyle name="Comma 12_9 Inc.St" xfId="11324" xr:uid="{61262DB3-3D6D-45F4-B085-5F9D35BBD8D3}"/>
    <cellStyle name="Comma 13" xfId="654" xr:uid="{00000000-0005-0000-0000-0000140F0000}"/>
    <cellStyle name="Comma 13 2" xfId="1354" xr:uid="{00000000-0005-0000-0000-0000150F0000}"/>
    <cellStyle name="Comma 13 2 2" xfId="6119" xr:uid="{00000000-0005-0000-0000-0000160F0000}"/>
    <cellStyle name="Comma 13 3" xfId="1353" xr:uid="{00000000-0005-0000-0000-0000170F0000}"/>
    <cellStyle name="Comma 13 3 2" xfId="6118" xr:uid="{00000000-0005-0000-0000-0000180F0000}"/>
    <cellStyle name="Comma 13 4" xfId="5578" xr:uid="{00000000-0005-0000-0000-0000190F0000}"/>
    <cellStyle name="Comma 13 4 2" xfId="6066" xr:uid="{00000000-0005-0000-0000-00001A0F0000}"/>
    <cellStyle name="Comma 13 4 2 2" xfId="9943" xr:uid="{3A553110-46C7-419D-A0E0-EE4D5DE7CB7C}"/>
    <cellStyle name="Comma 13 4 3" xfId="9289" xr:uid="{00000000-0005-0000-0000-00001B0F0000}"/>
    <cellStyle name="Comma 13 4 3 2" xfId="9944" xr:uid="{CEA9D3BD-BB18-43B2-9D9E-05917E607645}"/>
    <cellStyle name="Comma 13 4 4" xfId="9631" xr:uid="{71C6AA14-AA3B-446C-AB43-3AEFE9531131}"/>
    <cellStyle name="Comma 13 4_11. BS" xfId="10469" xr:uid="{55801FD0-7D20-4572-8CD0-8868DA0AA5CC}"/>
    <cellStyle name="Comma 13 5" xfId="5831" xr:uid="{00000000-0005-0000-0000-00001C0F0000}"/>
    <cellStyle name="Comma 13 5 2" xfId="9945" xr:uid="{215CD956-EAB7-4567-96A4-86F8E3F830FD}"/>
    <cellStyle name="Comma 13 6" xfId="9140" xr:uid="{00000000-0005-0000-0000-00001D0F0000}"/>
    <cellStyle name="Comma 13 6 2" xfId="9946" xr:uid="{7AE66B60-3FD6-448D-AA80-38EE3856FF54}"/>
    <cellStyle name="Comma 13 7" xfId="9411" xr:uid="{07D9EA70-37DF-4804-A3CB-764B9F5B94CA}"/>
    <cellStyle name="Comma 13_9 Inc.St" xfId="11325" xr:uid="{28134699-5ADC-4DE4-B51C-3F5F6536D237}"/>
    <cellStyle name="Comma 14" xfId="1355" xr:uid="{00000000-0005-0000-0000-00001F0F0000}"/>
    <cellStyle name="Comma 14 2" xfId="1356" xr:uid="{00000000-0005-0000-0000-0000200F0000}"/>
    <cellStyle name="Comma 14 2 2" xfId="6121" xr:uid="{00000000-0005-0000-0000-0000210F0000}"/>
    <cellStyle name="Comma 14 3" xfId="5579" xr:uid="{00000000-0005-0000-0000-0000220F0000}"/>
    <cellStyle name="Comma 14 3 2" xfId="6120" xr:uid="{00000000-0005-0000-0000-0000230F0000}"/>
    <cellStyle name="Comma 14 3_11. BS" xfId="10470" xr:uid="{51617BDE-C72F-460A-B030-AE81450E0485}"/>
    <cellStyle name="Comma 14_9 Inc.St" xfId="11326" xr:uid="{D4FF0E15-F2FE-42EF-9017-4990BDE34AF9}"/>
    <cellStyle name="Comma 15" xfId="1357" xr:uid="{00000000-0005-0000-0000-0000250F0000}"/>
    <cellStyle name="Comma 15 2" xfId="1358" xr:uid="{00000000-0005-0000-0000-0000260F0000}"/>
    <cellStyle name="Comma 15 2 2" xfId="6123" xr:uid="{00000000-0005-0000-0000-0000270F0000}"/>
    <cellStyle name="Comma 15 3" xfId="5580" xr:uid="{00000000-0005-0000-0000-0000280F0000}"/>
    <cellStyle name="Comma 15 3 2" xfId="6122" xr:uid="{00000000-0005-0000-0000-0000290F0000}"/>
    <cellStyle name="Comma 15 3_11. BS" xfId="10471" xr:uid="{4B0F983E-0F22-4517-AAA0-46DCB776236F}"/>
    <cellStyle name="Comma 15_9 Inc.St" xfId="11327" xr:uid="{15AD8CAF-5A31-4CBB-B8A8-FB75A8B27DC1}"/>
    <cellStyle name="Comma 16" xfId="1359" xr:uid="{00000000-0005-0000-0000-00002B0F0000}"/>
    <cellStyle name="Comma 16 2" xfId="1360" xr:uid="{00000000-0005-0000-0000-00002C0F0000}"/>
    <cellStyle name="Comma 16 2 2" xfId="6125" xr:uid="{00000000-0005-0000-0000-00002D0F0000}"/>
    <cellStyle name="Comma 16 3" xfId="5581" xr:uid="{00000000-0005-0000-0000-00002E0F0000}"/>
    <cellStyle name="Comma 16 3 2" xfId="6124" xr:uid="{00000000-0005-0000-0000-00002F0F0000}"/>
    <cellStyle name="Comma 16 3_11. BS" xfId="10472" xr:uid="{23EF1169-A209-440F-8938-540DB819464E}"/>
    <cellStyle name="Comma 16_9 Inc.St" xfId="11328" xr:uid="{9E01EBB5-7F39-4F0A-804F-0FCBB1B77350}"/>
    <cellStyle name="Comma 17" xfId="1361" xr:uid="{00000000-0005-0000-0000-0000310F0000}"/>
    <cellStyle name="Comma 17 2" xfId="1362" xr:uid="{00000000-0005-0000-0000-0000320F0000}"/>
    <cellStyle name="Comma 17 2 2" xfId="6127" xr:uid="{00000000-0005-0000-0000-0000330F0000}"/>
    <cellStyle name="Comma 17 3" xfId="5582" xr:uid="{00000000-0005-0000-0000-0000340F0000}"/>
    <cellStyle name="Comma 17 3 2" xfId="6126" xr:uid="{00000000-0005-0000-0000-0000350F0000}"/>
    <cellStyle name="Comma 17 3_11. BS" xfId="10473" xr:uid="{8D6EA958-8C3D-4FE8-A20E-37A54DF96A2D}"/>
    <cellStyle name="Comma 17_9 Inc.St" xfId="11329" xr:uid="{0281069B-82FA-4BFA-A904-86D4EE45825E}"/>
    <cellStyle name="Comma 18" xfId="1363" xr:uid="{00000000-0005-0000-0000-0000370F0000}"/>
    <cellStyle name="Comma 18 2" xfId="1364" xr:uid="{00000000-0005-0000-0000-0000380F0000}"/>
    <cellStyle name="Comma 18 2 2" xfId="6129" xr:uid="{00000000-0005-0000-0000-0000390F0000}"/>
    <cellStyle name="Comma 18 3" xfId="5583" xr:uid="{00000000-0005-0000-0000-00003A0F0000}"/>
    <cellStyle name="Comma 18 3 2" xfId="6128" xr:uid="{00000000-0005-0000-0000-00003B0F0000}"/>
    <cellStyle name="Comma 18 3_11. BS" xfId="10474" xr:uid="{893F2F15-C930-4328-A312-E0F66F4E6090}"/>
    <cellStyle name="Comma 18_9 Inc.St" xfId="11330" xr:uid="{6D2DCDD2-E0DC-4FE5-B279-B6FED61B5C50}"/>
    <cellStyle name="Comma 19" xfId="1365" xr:uid="{00000000-0005-0000-0000-00003D0F0000}"/>
    <cellStyle name="Comma 19 2" xfId="6130" xr:uid="{00000000-0005-0000-0000-00003E0F0000}"/>
    <cellStyle name="Comma 19_9 Inc.St" xfId="11331" xr:uid="{F77FF4F2-8B37-463A-892B-4D0FA7028779}"/>
    <cellStyle name="Comma 2" xfId="256" xr:uid="{00000000-0005-0000-0000-0000400F0000}"/>
    <cellStyle name="Comma 2 10" xfId="1366" xr:uid="{00000000-0005-0000-0000-0000410F0000}"/>
    <cellStyle name="Comma 2 100" xfId="9346" xr:uid="{325070DF-78F7-4479-B924-0376A7DD9034}"/>
    <cellStyle name="Comma 2 11" xfId="2677" xr:uid="{00000000-0005-0000-0000-0000420F0000}"/>
    <cellStyle name="Comma 2 12" xfId="2678" xr:uid="{00000000-0005-0000-0000-0000430F0000}"/>
    <cellStyle name="Comma 2 13" xfId="2679" xr:uid="{00000000-0005-0000-0000-0000440F0000}"/>
    <cellStyle name="Comma 2 14" xfId="2680" xr:uid="{00000000-0005-0000-0000-0000450F0000}"/>
    <cellStyle name="Comma 2 15" xfId="2681" xr:uid="{00000000-0005-0000-0000-0000460F0000}"/>
    <cellStyle name="Comma 2 16" xfId="2682" xr:uid="{00000000-0005-0000-0000-0000470F0000}"/>
    <cellStyle name="Comma 2 17" xfId="2683" xr:uid="{00000000-0005-0000-0000-0000480F0000}"/>
    <cellStyle name="Comma 2 18" xfId="2684" xr:uid="{00000000-0005-0000-0000-0000490F0000}"/>
    <cellStyle name="Comma 2 19" xfId="2685" xr:uid="{00000000-0005-0000-0000-00004A0F0000}"/>
    <cellStyle name="Comma 2 2" xfId="257" xr:uid="{00000000-0005-0000-0000-00004B0F0000}"/>
    <cellStyle name="Comma 2 2 10" xfId="2686" xr:uid="{00000000-0005-0000-0000-00004C0F0000}"/>
    <cellStyle name="Comma 2 2 11" xfId="2687" xr:uid="{00000000-0005-0000-0000-00004D0F0000}"/>
    <cellStyle name="Comma 2 2 12" xfId="2688" xr:uid="{00000000-0005-0000-0000-00004E0F0000}"/>
    <cellStyle name="Comma 2 2 13" xfId="2689" xr:uid="{00000000-0005-0000-0000-00004F0F0000}"/>
    <cellStyle name="Comma 2 2 14" xfId="2690" xr:uid="{00000000-0005-0000-0000-0000500F0000}"/>
    <cellStyle name="Comma 2 2 15" xfId="2691" xr:uid="{00000000-0005-0000-0000-0000510F0000}"/>
    <cellStyle name="Comma 2 2 16" xfId="2692" xr:uid="{00000000-0005-0000-0000-0000520F0000}"/>
    <cellStyle name="Comma 2 2 17" xfId="2693" xr:uid="{00000000-0005-0000-0000-0000530F0000}"/>
    <cellStyle name="Comma 2 2 18" xfId="2694" xr:uid="{00000000-0005-0000-0000-0000540F0000}"/>
    <cellStyle name="Comma 2 2 19" xfId="2695" xr:uid="{00000000-0005-0000-0000-0000550F0000}"/>
    <cellStyle name="Comma 2 2 2" xfId="1367" xr:uid="{00000000-0005-0000-0000-0000560F0000}"/>
    <cellStyle name="Comma 2 2 2 2" xfId="2696" xr:uid="{00000000-0005-0000-0000-0000570F0000}"/>
    <cellStyle name="Comma 2 2 2 3" xfId="2697" xr:uid="{00000000-0005-0000-0000-0000580F0000}"/>
    <cellStyle name="Comma 2 2 2 4" xfId="2698" xr:uid="{00000000-0005-0000-0000-0000590F0000}"/>
    <cellStyle name="Comma 2 2 2 5" xfId="2699" xr:uid="{00000000-0005-0000-0000-00005A0F0000}"/>
    <cellStyle name="Comma 2 2 2_3 Geography" xfId="11333" xr:uid="{F846AF0A-C255-4588-AEF3-0AAA125D1396}"/>
    <cellStyle name="Comma 2 2 20" xfId="2700" xr:uid="{00000000-0005-0000-0000-00005C0F0000}"/>
    <cellStyle name="Comma 2 2 21" xfId="2701" xr:uid="{00000000-0005-0000-0000-00005D0F0000}"/>
    <cellStyle name="Comma 2 2 22" xfId="2702" xr:uid="{00000000-0005-0000-0000-00005E0F0000}"/>
    <cellStyle name="Comma 2 2 23" xfId="2703" xr:uid="{00000000-0005-0000-0000-00005F0F0000}"/>
    <cellStyle name="Comma 2 2 24" xfId="2704" xr:uid="{00000000-0005-0000-0000-0000600F0000}"/>
    <cellStyle name="Comma 2 2 25" xfId="2705" xr:uid="{00000000-0005-0000-0000-0000610F0000}"/>
    <cellStyle name="Comma 2 2 26" xfId="2706" xr:uid="{00000000-0005-0000-0000-0000620F0000}"/>
    <cellStyle name="Comma 2 2 27" xfId="2707" xr:uid="{00000000-0005-0000-0000-0000630F0000}"/>
    <cellStyle name="Comma 2 2 28" xfId="2708" xr:uid="{00000000-0005-0000-0000-0000640F0000}"/>
    <cellStyle name="Comma 2 2 29" xfId="2709" xr:uid="{00000000-0005-0000-0000-0000650F0000}"/>
    <cellStyle name="Comma 2 2 3" xfId="1368" xr:uid="{00000000-0005-0000-0000-0000660F0000}"/>
    <cellStyle name="Comma 2 2 30" xfId="2710" xr:uid="{00000000-0005-0000-0000-0000670F0000}"/>
    <cellStyle name="Comma 2 2 31" xfId="2711" xr:uid="{00000000-0005-0000-0000-0000680F0000}"/>
    <cellStyle name="Comma 2 2 32" xfId="2712" xr:uid="{00000000-0005-0000-0000-0000690F0000}"/>
    <cellStyle name="Comma 2 2 33" xfId="2713" xr:uid="{00000000-0005-0000-0000-00006A0F0000}"/>
    <cellStyle name="Comma 2 2 34" xfId="2714" xr:uid="{00000000-0005-0000-0000-00006B0F0000}"/>
    <cellStyle name="Comma 2 2 35" xfId="2715" xr:uid="{00000000-0005-0000-0000-00006C0F0000}"/>
    <cellStyle name="Comma 2 2 36" xfId="2716" xr:uid="{00000000-0005-0000-0000-00006D0F0000}"/>
    <cellStyle name="Comma 2 2 37" xfId="2717" xr:uid="{00000000-0005-0000-0000-00006E0F0000}"/>
    <cellStyle name="Comma 2 2 38" xfId="2718" xr:uid="{00000000-0005-0000-0000-00006F0F0000}"/>
    <cellStyle name="Comma 2 2 39" xfId="2719" xr:uid="{00000000-0005-0000-0000-0000700F0000}"/>
    <cellStyle name="Comma 2 2 4" xfId="1369" xr:uid="{00000000-0005-0000-0000-0000710F0000}"/>
    <cellStyle name="Comma 2 2 40" xfId="2720" xr:uid="{00000000-0005-0000-0000-0000720F0000}"/>
    <cellStyle name="Comma 2 2 41" xfId="2721" xr:uid="{00000000-0005-0000-0000-0000730F0000}"/>
    <cellStyle name="Comma 2 2 42" xfId="2722" xr:uid="{00000000-0005-0000-0000-0000740F0000}"/>
    <cellStyle name="Comma 2 2 43" xfId="2723" xr:uid="{00000000-0005-0000-0000-0000750F0000}"/>
    <cellStyle name="Comma 2 2 44" xfId="2724" xr:uid="{00000000-0005-0000-0000-0000760F0000}"/>
    <cellStyle name="Comma 2 2 45" xfId="2725" xr:uid="{00000000-0005-0000-0000-0000770F0000}"/>
    <cellStyle name="Comma 2 2 46" xfId="2726" xr:uid="{00000000-0005-0000-0000-0000780F0000}"/>
    <cellStyle name="Comma 2 2 47" xfId="2727" xr:uid="{00000000-0005-0000-0000-0000790F0000}"/>
    <cellStyle name="Comma 2 2 48" xfId="2728" xr:uid="{00000000-0005-0000-0000-00007A0F0000}"/>
    <cellStyle name="Comma 2 2 49" xfId="2729" xr:uid="{00000000-0005-0000-0000-00007B0F0000}"/>
    <cellStyle name="Comma 2 2 5" xfId="1370" xr:uid="{00000000-0005-0000-0000-00007C0F0000}"/>
    <cellStyle name="Comma 2 2 5 2" xfId="1371" xr:uid="{00000000-0005-0000-0000-00007D0F0000}"/>
    <cellStyle name="Comma 2 2 5 2 2" xfId="6131" xr:uid="{00000000-0005-0000-0000-00007E0F0000}"/>
    <cellStyle name="Comma 2 2 5 2_3 Geography" xfId="11335" xr:uid="{A086C974-2831-46E1-94C5-36B8B603FB81}"/>
    <cellStyle name="Comma 2 2 5_3 Geography" xfId="11334" xr:uid="{829F64F7-9E61-459C-AC5A-B20E744B6504}"/>
    <cellStyle name="Comma 2 2 50" xfId="2730" xr:uid="{00000000-0005-0000-0000-0000800F0000}"/>
    <cellStyle name="Comma 2 2 51" xfId="2731" xr:uid="{00000000-0005-0000-0000-0000810F0000}"/>
    <cellStyle name="Comma 2 2 52" xfId="2732" xr:uid="{00000000-0005-0000-0000-0000820F0000}"/>
    <cellStyle name="Comma 2 2 53" xfId="2733" xr:uid="{00000000-0005-0000-0000-0000830F0000}"/>
    <cellStyle name="Comma 2 2 54" xfId="2734" xr:uid="{00000000-0005-0000-0000-0000840F0000}"/>
    <cellStyle name="Comma 2 2 55" xfId="2735" xr:uid="{00000000-0005-0000-0000-0000850F0000}"/>
    <cellStyle name="Comma 2 2 56" xfId="2736" xr:uid="{00000000-0005-0000-0000-0000860F0000}"/>
    <cellStyle name="Comma 2 2 57" xfId="2737" xr:uid="{00000000-0005-0000-0000-0000870F0000}"/>
    <cellStyle name="Comma 2 2 58" xfId="2738" xr:uid="{00000000-0005-0000-0000-0000880F0000}"/>
    <cellStyle name="Comma 2 2 59" xfId="2739" xr:uid="{00000000-0005-0000-0000-0000890F0000}"/>
    <cellStyle name="Comma 2 2 6" xfId="1372" xr:uid="{00000000-0005-0000-0000-00008A0F0000}"/>
    <cellStyle name="Comma 2 2 60" xfId="2740" xr:uid="{00000000-0005-0000-0000-00008B0F0000}"/>
    <cellStyle name="Comma 2 2 61" xfId="2741" xr:uid="{00000000-0005-0000-0000-00008C0F0000}"/>
    <cellStyle name="Comma 2 2 62" xfId="2742" xr:uid="{00000000-0005-0000-0000-00008D0F0000}"/>
    <cellStyle name="Comma 2 2 63" xfId="2743" xr:uid="{00000000-0005-0000-0000-00008E0F0000}"/>
    <cellStyle name="Comma 2 2 64" xfId="2744" xr:uid="{00000000-0005-0000-0000-00008F0F0000}"/>
    <cellStyle name="Comma 2 2 65" xfId="2745" xr:uid="{00000000-0005-0000-0000-0000900F0000}"/>
    <cellStyle name="Comma 2 2 66" xfId="2746" xr:uid="{00000000-0005-0000-0000-0000910F0000}"/>
    <cellStyle name="Comma 2 2 67" xfId="2747" xr:uid="{00000000-0005-0000-0000-0000920F0000}"/>
    <cellStyle name="Comma 2 2 68" xfId="2748" xr:uid="{00000000-0005-0000-0000-0000930F0000}"/>
    <cellStyle name="Comma 2 2 69" xfId="2749" xr:uid="{00000000-0005-0000-0000-0000940F0000}"/>
    <cellStyle name="Comma 2 2 7" xfId="2750" xr:uid="{00000000-0005-0000-0000-0000950F0000}"/>
    <cellStyle name="Comma 2 2 70" xfId="2751" xr:uid="{00000000-0005-0000-0000-0000960F0000}"/>
    <cellStyle name="Comma 2 2 71" xfId="2752" xr:uid="{00000000-0005-0000-0000-0000970F0000}"/>
    <cellStyle name="Comma 2 2 72" xfId="2753" xr:uid="{00000000-0005-0000-0000-0000980F0000}"/>
    <cellStyle name="Comma 2 2 73" xfId="2754" xr:uid="{00000000-0005-0000-0000-0000990F0000}"/>
    <cellStyle name="Comma 2 2 74" xfId="2755" xr:uid="{00000000-0005-0000-0000-00009A0F0000}"/>
    <cellStyle name="Comma 2 2 8" xfId="2756" xr:uid="{00000000-0005-0000-0000-00009B0F0000}"/>
    <cellStyle name="Comma 2 2 9" xfId="2757" xr:uid="{00000000-0005-0000-0000-00009C0F0000}"/>
    <cellStyle name="Comma 2 2_3 Geography" xfId="11332" xr:uid="{0720EC39-BD58-4094-AE94-F37F994412BB}"/>
    <cellStyle name="Comma 2 20" xfId="2758" xr:uid="{00000000-0005-0000-0000-00009E0F0000}"/>
    <cellStyle name="Comma 2 21" xfId="2759" xr:uid="{00000000-0005-0000-0000-00009F0F0000}"/>
    <cellStyle name="Comma 2 22" xfId="2760" xr:uid="{00000000-0005-0000-0000-0000A00F0000}"/>
    <cellStyle name="Comma 2 23" xfId="2761" xr:uid="{00000000-0005-0000-0000-0000A10F0000}"/>
    <cellStyle name="Comma 2 24" xfId="2762" xr:uid="{00000000-0005-0000-0000-0000A20F0000}"/>
    <cellStyle name="Comma 2 25" xfId="2763" xr:uid="{00000000-0005-0000-0000-0000A30F0000}"/>
    <cellStyle name="Comma 2 26" xfId="2764" xr:uid="{00000000-0005-0000-0000-0000A40F0000}"/>
    <cellStyle name="Comma 2 27" xfId="2765" xr:uid="{00000000-0005-0000-0000-0000A50F0000}"/>
    <cellStyle name="Comma 2 28" xfId="2766" xr:uid="{00000000-0005-0000-0000-0000A60F0000}"/>
    <cellStyle name="Comma 2 29" xfId="2767" xr:uid="{00000000-0005-0000-0000-0000A70F0000}"/>
    <cellStyle name="Comma 2 3" xfId="258" xr:uid="{00000000-0005-0000-0000-0000A80F0000}"/>
    <cellStyle name="Comma 2 3 10" xfId="2768" xr:uid="{00000000-0005-0000-0000-0000A90F0000}"/>
    <cellStyle name="Comma 2 3 10 2" xfId="6187" xr:uid="{00000000-0005-0000-0000-0000AA0F0000}"/>
    <cellStyle name="Comma 2 3 10_11. BS" xfId="10477" xr:uid="{11EE03F7-FB09-4C65-BF31-363F85F74A1D}"/>
    <cellStyle name="Comma 2 3 11" xfId="2769" xr:uid="{00000000-0005-0000-0000-0000AB0F0000}"/>
    <cellStyle name="Comma 2 3 11 2" xfId="6188" xr:uid="{00000000-0005-0000-0000-0000AC0F0000}"/>
    <cellStyle name="Comma 2 3 11_11. BS" xfId="10478" xr:uid="{E3230469-0BEB-43F8-9CAC-C16F710C1784}"/>
    <cellStyle name="Comma 2 3 12" xfId="2770" xr:uid="{00000000-0005-0000-0000-0000AD0F0000}"/>
    <cellStyle name="Comma 2 3 12 2" xfId="6189" xr:uid="{00000000-0005-0000-0000-0000AE0F0000}"/>
    <cellStyle name="Comma 2 3 12_11. BS" xfId="10479" xr:uid="{FED2A6F0-0A0F-4C12-8C68-728B9B296C56}"/>
    <cellStyle name="Comma 2 3 13" xfId="2771" xr:uid="{00000000-0005-0000-0000-0000AF0F0000}"/>
    <cellStyle name="Comma 2 3 13 2" xfId="6190" xr:uid="{00000000-0005-0000-0000-0000B00F0000}"/>
    <cellStyle name="Comma 2 3 13_11. BS" xfId="10480" xr:uid="{EC535C48-6B8F-4E14-AD85-3DB98F449942}"/>
    <cellStyle name="Comma 2 3 14" xfId="2772" xr:uid="{00000000-0005-0000-0000-0000B10F0000}"/>
    <cellStyle name="Comma 2 3 14 2" xfId="6191" xr:uid="{00000000-0005-0000-0000-0000B20F0000}"/>
    <cellStyle name="Comma 2 3 14_11. BS" xfId="10481" xr:uid="{902F77AB-CF17-4ED3-AB0D-89C990AD4195}"/>
    <cellStyle name="Comma 2 3 15" xfId="2773" xr:uid="{00000000-0005-0000-0000-0000B30F0000}"/>
    <cellStyle name="Comma 2 3 15 2" xfId="6192" xr:uid="{00000000-0005-0000-0000-0000B40F0000}"/>
    <cellStyle name="Comma 2 3 15_11. BS" xfId="10482" xr:uid="{A54608EB-D919-4A41-9CD0-8DE22E1A9084}"/>
    <cellStyle name="Comma 2 3 16" xfId="2774" xr:uid="{00000000-0005-0000-0000-0000B50F0000}"/>
    <cellStyle name="Comma 2 3 16 2" xfId="6193" xr:uid="{00000000-0005-0000-0000-0000B60F0000}"/>
    <cellStyle name="Comma 2 3 16_11. BS" xfId="10483" xr:uid="{F6BDA77A-6B24-4108-AF4C-6159515FADB0}"/>
    <cellStyle name="Comma 2 3 17" xfId="2775" xr:uid="{00000000-0005-0000-0000-0000B70F0000}"/>
    <cellStyle name="Comma 2 3 17 2" xfId="6194" xr:uid="{00000000-0005-0000-0000-0000B80F0000}"/>
    <cellStyle name="Comma 2 3 17_11. BS" xfId="10484" xr:uid="{229DCA28-A95E-49B8-B892-9715511592AC}"/>
    <cellStyle name="Comma 2 3 18" xfId="2776" xr:uid="{00000000-0005-0000-0000-0000B90F0000}"/>
    <cellStyle name="Comma 2 3 18 2" xfId="6195" xr:uid="{00000000-0005-0000-0000-0000BA0F0000}"/>
    <cellStyle name="Comma 2 3 18_11. BS" xfId="10485" xr:uid="{1FCC35FE-D05E-49F8-AE9D-8D5F63DD1457}"/>
    <cellStyle name="Comma 2 3 19" xfId="2777" xr:uid="{00000000-0005-0000-0000-0000BB0F0000}"/>
    <cellStyle name="Comma 2 3 19 2" xfId="6196" xr:uid="{00000000-0005-0000-0000-0000BC0F0000}"/>
    <cellStyle name="Comma 2 3 19_11. BS" xfId="10486" xr:uid="{C7B3AC48-1DB7-4F60-A0E7-43F6EE32AECF}"/>
    <cellStyle name="Comma 2 3 2" xfId="2778" xr:uid="{00000000-0005-0000-0000-0000BD0F0000}"/>
    <cellStyle name="Comma 2 3 2 2" xfId="6197" xr:uid="{00000000-0005-0000-0000-0000BE0F0000}"/>
    <cellStyle name="Comma 2 3 2_11. BS" xfId="10487" xr:uid="{0DB9AFB5-8794-4304-A439-5DD0BE8083AC}"/>
    <cellStyle name="Comma 2 3 20" xfId="2779" xr:uid="{00000000-0005-0000-0000-0000C00F0000}"/>
    <cellStyle name="Comma 2 3 20 2" xfId="6198" xr:uid="{00000000-0005-0000-0000-0000C10F0000}"/>
    <cellStyle name="Comma 2 3 20_11. BS" xfId="10488" xr:uid="{2EE57B5F-59EC-4A70-B48F-11411D736663}"/>
    <cellStyle name="Comma 2 3 21" xfId="2780" xr:uid="{00000000-0005-0000-0000-0000C20F0000}"/>
    <cellStyle name="Comma 2 3 21 2" xfId="6199" xr:uid="{00000000-0005-0000-0000-0000C30F0000}"/>
    <cellStyle name="Comma 2 3 21_11. BS" xfId="10489" xr:uid="{23CA9E22-72D0-4272-A84B-213860EC70C4}"/>
    <cellStyle name="Comma 2 3 22" xfId="2781" xr:uid="{00000000-0005-0000-0000-0000C40F0000}"/>
    <cellStyle name="Comma 2 3 22 2" xfId="6200" xr:uid="{00000000-0005-0000-0000-0000C50F0000}"/>
    <cellStyle name="Comma 2 3 22_11. BS" xfId="10490" xr:uid="{82FCE649-4EBA-47AE-854E-9D339F6A5347}"/>
    <cellStyle name="Comma 2 3 23" xfId="2782" xr:uid="{00000000-0005-0000-0000-0000C60F0000}"/>
    <cellStyle name="Comma 2 3 23 2" xfId="6201" xr:uid="{00000000-0005-0000-0000-0000C70F0000}"/>
    <cellStyle name="Comma 2 3 23_11. BS" xfId="10491" xr:uid="{656944F0-ED36-47C2-9716-55087FAC2725}"/>
    <cellStyle name="Comma 2 3 24" xfId="2783" xr:uid="{00000000-0005-0000-0000-0000C80F0000}"/>
    <cellStyle name="Comma 2 3 24 2" xfId="6202" xr:uid="{00000000-0005-0000-0000-0000C90F0000}"/>
    <cellStyle name="Comma 2 3 24_11. BS" xfId="10492" xr:uid="{9FDD479F-7D3E-4DB5-9117-CE45DB63B047}"/>
    <cellStyle name="Comma 2 3 25" xfId="2784" xr:uid="{00000000-0005-0000-0000-0000CA0F0000}"/>
    <cellStyle name="Comma 2 3 25 2" xfId="6203" xr:uid="{00000000-0005-0000-0000-0000CB0F0000}"/>
    <cellStyle name="Comma 2 3 25_11. BS" xfId="10493" xr:uid="{367C1275-2869-4F48-880A-8FF745DFBF53}"/>
    <cellStyle name="Comma 2 3 26" xfId="2785" xr:uid="{00000000-0005-0000-0000-0000CC0F0000}"/>
    <cellStyle name="Comma 2 3 26 2" xfId="6204" xr:uid="{00000000-0005-0000-0000-0000CD0F0000}"/>
    <cellStyle name="Comma 2 3 26_11. BS" xfId="10494" xr:uid="{A621E65B-ACCE-433D-BFD9-C55E228F160C}"/>
    <cellStyle name="Comma 2 3 27" xfId="2786" xr:uid="{00000000-0005-0000-0000-0000CE0F0000}"/>
    <cellStyle name="Comma 2 3 27 2" xfId="6205" xr:uid="{00000000-0005-0000-0000-0000CF0F0000}"/>
    <cellStyle name="Comma 2 3 27_11. BS" xfId="10495" xr:uid="{57911622-8734-42A5-9FB6-581E9A8872A1}"/>
    <cellStyle name="Comma 2 3 28" xfId="1373" xr:uid="{00000000-0005-0000-0000-0000D00F0000}"/>
    <cellStyle name="Comma 2 3 3" xfId="2787" xr:uid="{00000000-0005-0000-0000-0000D10F0000}"/>
    <cellStyle name="Comma 2 3 3 2" xfId="6206" xr:uid="{00000000-0005-0000-0000-0000D20F0000}"/>
    <cellStyle name="Comma 2 3 3_11. BS" xfId="10496" xr:uid="{437F5FDE-6A77-4428-AB03-DE38F3ED3E05}"/>
    <cellStyle name="Comma 2 3 4" xfId="2788" xr:uid="{00000000-0005-0000-0000-0000D40F0000}"/>
    <cellStyle name="Comma 2 3 4 2" xfId="6207" xr:uid="{00000000-0005-0000-0000-0000D50F0000}"/>
    <cellStyle name="Comma 2 3 4_11. BS" xfId="10497" xr:uid="{B43D66EC-65A6-482B-8018-3299AE2836CF}"/>
    <cellStyle name="Comma 2 3 5" xfId="2789" xr:uid="{00000000-0005-0000-0000-0000D70F0000}"/>
    <cellStyle name="Comma 2 3 5 2" xfId="6208" xr:uid="{00000000-0005-0000-0000-0000D80F0000}"/>
    <cellStyle name="Comma 2 3 5_11. BS" xfId="10498" xr:uid="{A4396E2E-57A4-4A42-B48C-B6AC145FF79C}"/>
    <cellStyle name="Comma 2 3 6" xfId="2790" xr:uid="{00000000-0005-0000-0000-0000D90F0000}"/>
    <cellStyle name="Comma 2 3 6 2" xfId="6209" xr:uid="{00000000-0005-0000-0000-0000DA0F0000}"/>
    <cellStyle name="Comma 2 3 6_11. BS" xfId="10499" xr:uid="{FCED12CF-22BC-4330-BA61-D5B5AF3DC52B}"/>
    <cellStyle name="Comma 2 3 7" xfId="2791" xr:uid="{00000000-0005-0000-0000-0000DB0F0000}"/>
    <cellStyle name="Comma 2 3 7 2" xfId="6210" xr:uid="{00000000-0005-0000-0000-0000DC0F0000}"/>
    <cellStyle name="Comma 2 3 7_11. BS" xfId="10500" xr:uid="{D5DD2A4A-35ED-4AAD-8FD6-D67D0CE19DCB}"/>
    <cellStyle name="Comma 2 3 8" xfId="2792" xr:uid="{00000000-0005-0000-0000-0000DD0F0000}"/>
    <cellStyle name="Comma 2 3 8 2" xfId="6211" xr:uid="{00000000-0005-0000-0000-0000DE0F0000}"/>
    <cellStyle name="Comma 2 3 8_11. BS" xfId="10501" xr:uid="{ED067CD8-E37C-4D5D-A1D3-7E8D0241E66F}"/>
    <cellStyle name="Comma 2 3 9" xfId="2793" xr:uid="{00000000-0005-0000-0000-0000DF0F0000}"/>
    <cellStyle name="Comma 2 3 9 2" xfId="6212" xr:uid="{00000000-0005-0000-0000-0000E00F0000}"/>
    <cellStyle name="Comma 2 3 9_11. BS" xfId="10502" xr:uid="{5DEB7CC7-FCCE-4B19-9962-5B0035BA50BE}"/>
    <cellStyle name="Comma 2 3_11. BS" xfId="10476" xr:uid="{0CEE1D2B-0040-4E74-A5AD-BD82A17AA5A1}"/>
    <cellStyle name="Comma 2 30" xfId="2794" xr:uid="{00000000-0005-0000-0000-0000E20F0000}"/>
    <cellStyle name="Comma 2 31" xfId="2795" xr:uid="{00000000-0005-0000-0000-0000E30F0000}"/>
    <cellStyle name="Comma 2 32" xfId="2796" xr:uid="{00000000-0005-0000-0000-0000E40F0000}"/>
    <cellStyle name="Comma 2 33" xfId="2797" xr:uid="{00000000-0005-0000-0000-0000E50F0000}"/>
    <cellStyle name="Comma 2 34" xfId="2798" xr:uid="{00000000-0005-0000-0000-0000E60F0000}"/>
    <cellStyle name="Comma 2 35" xfId="2799" xr:uid="{00000000-0005-0000-0000-0000E70F0000}"/>
    <cellStyle name="Comma 2 36" xfId="2800" xr:uid="{00000000-0005-0000-0000-0000E80F0000}"/>
    <cellStyle name="Comma 2 37" xfId="2801" xr:uid="{00000000-0005-0000-0000-0000E90F0000}"/>
    <cellStyle name="Comma 2 38" xfId="2802" xr:uid="{00000000-0005-0000-0000-0000EA0F0000}"/>
    <cellStyle name="Comma 2 39" xfId="2803" xr:uid="{00000000-0005-0000-0000-0000EB0F0000}"/>
    <cellStyle name="Comma 2 4" xfId="259" xr:uid="{00000000-0005-0000-0000-0000EC0F0000}"/>
    <cellStyle name="Comma 2 4 10" xfId="9678" xr:uid="{001079FA-5379-4DAD-AC09-1EEAD546C77B}"/>
    <cellStyle name="Comma 2 4 2" xfId="260" xr:uid="{00000000-0005-0000-0000-0000ED0F0000}"/>
    <cellStyle name="Comma 2 4 2 2" xfId="698" xr:uid="{00000000-0005-0000-0000-0000EE0F0000}"/>
    <cellStyle name="Comma 2 4 2 2 2" xfId="5866" xr:uid="{00000000-0005-0000-0000-0000EF0F0000}"/>
    <cellStyle name="Comma 2 4 2 2 3" xfId="6102" xr:uid="{00000000-0005-0000-0000-0000F00F0000}"/>
    <cellStyle name="Comma 2 4 2 2 4" xfId="6282" xr:uid="{00000000-0005-0000-0000-0000F10F0000}"/>
    <cellStyle name="Comma 2 4 2 2_11. BS" xfId="10505" xr:uid="{788CB26F-B7D9-4A3B-9210-EC127389CFFE}"/>
    <cellStyle name="Comma 2 4 2 3" xfId="5790" xr:uid="{00000000-0005-0000-0000-0000F20F0000}"/>
    <cellStyle name="Comma 2 4 2 4" xfId="6029" xr:uid="{00000000-0005-0000-0000-0000F30F0000}"/>
    <cellStyle name="Comma 2 4 2 5" xfId="5764" xr:uid="{00000000-0005-0000-0000-0000F40F0000}"/>
    <cellStyle name="Comma 2 4 2 5 2" xfId="9947" xr:uid="{6E84AF9D-C0B4-4330-A96B-0C81B121785D}"/>
    <cellStyle name="Comma 2 4 2 6" xfId="9401" xr:uid="{25C09D5C-088E-44EC-B2CD-77006C55A668}"/>
    <cellStyle name="Comma 2 4 2 7" xfId="9594" xr:uid="{6249A9BE-6A5A-46BF-AD3C-162F6BB1420D}"/>
    <cellStyle name="Comma 2 4 2 8" xfId="9580" xr:uid="{311ACBBF-4C26-48FE-848C-0448A038FBC0}"/>
    <cellStyle name="Comma 2 4 2_11. BS" xfId="10504" xr:uid="{44407391-BBD3-4247-90AA-79889C609860}"/>
    <cellStyle name="Comma 2 4 3" xfId="676" xr:uid="{00000000-0005-0000-0000-0000F60F0000}"/>
    <cellStyle name="Comma 2 4 3 2" xfId="5844" xr:uid="{00000000-0005-0000-0000-0000F70F0000}"/>
    <cellStyle name="Comma 2 4 3 3" xfId="6080" xr:uid="{00000000-0005-0000-0000-0000F80F0000}"/>
    <cellStyle name="Comma 2 4 3 4" xfId="6260" xr:uid="{00000000-0005-0000-0000-0000F90F0000}"/>
    <cellStyle name="Comma 2 4 3_11. BS" xfId="10506" xr:uid="{59C19BC1-7650-495F-BEA0-972161652034}"/>
    <cellStyle name="Comma 2 4 4" xfId="1374" xr:uid="{00000000-0005-0000-0000-0000FA0F0000}"/>
    <cellStyle name="Comma 2 4 5" xfId="5789" xr:uid="{00000000-0005-0000-0000-0000FB0F0000}"/>
    <cellStyle name="Comma 2 4 6" xfId="6028" xr:uid="{00000000-0005-0000-0000-0000FC0F0000}"/>
    <cellStyle name="Comma 2 4 7" xfId="5742" xr:uid="{00000000-0005-0000-0000-0000FD0F0000}"/>
    <cellStyle name="Comma 2 4 7 2" xfId="9948" xr:uid="{D53CF831-1735-40AF-940D-573A557B3242}"/>
    <cellStyle name="Comma 2 4 8" xfId="9707" xr:uid="{9E2F3FDD-9AD0-4402-8849-924F98D1490F}"/>
    <cellStyle name="Comma 2 4 9" xfId="9656" xr:uid="{AB928D8A-6E1B-4318-A507-FB23AA677BFF}"/>
    <cellStyle name="Comma 2 4_11. BS" xfId="10503" xr:uid="{7729015C-DC7C-478E-A816-42630247A84F}"/>
    <cellStyle name="Comma 2 40" xfId="2804" xr:uid="{00000000-0005-0000-0000-0000FF0F0000}"/>
    <cellStyle name="Comma 2 41" xfId="2805" xr:uid="{00000000-0005-0000-0000-000000100000}"/>
    <cellStyle name="Comma 2 42" xfId="2806" xr:uid="{00000000-0005-0000-0000-000001100000}"/>
    <cellStyle name="Comma 2 43" xfId="2807" xr:uid="{00000000-0005-0000-0000-000002100000}"/>
    <cellStyle name="Comma 2 44" xfId="2808" xr:uid="{00000000-0005-0000-0000-000003100000}"/>
    <cellStyle name="Comma 2 45" xfId="2809" xr:uid="{00000000-0005-0000-0000-000004100000}"/>
    <cellStyle name="Comma 2 46" xfId="2810" xr:uid="{00000000-0005-0000-0000-000005100000}"/>
    <cellStyle name="Comma 2 47" xfId="2811" xr:uid="{00000000-0005-0000-0000-000006100000}"/>
    <cellStyle name="Comma 2 48" xfId="2812" xr:uid="{00000000-0005-0000-0000-000007100000}"/>
    <cellStyle name="Comma 2 49" xfId="2813" xr:uid="{00000000-0005-0000-0000-000008100000}"/>
    <cellStyle name="Comma 2 5" xfId="261" xr:uid="{00000000-0005-0000-0000-000009100000}"/>
    <cellStyle name="Comma 2 5 2" xfId="688" xr:uid="{00000000-0005-0000-0000-00000A100000}"/>
    <cellStyle name="Comma 2 5 2 2" xfId="5856" xr:uid="{00000000-0005-0000-0000-00000B100000}"/>
    <cellStyle name="Comma 2 5 2 3" xfId="6092" xr:uid="{00000000-0005-0000-0000-00000C100000}"/>
    <cellStyle name="Comma 2 5 2 4" xfId="6272" xr:uid="{00000000-0005-0000-0000-00000D100000}"/>
    <cellStyle name="Comma 2 5 2_11. BS" xfId="10508" xr:uid="{9360283B-FC2B-4552-8AAF-57F83891498F}"/>
    <cellStyle name="Comma 2 5 3" xfId="1375" xr:uid="{00000000-0005-0000-0000-00000E100000}"/>
    <cellStyle name="Comma 2 5 3 2" xfId="6132" xr:uid="{00000000-0005-0000-0000-00000F100000}"/>
    <cellStyle name="Comma 2 5 3_11. BS" xfId="10509" xr:uid="{89D39AD1-10CC-45FB-BB58-D6CC3AD3FD73}"/>
    <cellStyle name="Comma 2 5 4" xfId="5791" xr:uid="{00000000-0005-0000-0000-000010100000}"/>
    <cellStyle name="Comma 2 5 5" xfId="6030" xr:uid="{00000000-0005-0000-0000-000011100000}"/>
    <cellStyle name="Comma 2 5 6" xfId="5754" xr:uid="{00000000-0005-0000-0000-000012100000}"/>
    <cellStyle name="Comma 2 5 6 2" xfId="9949" xr:uid="{BB1D8C65-B428-4988-8B9A-6D7B562497B7}"/>
    <cellStyle name="Comma 2 5 7" xfId="9356" xr:uid="{09BAF6B0-7345-48EF-91A2-D77BD1268863}"/>
    <cellStyle name="Comma 2 5 8" xfId="11357" xr:uid="{A22D4024-922E-4266-A855-B978810848D8}"/>
    <cellStyle name="Comma 2 5 9" xfId="9677" xr:uid="{BB3BE01C-CA23-4F45-A1DC-EF8190B99C4F}"/>
    <cellStyle name="Comma 2 5_11. BS" xfId="10507" xr:uid="{B8D963D9-10F4-465C-98E5-26BBF8BCFE1C}"/>
    <cellStyle name="Comma 2 50" xfId="2814" xr:uid="{00000000-0005-0000-0000-000013100000}"/>
    <cellStyle name="Comma 2 51" xfId="2815" xr:uid="{00000000-0005-0000-0000-000014100000}"/>
    <cellStyle name="Comma 2 52" xfId="2816" xr:uid="{00000000-0005-0000-0000-000015100000}"/>
    <cellStyle name="Comma 2 52 2" xfId="2817" xr:uid="{00000000-0005-0000-0000-000016100000}"/>
    <cellStyle name="Comma 2 52 2 2" xfId="6214" xr:uid="{00000000-0005-0000-0000-000017100000}"/>
    <cellStyle name="Comma 2 52 2_11. BS" xfId="10511" xr:uid="{EC315904-14AF-4070-9079-9DF77A5F5E86}"/>
    <cellStyle name="Comma 2 52 3" xfId="2818" xr:uid="{00000000-0005-0000-0000-000018100000}"/>
    <cellStyle name="Comma 2 52 3 2" xfId="6215" xr:uid="{00000000-0005-0000-0000-000019100000}"/>
    <cellStyle name="Comma 2 52 3_11. BS" xfId="10512" xr:uid="{B16399C9-BAB8-4027-A14F-0E80A773F292}"/>
    <cellStyle name="Comma 2 52 4" xfId="2819" xr:uid="{00000000-0005-0000-0000-00001A100000}"/>
    <cellStyle name="Comma 2 52 4 2" xfId="6216" xr:uid="{00000000-0005-0000-0000-00001B100000}"/>
    <cellStyle name="Comma 2 52 4_11. BS" xfId="10513" xr:uid="{BF8F8704-8B30-4254-B0FD-D3A543AE6108}"/>
    <cellStyle name="Comma 2 52 5" xfId="6213" xr:uid="{00000000-0005-0000-0000-00001C100000}"/>
    <cellStyle name="Comma 2 52_11. BS" xfId="10510" xr:uid="{263F277D-5F04-4EAF-A062-F9A735636DB4}"/>
    <cellStyle name="Comma 2 53" xfId="2820" xr:uid="{00000000-0005-0000-0000-00001E100000}"/>
    <cellStyle name="Comma 2 53 2" xfId="6217" xr:uid="{00000000-0005-0000-0000-00001F100000}"/>
    <cellStyle name="Comma 2 53_11. BS" xfId="10514" xr:uid="{92B11034-C251-46AD-92FE-E855774A99F6}"/>
    <cellStyle name="Comma 2 54" xfId="2821" xr:uid="{00000000-0005-0000-0000-000020100000}"/>
    <cellStyle name="Comma 2 54 2" xfId="6218" xr:uid="{00000000-0005-0000-0000-000021100000}"/>
    <cellStyle name="Comma 2 54_11. BS" xfId="10515" xr:uid="{20482C9C-AB74-4443-A929-D424E01A50F4}"/>
    <cellStyle name="Comma 2 55" xfId="2822" xr:uid="{00000000-0005-0000-0000-000022100000}"/>
    <cellStyle name="Comma 2 55 2" xfId="6219" xr:uid="{00000000-0005-0000-0000-000023100000}"/>
    <cellStyle name="Comma 2 55_11. BS" xfId="10516" xr:uid="{2C71EBE4-9BD2-4E17-980E-37CBF87AD7D6}"/>
    <cellStyle name="Comma 2 56" xfId="2823" xr:uid="{00000000-0005-0000-0000-000024100000}"/>
    <cellStyle name="Comma 2 56 2" xfId="6220" xr:uid="{00000000-0005-0000-0000-000025100000}"/>
    <cellStyle name="Comma 2 56_11. BS" xfId="10517" xr:uid="{84595237-0E91-42E4-BACD-036B550CABB3}"/>
    <cellStyle name="Comma 2 57" xfId="2824" xr:uid="{00000000-0005-0000-0000-000026100000}"/>
    <cellStyle name="Comma 2 57 2" xfId="6221" xr:uid="{00000000-0005-0000-0000-000027100000}"/>
    <cellStyle name="Comma 2 57_11. BS" xfId="10518" xr:uid="{1EEE7C08-4790-49AE-AE45-8B50D83025C7}"/>
    <cellStyle name="Comma 2 58" xfId="2825" xr:uid="{00000000-0005-0000-0000-000028100000}"/>
    <cellStyle name="Comma 2 59" xfId="2826" xr:uid="{00000000-0005-0000-0000-000029100000}"/>
    <cellStyle name="Comma 2 6" xfId="660" xr:uid="{00000000-0005-0000-0000-00002A100000}"/>
    <cellStyle name="Comma 2 6 2" xfId="1376" xr:uid="{00000000-0005-0000-0000-00002B100000}"/>
    <cellStyle name="Comma 2 6 2 2" xfId="6133" xr:uid="{00000000-0005-0000-0000-00002C100000}"/>
    <cellStyle name="Comma 2 6 2_11. BS" xfId="10520" xr:uid="{34BE0797-4BBA-4E1F-91D4-451A9CD5D9FC}"/>
    <cellStyle name="Comma 2 6 3" xfId="5833" xr:uid="{00000000-0005-0000-0000-00002D100000}"/>
    <cellStyle name="Comma 2 6 4" xfId="6069" xr:uid="{00000000-0005-0000-0000-00002E100000}"/>
    <cellStyle name="Comma 2 6 5" xfId="6249" xr:uid="{00000000-0005-0000-0000-00002F100000}"/>
    <cellStyle name="Comma 2 6_11. BS" xfId="10519" xr:uid="{8D3B0E54-69D1-4F29-8460-1CBAEE003C88}"/>
    <cellStyle name="Comma 2 60" xfId="2827" xr:uid="{00000000-0005-0000-0000-000031100000}"/>
    <cellStyle name="Comma 2 61" xfId="2828" xr:uid="{00000000-0005-0000-0000-000032100000}"/>
    <cellStyle name="Comma 2 62" xfId="2829" xr:uid="{00000000-0005-0000-0000-000033100000}"/>
    <cellStyle name="Comma 2 63" xfId="2830" xr:uid="{00000000-0005-0000-0000-000034100000}"/>
    <cellStyle name="Comma 2 64" xfId="2831" xr:uid="{00000000-0005-0000-0000-000035100000}"/>
    <cellStyle name="Comma 2 65" xfId="2832" xr:uid="{00000000-0005-0000-0000-000036100000}"/>
    <cellStyle name="Comma 2 66" xfId="2833" xr:uid="{00000000-0005-0000-0000-000037100000}"/>
    <cellStyle name="Comma 2 67" xfId="2834" xr:uid="{00000000-0005-0000-0000-000038100000}"/>
    <cellStyle name="Comma 2 68" xfId="2835" xr:uid="{00000000-0005-0000-0000-000039100000}"/>
    <cellStyle name="Comma 2 69" xfId="2836" xr:uid="{00000000-0005-0000-0000-00003A100000}"/>
    <cellStyle name="Comma 2 7" xfId="1377" xr:uid="{00000000-0005-0000-0000-00003B100000}"/>
    <cellStyle name="Comma 2 7 2" xfId="7968" xr:uid="{00000000-0005-0000-0000-00003C100000}"/>
    <cellStyle name="Comma 2 7_11. BS" xfId="10521" xr:uid="{E17FE6A4-EA1F-48BC-B8FC-F0D26E40E77A}"/>
    <cellStyle name="Comma 2 70" xfId="2837" xr:uid="{00000000-0005-0000-0000-00003E100000}"/>
    <cellStyle name="Comma 2 71" xfId="2838" xr:uid="{00000000-0005-0000-0000-00003F100000}"/>
    <cellStyle name="Comma 2 72" xfId="2839" xr:uid="{00000000-0005-0000-0000-000040100000}"/>
    <cellStyle name="Comma 2 73" xfId="2840" xr:uid="{00000000-0005-0000-0000-000041100000}"/>
    <cellStyle name="Comma 2 74" xfId="2841" xr:uid="{00000000-0005-0000-0000-000042100000}"/>
    <cellStyle name="Comma 2 75" xfId="2842" xr:uid="{00000000-0005-0000-0000-000043100000}"/>
    <cellStyle name="Comma 2 76" xfId="2843" xr:uid="{00000000-0005-0000-0000-000044100000}"/>
    <cellStyle name="Comma 2 77" xfId="2844" xr:uid="{00000000-0005-0000-0000-000045100000}"/>
    <cellStyle name="Comma 2 78" xfId="2845" xr:uid="{00000000-0005-0000-0000-000046100000}"/>
    <cellStyle name="Comma 2 79" xfId="2846" xr:uid="{00000000-0005-0000-0000-000047100000}"/>
    <cellStyle name="Comma 2 8" xfId="1378" xr:uid="{00000000-0005-0000-0000-000048100000}"/>
    <cellStyle name="Comma 2 80" xfId="5788" xr:uid="{00000000-0005-0000-0000-000049100000}"/>
    <cellStyle name="Comma 2 81" xfId="6027" xr:uid="{00000000-0005-0000-0000-00004A100000}"/>
    <cellStyle name="Comma 2 82" xfId="6183" xr:uid="{00000000-0005-0000-0000-00004B100000}"/>
    <cellStyle name="Comma 2 83" xfId="6175" xr:uid="{00000000-0005-0000-0000-00004C100000}"/>
    <cellStyle name="Comma 2 84" xfId="6246" xr:uid="{00000000-0005-0000-0000-00004D100000}"/>
    <cellStyle name="Comma 2 85" xfId="8922" xr:uid="{00000000-0005-0000-0000-00004E100000}"/>
    <cellStyle name="Comma 2 86" xfId="8929" xr:uid="{00000000-0005-0000-0000-00004F100000}"/>
    <cellStyle name="Comma 2 87" xfId="8966" xr:uid="{00000000-0005-0000-0000-000050100000}"/>
    <cellStyle name="Comma 2 88" xfId="8937" xr:uid="{00000000-0005-0000-0000-000051100000}"/>
    <cellStyle name="Comma 2 89" xfId="8946" xr:uid="{00000000-0005-0000-0000-000052100000}"/>
    <cellStyle name="Comma 2 9" xfId="1379" xr:uid="{00000000-0005-0000-0000-000053100000}"/>
    <cellStyle name="Comma 2 9 2" xfId="5584" xr:uid="{00000000-0005-0000-0000-000054100000}"/>
    <cellStyle name="Comma 2 9 2 2" xfId="6134" xr:uid="{00000000-0005-0000-0000-000055100000}"/>
    <cellStyle name="Comma 2 9 2 2 2" xfId="9950" xr:uid="{ADDD8C8A-A3B1-4F83-8C72-874108D5064B}"/>
    <cellStyle name="Comma 2 9 2_11. BS" xfId="10523" xr:uid="{3B5D12B2-0348-48E0-A795-E1301276F97A}"/>
    <cellStyle name="Comma 2 9_11. BS" xfId="10522" xr:uid="{D34BC05C-FEB5-4AC1-AFC1-34B93A0D4581}"/>
    <cellStyle name="Comma 2 90" xfId="8952" xr:uid="{00000000-0005-0000-0000-000057100000}"/>
    <cellStyle name="Comma 2 91" xfId="8960" xr:uid="{00000000-0005-0000-0000-000058100000}"/>
    <cellStyle name="Comma 2 92" xfId="8970" xr:uid="{00000000-0005-0000-0000-000059100000}"/>
    <cellStyle name="Comma 2 93" xfId="8935" xr:uid="{00000000-0005-0000-0000-00005A100000}"/>
    <cellStyle name="Comma 2 94" xfId="8959" xr:uid="{00000000-0005-0000-0000-00005B100000}"/>
    <cellStyle name="Comma 2 95" xfId="8955" xr:uid="{00000000-0005-0000-0000-00005C100000}"/>
    <cellStyle name="Comma 2 96" xfId="8992" xr:uid="{00000000-0005-0000-0000-00005D100000}"/>
    <cellStyle name="Comma 2 97" xfId="5726" xr:uid="{00000000-0005-0000-0000-00005E100000}"/>
    <cellStyle name="Comma 2 97 2" xfId="9951" xr:uid="{DFB5B634-4E1C-45F6-90FD-E0A331E21F31}"/>
    <cellStyle name="Comma 2 98" xfId="9088" xr:uid="{00000000-0005-0000-0000-00005F100000}"/>
    <cellStyle name="Comma 2 98 2" xfId="9952" xr:uid="{093A1644-7932-41B4-B594-D464D51CAC96}"/>
    <cellStyle name="Comma 2 99" xfId="9333" xr:uid="{BA4A6CED-489E-4FBA-9AB8-A399177F77A6}"/>
    <cellStyle name="Comma 2_11. BS" xfId="10475" xr:uid="{FAD2DA45-7C94-4975-A2C6-80D9BC31BEB5}"/>
    <cellStyle name="Comma 20" xfId="1380" xr:uid="{00000000-0005-0000-0000-000061100000}"/>
    <cellStyle name="Comma 20 2" xfId="1381" xr:uid="{00000000-0005-0000-0000-000062100000}"/>
    <cellStyle name="Comma 20 2 2" xfId="6136" xr:uid="{00000000-0005-0000-0000-000063100000}"/>
    <cellStyle name="Comma 20 2_11. BS" xfId="10525" xr:uid="{FEB4BFCE-D23F-4E5A-9A4A-D356F8B820E2}"/>
    <cellStyle name="Comma 20 3" xfId="5585" xr:uid="{00000000-0005-0000-0000-000064100000}"/>
    <cellStyle name="Comma 20 3 2" xfId="6135" xr:uid="{00000000-0005-0000-0000-000065100000}"/>
    <cellStyle name="Comma 20 3 2 2" xfId="9953" xr:uid="{E004CD2E-3134-42A3-AA64-6E56B66BCF5E}"/>
    <cellStyle name="Comma 20 3_11. BS" xfId="10526" xr:uid="{6BD01050-D486-472A-A8D6-831F7D8BC883}"/>
    <cellStyle name="Comma 20_11. BS" xfId="10524" xr:uid="{30F519D0-1360-401F-898B-4DA3B7BB06F0}"/>
    <cellStyle name="Comma 21" xfId="1382" xr:uid="{00000000-0005-0000-0000-000067100000}"/>
    <cellStyle name="Comma 21 2" xfId="1383" xr:uid="{00000000-0005-0000-0000-000068100000}"/>
    <cellStyle name="Comma 21 2 2" xfId="6138" xr:uid="{00000000-0005-0000-0000-000069100000}"/>
    <cellStyle name="Comma 21 2_11. BS" xfId="10528" xr:uid="{1270F106-D9F8-4C7B-944F-5345CD6CF145}"/>
    <cellStyle name="Comma 21 3" xfId="5586" xr:uid="{00000000-0005-0000-0000-00006A100000}"/>
    <cellStyle name="Comma 21 3 2" xfId="6137" xr:uid="{00000000-0005-0000-0000-00006B100000}"/>
    <cellStyle name="Comma 21 3 2 2" xfId="9954" xr:uid="{9496229A-6596-4A36-B5BC-E9E23C32B9DF}"/>
    <cellStyle name="Comma 21 3_11. BS" xfId="10529" xr:uid="{DAFAB6CD-E5A8-4B7D-B28C-C87630E642B5}"/>
    <cellStyle name="Comma 21_11. BS" xfId="10527" xr:uid="{351985C3-1A8D-455A-9182-B216CC9E4D28}"/>
    <cellStyle name="Comma 22" xfId="1384" xr:uid="{00000000-0005-0000-0000-00006D100000}"/>
    <cellStyle name="Comma 22 2" xfId="1385" xr:uid="{00000000-0005-0000-0000-00006E100000}"/>
    <cellStyle name="Comma 22 2 2" xfId="6140" xr:uid="{00000000-0005-0000-0000-00006F100000}"/>
    <cellStyle name="Comma 22 2_11. BS" xfId="10531" xr:uid="{E6D019B5-3BD3-4A0B-919B-84F7F8CBED98}"/>
    <cellStyle name="Comma 22 3" xfId="5587" xr:uid="{00000000-0005-0000-0000-000070100000}"/>
    <cellStyle name="Comma 22 3 2" xfId="6139" xr:uid="{00000000-0005-0000-0000-000071100000}"/>
    <cellStyle name="Comma 22 3 2 2" xfId="9955" xr:uid="{0D456C86-7BF8-42D8-B588-5E1BE3B33A0E}"/>
    <cellStyle name="Comma 22 3_11. BS" xfId="10532" xr:uid="{9423DA8C-2631-4D06-BC22-57C7D65984C5}"/>
    <cellStyle name="Comma 22_11. BS" xfId="10530" xr:uid="{320A8F0F-2AD7-41FC-AC94-1C1E970FB148}"/>
    <cellStyle name="Comma 23" xfId="1386" xr:uid="{00000000-0005-0000-0000-000073100000}"/>
    <cellStyle name="Comma 23 2" xfId="1387" xr:uid="{00000000-0005-0000-0000-000074100000}"/>
    <cellStyle name="Comma 23 2 2" xfId="6142" xr:uid="{00000000-0005-0000-0000-000075100000}"/>
    <cellStyle name="Comma 23 2_11. BS" xfId="10534" xr:uid="{E3CA1BF3-0A8D-44EF-92EB-519CFCD6A722}"/>
    <cellStyle name="Comma 23 3" xfId="5588" xr:uid="{00000000-0005-0000-0000-000076100000}"/>
    <cellStyle name="Comma 23 3 2" xfId="6141" xr:uid="{00000000-0005-0000-0000-000077100000}"/>
    <cellStyle name="Comma 23 3 2 2" xfId="9956" xr:uid="{69601F62-73CA-4E08-B329-03F466CFF0D5}"/>
    <cellStyle name="Comma 23 3_11. BS" xfId="10535" xr:uid="{ABF62278-FFDE-4159-A2D5-2F3C4143406E}"/>
    <cellStyle name="Comma 23_11. BS" xfId="10533" xr:uid="{C026C0F5-8BD8-4B86-A7CF-4BEABF7567BC}"/>
    <cellStyle name="Comma 24" xfId="1388" xr:uid="{00000000-0005-0000-0000-000079100000}"/>
    <cellStyle name="Comma 24 2" xfId="1389" xr:uid="{00000000-0005-0000-0000-00007A100000}"/>
    <cellStyle name="Comma 24 2 2" xfId="6144" xr:uid="{00000000-0005-0000-0000-00007B100000}"/>
    <cellStyle name="Comma 24 2_11. BS" xfId="10537" xr:uid="{19345E2D-4C08-4E5F-AAA1-6C69293FCCE0}"/>
    <cellStyle name="Comma 24 3" xfId="5589" xr:uid="{00000000-0005-0000-0000-00007C100000}"/>
    <cellStyle name="Comma 24 3 2" xfId="6143" xr:uid="{00000000-0005-0000-0000-00007D100000}"/>
    <cellStyle name="Comma 24 3 2 2" xfId="9957" xr:uid="{7C9AE680-4B0A-4531-8BEF-FF148DA9C227}"/>
    <cellStyle name="Comma 24 3_11. BS" xfId="10538" xr:uid="{CDC12CD5-F7B8-4E10-B122-AE48C9EAA04E}"/>
    <cellStyle name="Comma 24_11. BS" xfId="10536" xr:uid="{A4FB60F6-C2CB-4365-9024-3D98B7568CDC}"/>
    <cellStyle name="Comma 25" xfId="1390" xr:uid="{00000000-0005-0000-0000-00007F100000}"/>
    <cellStyle name="Comma 25 2" xfId="1391" xr:uid="{00000000-0005-0000-0000-000080100000}"/>
    <cellStyle name="Comma 25 2 2" xfId="6146" xr:uid="{00000000-0005-0000-0000-000081100000}"/>
    <cellStyle name="Comma 25 2_11. BS" xfId="10540" xr:uid="{E87382C7-5ACA-4EF0-9ADD-087159B7C016}"/>
    <cellStyle name="Comma 25 3" xfId="5590" xr:uid="{00000000-0005-0000-0000-000083100000}"/>
    <cellStyle name="Comma 25 3 2" xfId="6145" xr:uid="{00000000-0005-0000-0000-000084100000}"/>
    <cellStyle name="Comma 25 3 2 2" xfId="9958" xr:uid="{4BEB87D1-ACE3-4DA4-A762-93D7C63C2AF2}"/>
    <cellStyle name="Comma 25 3 3" xfId="9294" xr:uid="{00000000-0005-0000-0000-000085100000}"/>
    <cellStyle name="Comma 25 3 3 2" xfId="9959" xr:uid="{D2B89EAA-72F1-4851-ABB4-26D73BF2BDD3}"/>
    <cellStyle name="Comma 25 3 4" xfId="9636" xr:uid="{C8373263-EA8F-4FAB-91D4-42CC2DE4907D}"/>
    <cellStyle name="Comma 25 3_11. BS" xfId="10541" xr:uid="{7CE29333-4FB8-4929-8E1C-F42D799FB63B}"/>
    <cellStyle name="Comma 25 4" xfId="5962" xr:uid="{00000000-0005-0000-0000-000086100000}"/>
    <cellStyle name="Comma 25 4 2" xfId="9960" xr:uid="{31F036BE-4A2F-4865-8577-6355988B445B}"/>
    <cellStyle name="Comma 25 5" xfId="9230" xr:uid="{00000000-0005-0000-0000-000087100000}"/>
    <cellStyle name="Comma 25 5 2" xfId="9961" xr:uid="{5991403E-D4C9-4A73-8F6E-1751FC7EF6C7}"/>
    <cellStyle name="Comma 25 6" xfId="9503" xr:uid="{2CA37C62-3D9E-4157-9431-BA37DE7B63FA}"/>
    <cellStyle name="Comma 25 7" xfId="9605" xr:uid="{D5B78B14-66D7-47CB-BC77-DF0B62732836}"/>
    <cellStyle name="Comma 25 8" xfId="9341" xr:uid="{FE834E00-3E25-4F82-9417-9687D7174611}"/>
    <cellStyle name="Comma 25 9" xfId="11346" xr:uid="{1555D1CF-BED6-48DF-B239-A9E450CCCA5F}"/>
    <cellStyle name="Comma 25_11. BS" xfId="10539" xr:uid="{405E06E1-BEEA-4DC9-A0C6-247A2C285A13}"/>
    <cellStyle name="Comma 26" xfId="1392" xr:uid="{00000000-0005-0000-0000-000089100000}"/>
    <cellStyle name="Comma 26 10" xfId="2847" xr:uid="{00000000-0005-0000-0000-00008A100000}"/>
    <cellStyle name="Comma 26 11" xfId="2848" xr:uid="{00000000-0005-0000-0000-00008B100000}"/>
    <cellStyle name="Comma 26 12" xfId="2849" xr:uid="{00000000-0005-0000-0000-00008C100000}"/>
    <cellStyle name="Comma 26 13" xfId="2850" xr:uid="{00000000-0005-0000-0000-00008D100000}"/>
    <cellStyle name="Comma 26 14" xfId="2851" xr:uid="{00000000-0005-0000-0000-00008E100000}"/>
    <cellStyle name="Comma 26 15" xfId="2852" xr:uid="{00000000-0005-0000-0000-00008F100000}"/>
    <cellStyle name="Comma 26 16" xfId="2853" xr:uid="{00000000-0005-0000-0000-000090100000}"/>
    <cellStyle name="Comma 26 17" xfId="2854" xr:uid="{00000000-0005-0000-0000-000091100000}"/>
    <cellStyle name="Comma 26 18" xfId="2855" xr:uid="{00000000-0005-0000-0000-000092100000}"/>
    <cellStyle name="Comma 26 19" xfId="2856" xr:uid="{00000000-0005-0000-0000-000093100000}"/>
    <cellStyle name="Comma 26 2" xfId="2857" xr:uid="{00000000-0005-0000-0000-000094100000}"/>
    <cellStyle name="Comma 26 20" xfId="2858" xr:uid="{00000000-0005-0000-0000-000095100000}"/>
    <cellStyle name="Comma 26 21" xfId="2859" xr:uid="{00000000-0005-0000-0000-000096100000}"/>
    <cellStyle name="Comma 26 22" xfId="2860" xr:uid="{00000000-0005-0000-0000-000097100000}"/>
    <cellStyle name="Comma 26 23" xfId="2861" xr:uid="{00000000-0005-0000-0000-000098100000}"/>
    <cellStyle name="Comma 26 24" xfId="2862" xr:uid="{00000000-0005-0000-0000-000099100000}"/>
    <cellStyle name="Comma 26 25" xfId="2863" xr:uid="{00000000-0005-0000-0000-00009A100000}"/>
    <cellStyle name="Comma 26 26" xfId="2864" xr:uid="{00000000-0005-0000-0000-00009B100000}"/>
    <cellStyle name="Comma 26 27" xfId="6147" xr:uid="{00000000-0005-0000-0000-00009C100000}"/>
    <cellStyle name="Comma 26 3" xfId="2865" xr:uid="{00000000-0005-0000-0000-00009D100000}"/>
    <cellStyle name="Comma 26 4" xfId="2866" xr:uid="{00000000-0005-0000-0000-00009E100000}"/>
    <cellStyle name="Comma 26 5" xfId="2867" xr:uid="{00000000-0005-0000-0000-00009F100000}"/>
    <cellStyle name="Comma 26 6" xfId="2868" xr:uid="{00000000-0005-0000-0000-0000A0100000}"/>
    <cellStyle name="Comma 26 7" xfId="2869" xr:uid="{00000000-0005-0000-0000-0000A1100000}"/>
    <cellStyle name="Comma 26 8" xfId="2870" xr:uid="{00000000-0005-0000-0000-0000A2100000}"/>
    <cellStyle name="Comma 26 9" xfId="2871" xr:uid="{00000000-0005-0000-0000-0000A3100000}"/>
    <cellStyle name="Comma 26_11. BS" xfId="10542" xr:uid="{21129E55-E6ED-4B15-B941-0133226F30DC}"/>
    <cellStyle name="Comma 27" xfId="1393" xr:uid="{00000000-0005-0000-0000-0000A5100000}"/>
    <cellStyle name="Comma 27 2" xfId="6148" xr:uid="{00000000-0005-0000-0000-0000A6100000}"/>
    <cellStyle name="Comma 27_11. BS" xfId="10543" xr:uid="{2D162C68-2F6B-4941-8F89-7C3F36BE1679}"/>
    <cellStyle name="Comma 28" xfId="1394" xr:uid="{00000000-0005-0000-0000-0000A8100000}"/>
    <cellStyle name="Comma 28 2" xfId="6149" xr:uid="{00000000-0005-0000-0000-0000A9100000}"/>
    <cellStyle name="Comma 28_11. BS" xfId="10544" xr:uid="{89FEC873-1DF3-4557-8802-12E695E05789}"/>
    <cellStyle name="Comma 29" xfId="1395" xr:uid="{00000000-0005-0000-0000-0000AB100000}"/>
    <cellStyle name="Comma 29 10" xfId="2872" xr:uid="{00000000-0005-0000-0000-0000AC100000}"/>
    <cellStyle name="Comma 29 11" xfId="2873" xr:uid="{00000000-0005-0000-0000-0000AD100000}"/>
    <cellStyle name="Comma 29 12" xfId="2874" xr:uid="{00000000-0005-0000-0000-0000AE100000}"/>
    <cellStyle name="Comma 29 13" xfId="2875" xr:uid="{00000000-0005-0000-0000-0000AF100000}"/>
    <cellStyle name="Comma 29 14" xfId="2876" xr:uid="{00000000-0005-0000-0000-0000B0100000}"/>
    <cellStyle name="Comma 29 2" xfId="2877" xr:uid="{00000000-0005-0000-0000-0000B1100000}"/>
    <cellStyle name="Comma 29 3" xfId="2878" xr:uid="{00000000-0005-0000-0000-0000B2100000}"/>
    <cellStyle name="Comma 29 4" xfId="2879" xr:uid="{00000000-0005-0000-0000-0000B3100000}"/>
    <cellStyle name="Comma 29 5" xfId="2880" xr:uid="{00000000-0005-0000-0000-0000B4100000}"/>
    <cellStyle name="Comma 29 6" xfId="2881" xr:uid="{00000000-0005-0000-0000-0000B5100000}"/>
    <cellStyle name="Comma 29 7" xfId="2882" xr:uid="{00000000-0005-0000-0000-0000B6100000}"/>
    <cellStyle name="Comma 29 8" xfId="2883" xr:uid="{00000000-0005-0000-0000-0000B7100000}"/>
    <cellStyle name="Comma 29 9" xfId="2884" xr:uid="{00000000-0005-0000-0000-0000B8100000}"/>
    <cellStyle name="Comma 29_11. BS" xfId="10545" xr:uid="{75F9A793-18B6-4D35-8358-ECC39DDF5811}"/>
    <cellStyle name="Comma 3" xfId="262" xr:uid="{00000000-0005-0000-0000-0000BA100000}"/>
    <cellStyle name="Comma 3 10" xfId="2885" xr:uid="{00000000-0005-0000-0000-0000BB100000}"/>
    <cellStyle name="Comma 3 100" xfId="2886" xr:uid="{00000000-0005-0000-0000-0000BC100000}"/>
    <cellStyle name="Comma 3 101" xfId="2887" xr:uid="{00000000-0005-0000-0000-0000BD100000}"/>
    <cellStyle name="Comma 3 102" xfId="2888" xr:uid="{00000000-0005-0000-0000-0000BE100000}"/>
    <cellStyle name="Comma 3 103" xfId="2889" xr:uid="{00000000-0005-0000-0000-0000BF100000}"/>
    <cellStyle name="Comma 3 104" xfId="2890" xr:uid="{00000000-0005-0000-0000-0000C0100000}"/>
    <cellStyle name="Comma 3 105" xfId="2891" xr:uid="{00000000-0005-0000-0000-0000C1100000}"/>
    <cellStyle name="Comma 3 106" xfId="2892" xr:uid="{00000000-0005-0000-0000-0000C2100000}"/>
    <cellStyle name="Comma 3 107" xfId="2893" xr:uid="{00000000-0005-0000-0000-0000C3100000}"/>
    <cellStyle name="Comma 3 108" xfId="2894" xr:uid="{00000000-0005-0000-0000-0000C4100000}"/>
    <cellStyle name="Comma 3 109" xfId="2895" xr:uid="{00000000-0005-0000-0000-0000C5100000}"/>
    <cellStyle name="Comma 3 11" xfId="2896" xr:uid="{00000000-0005-0000-0000-0000C6100000}"/>
    <cellStyle name="Comma 3 110" xfId="2897" xr:uid="{00000000-0005-0000-0000-0000C7100000}"/>
    <cellStyle name="Comma 3 111" xfId="2898" xr:uid="{00000000-0005-0000-0000-0000C8100000}"/>
    <cellStyle name="Comma 3 112" xfId="2899" xr:uid="{00000000-0005-0000-0000-0000C9100000}"/>
    <cellStyle name="Comma 3 113" xfId="2900" xr:uid="{00000000-0005-0000-0000-0000CA100000}"/>
    <cellStyle name="Comma 3 114" xfId="2901" xr:uid="{00000000-0005-0000-0000-0000CB100000}"/>
    <cellStyle name="Comma 3 115" xfId="2902" xr:uid="{00000000-0005-0000-0000-0000CC100000}"/>
    <cellStyle name="Comma 3 116" xfId="2903" xr:uid="{00000000-0005-0000-0000-0000CD100000}"/>
    <cellStyle name="Comma 3 117" xfId="2904" xr:uid="{00000000-0005-0000-0000-0000CE100000}"/>
    <cellStyle name="Comma 3 118" xfId="2905" xr:uid="{00000000-0005-0000-0000-0000CF100000}"/>
    <cellStyle name="Comma 3 119" xfId="2906" xr:uid="{00000000-0005-0000-0000-0000D0100000}"/>
    <cellStyle name="Comma 3 12" xfId="2907" xr:uid="{00000000-0005-0000-0000-0000D1100000}"/>
    <cellStyle name="Comma 3 120" xfId="2908" xr:uid="{00000000-0005-0000-0000-0000D2100000}"/>
    <cellStyle name="Comma 3 121" xfId="2909" xr:uid="{00000000-0005-0000-0000-0000D3100000}"/>
    <cellStyle name="Comma 3 122" xfId="2910" xr:uid="{00000000-0005-0000-0000-0000D4100000}"/>
    <cellStyle name="Comma 3 123" xfId="2911" xr:uid="{00000000-0005-0000-0000-0000D5100000}"/>
    <cellStyle name="Comma 3 124" xfId="2912" xr:uid="{00000000-0005-0000-0000-0000D6100000}"/>
    <cellStyle name="Comma 3 125" xfId="2913" xr:uid="{00000000-0005-0000-0000-0000D7100000}"/>
    <cellStyle name="Comma 3 126" xfId="2914" xr:uid="{00000000-0005-0000-0000-0000D8100000}"/>
    <cellStyle name="Comma 3 127" xfId="2915" xr:uid="{00000000-0005-0000-0000-0000D9100000}"/>
    <cellStyle name="Comma 3 128" xfId="2916" xr:uid="{00000000-0005-0000-0000-0000DA100000}"/>
    <cellStyle name="Comma 3 129" xfId="2917" xr:uid="{00000000-0005-0000-0000-0000DB100000}"/>
    <cellStyle name="Comma 3 13" xfId="2918" xr:uid="{00000000-0005-0000-0000-0000DC100000}"/>
    <cellStyle name="Comma 3 130" xfId="2919" xr:uid="{00000000-0005-0000-0000-0000DD100000}"/>
    <cellStyle name="Comma 3 131" xfId="2920" xr:uid="{00000000-0005-0000-0000-0000DE100000}"/>
    <cellStyle name="Comma 3 132" xfId="2921" xr:uid="{00000000-0005-0000-0000-0000DF100000}"/>
    <cellStyle name="Comma 3 133" xfId="2922" xr:uid="{00000000-0005-0000-0000-0000E0100000}"/>
    <cellStyle name="Comma 3 134" xfId="2923" xr:uid="{00000000-0005-0000-0000-0000E1100000}"/>
    <cellStyle name="Comma 3 135" xfId="2924" xr:uid="{00000000-0005-0000-0000-0000E2100000}"/>
    <cellStyle name="Comma 3 136" xfId="2925" xr:uid="{00000000-0005-0000-0000-0000E3100000}"/>
    <cellStyle name="Comma 3 137" xfId="2926" xr:uid="{00000000-0005-0000-0000-0000E4100000}"/>
    <cellStyle name="Comma 3 138" xfId="2927" xr:uid="{00000000-0005-0000-0000-0000E5100000}"/>
    <cellStyle name="Comma 3 139" xfId="2928" xr:uid="{00000000-0005-0000-0000-0000E6100000}"/>
    <cellStyle name="Comma 3 14" xfId="2929" xr:uid="{00000000-0005-0000-0000-0000E7100000}"/>
    <cellStyle name="Comma 3 140" xfId="2930" xr:uid="{00000000-0005-0000-0000-0000E8100000}"/>
    <cellStyle name="Comma 3 141" xfId="2931" xr:uid="{00000000-0005-0000-0000-0000E9100000}"/>
    <cellStyle name="Comma 3 142" xfId="2932" xr:uid="{00000000-0005-0000-0000-0000EA100000}"/>
    <cellStyle name="Comma 3 143" xfId="2933" xr:uid="{00000000-0005-0000-0000-0000EB100000}"/>
    <cellStyle name="Comma 3 144" xfId="2934" xr:uid="{00000000-0005-0000-0000-0000EC100000}"/>
    <cellStyle name="Comma 3 145" xfId="2935" xr:uid="{00000000-0005-0000-0000-0000ED100000}"/>
    <cellStyle name="Comma 3 146" xfId="2936" xr:uid="{00000000-0005-0000-0000-0000EE100000}"/>
    <cellStyle name="Comma 3 147" xfId="2937" xr:uid="{00000000-0005-0000-0000-0000EF100000}"/>
    <cellStyle name="Comma 3 148" xfId="2938" xr:uid="{00000000-0005-0000-0000-0000F0100000}"/>
    <cellStyle name="Comma 3 149" xfId="2939" xr:uid="{00000000-0005-0000-0000-0000F1100000}"/>
    <cellStyle name="Comma 3 15" xfId="2940" xr:uid="{00000000-0005-0000-0000-0000F2100000}"/>
    <cellStyle name="Comma 3 150" xfId="2941" xr:uid="{00000000-0005-0000-0000-0000F3100000}"/>
    <cellStyle name="Comma 3 151" xfId="2942" xr:uid="{00000000-0005-0000-0000-0000F4100000}"/>
    <cellStyle name="Comma 3 152" xfId="2943" xr:uid="{00000000-0005-0000-0000-0000F5100000}"/>
    <cellStyle name="Comma 3 153" xfId="2944" xr:uid="{00000000-0005-0000-0000-0000F6100000}"/>
    <cellStyle name="Comma 3 154" xfId="2945" xr:uid="{00000000-0005-0000-0000-0000F7100000}"/>
    <cellStyle name="Comma 3 155" xfId="2946" xr:uid="{00000000-0005-0000-0000-0000F8100000}"/>
    <cellStyle name="Comma 3 156" xfId="2947" xr:uid="{00000000-0005-0000-0000-0000F9100000}"/>
    <cellStyle name="Comma 3 157" xfId="2948" xr:uid="{00000000-0005-0000-0000-0000FA100000}"/>
    <cellStyle name="Comma 3 157 2" xfId="6222" xr:uid="{00000000-0005-0000-0000-0000FB100000}"/>
    <cellStyle name="Comma 3 157_11. BS" xfId="10547" xr:uid="{52D8315F-C757-47F1-88A7-30782A6E3D58}"/>
    <cellStyle name="Comma 3 158" xfId="2949" xr:uid="{00000000-0005-0000-0000-0000FD100000}"/>
    <cellStyle name="Comma 3 158 2" xfId="6223" xr:uid="{00000000-0005-0000-0000-0000FE100000}"/>
    <cellStyle name="Comma 3 158_11. BS" xfId="10548" xr:uid="{4226F443-4193-48E3-9017-483DA050ABF7}"/>
    <cellStyle name="Comma 3 159" xfId="2950" xr:uid="{00000000-0005-0000-0000-000000110000}"/>
    <cellStyle name="Comma 3 159 2" xfId="6224" xr:uid="{00000000-0005-0000-0000-000001110000}"/>
    <cellStyle name="Comma 3 159_11. BS" xfId="10549" xr:uid="{07543180-8A26-447E-9A5E-3DD1C1F619EF}"/>
    <cellStyle name="Comma 3 16" xfId="2951" xr:uid="{00000000-0005-0000-0000-000003110000}"/>
    <cellStyle name="Comma 3 160" xfId="2952" xr:uid="{00000000-0005-0000-0000-000004110000}"/>
    <cellStyle name="Comma 3 161" xfId="2953" xr:uid="{00000000-0005-0000-0000-000005110000}"/>
    <cellStyle name="Comma 3 162" xfId="2954" xr:uid="{00000000-0005-0000-0000-000006110000}"/>
    <cellStyle name="Comma 3 163" xfId="2955" xr:uid="{00000000-0005-0000-0000-000007110000}"/>
    <cellStyle name="Comma 3 164" xfId="2956" xr:uid="{00000000-0005-0000-0000-000008110000}"/>
    <cellStyle name="Comma 3 165" xfId="2957" xr:uid="{00000000-0005-0000-0000-000009110000}"/>
    <cellStyle name="Comma 3 166" xfId="2958" xr:uid="{00000000-0005-0000-0000-00000A110000}"/>
    <cellStyle name="Comma 3 167" xfId="2959" xr:uid="{00000000-0005-0000-0000-00000B110000}"/>
    <cellStyle name="Comma 3 168" xfId="2960" xr:uid="{00000000-0005-0000-0000-00000C110000}"/>
    <cellStyle name="Comma 3 169" xfId="2961" xr:uid="{00000000-0005-0000-0000-00000D110000}"/>
    <cellStyle name="Comma 3 17" xfId="2962" xr:uid="{00000000-0005-0000-0000-00000E110000}"/>
    <cellStyle name="Comma 3 170" xfId="2963" xr:uid="{00000000-0005-0000-0000-00000F110000}"/>
    <cellStyle name="Comma 3 171" xfId="2964" xr:uid="{00000000-0005-0000-0000-000010110000}"/>
    <cellStyle name="Comma 3 172" xfId="2965" xr:uid="{00000000-0005-0000-0000-000011110000}"/>
    <cellStyle name="Comma 3 173" xfId="2966" xr:uid="{00000000-0005-0000-0000-000012110000}"/>
    <cellStyle name="Comma 3 174" xfId="2967" xr:uid="{00000000-0005-0000-0000-000013110000}"/>
    <cellStyle name="Comma 3 175" xfId="2968" xr:uid="{00000000-0005-0000-0000-000014110000}"/>
    <cellStyle name="Comma 3 176" xfId="2969" xr:uid="{00000000-0005-0000-0000-000015110000}"/>
    <cellStyle name="Comma 3 177" xfId="2970" xr:uid="{00000000-0005-0000-0000-000016110000}"/>
    <cellStyle name="Comma 3 178" xfId="2971" xr:uid="{00000000-0005-0000-0000-000017110000}"/>
    <cellStyle name="Comma 3 179" xfId="2972" xr:uid="{00000000-0005-0000-0000-000018110000}"/>
    <cellStyle name="Comma 3 18" xfId="2973" xr:uid="{00000000-0005-0000-0000-000019110000}"/>
    <cellStyle name="Comma 3 180" xfId="2974" xr:uid="{00000000-0005-0000-0000-00001A110000}"/>
    <cellStyle name="Comma 3 181" xfId="2975" xr:uid="{00000000-0005-0000-0000-00001B110000}"/>
    <cellStyle name="Comma 3 182" xfId="5591" xr:uid="{00000000-0005-0000-0000-00001C110000}"/>
    <cellStyle name="Comma 3 182 2" xfId="5792" xr:uid="{00000000-0005-0000-0000-00001D110000}"/>
    <cellStyle name="Comma 3 182 2 2" xfId="9962" xr:uid="{09E50200-8098-48F4-98DB-75FDDCE7988E}"/>
    <cellStyle name="Comma 3 182_11. BS" xfId="10550" xr:uid="{DA826D5C-C32C-49AF-83F7-C02F20A3EEBD}"/>
    <cellStyle name="Comma 3 183" xfId="6031" xr:uid="{00000000-0005-0000-0000-00001E110000}"/>
    <cellStyle name="Comma 3 184" xfId="5731" xr:uid="{00000000-0005-0000-0000-00001F110000}"/>
    <cellStyle name="Comma 3 184 2" xfId="9963" xr:uid="{A3A7FA23-FFD6-44F0-B3D8-BE1F20FFB40C}"/>
    <cellStyle name="Comma 3 185" xfId="9092" xr:uid="{00000000-0005-0000-0000-000020110000}"/>
    <cellStyle name="Comma 3 185 2" xfId="9964" xr:uid="{508B8750-0DBA-45D9-AC7A-52A3538BC992}"/>
    <cellStyle name="Comma 3 186" xfId="9337" xr:uid="{B2C8D41F-325B-46AA-9A4F-B4C333DA5E17}"/>
    <cellStyle name="Comma 3 187" xfId="9567" xr:uid="{1B458ED4-5F7D-44EF-80C3-A01BCEBC840D}"/>
    <cellStyle name="Comma 3 188" xfId="9586" xr:uid="{A901A100-D4CF-4758-A4A7-76D114F01C5F}"/>
    <cellStyle name="Comma 3 189" xfId="9647" xr:uid="{CF4CC542-B78D-4E77-810F-E20E5E26AF29}"/>
    <cellStyle name="Comma 3 19" xfId="2976" xr:uid="{00000000-0005-0000-0000-000021110000}"/>
    <cellStyle name="Comma 3 2" xfId="263" xr:uid="{00000000-0005-0000-0000-000022110000}"/>
    <cellStyle name="Comma 3 2 10" xfId="2977" xr:uid="{00000000-0005-0000-0000-000023110000}"/>
    <cellStyle name="Comma 3 2 11" xfId="2978" xr:uid="{00000000-0005-0000-0000-000024110000}"/>
    <cellStyle name="Comma 3 2 12" xfId="2979" xr:uid="{00000000-0005-0000-0000-000025110000}"/>
    <cellStyle name="Comma 3 2 13" xfId="2980" xr:uid="{00000000-0005-0000-0000-000026110000}"/>
    <cellStyle name="Comma 3 2 14" xfId="2981" xr:uid="{00000000-0005-0000-0000-000027110000}"/>
    <cellStyle name="Comma 3 2 15" xfId="2982" xr:uid="{00000000-0005-0000-0000-000028110000}"/>
    <cellStyle name="Comma 3 2 16" xfId="2983" xr:uid="{00000000-0005-0000-0000-000029110000}"/>
    <cellStyle name="Comma 3 2 17" xfId="2984" xr:uid="{00000000-0005-0000-0000-00002A110000}"/>
    <cellStyle name="Comma 3 2 18" xfId="2985" xr:uid="{00000000-0005-0000-0000-00002B110000}"/>
    <cellStyle name="Comma 3 2 19" xfId="2986" xr:uid="{00000000-0005-0000-0000-00002C110000}"/>
    <cellStyle name="Comma 3 2 2" xfId="264" xr:uid="{00000000-0005-0000-0000-00002D110000}"/>
    <cellStyle name="Comma 3 2 2 10" xfId="2987" xr:uid="{00000000-0005-0000-0000-00002E110000}"/>
    <cellStyle name="Comma 3 2 2 11" xfId="2988" xr:uid="{00000000-0005-0000-0000-00002F110000}"/>
    <cellStyle name="Comma 3 2 2 12" xfId="2989" xr:uid="{00000000-0005-0000-0000-000030110000}"/>
    <cellStyle name="Comma 3 2 2 13" xfId="2990" xr:uid="{00000000-0005-0000-0000-000031110000}"/>
    <cellStyle name="Comma 3 2 2 14" xfId="2991" xr:uid="{00000000-0005-0000-0000-000032110000}"/>
    <cellStyle name="Comma 3 2 2 15" xfId="2992" xr:uid="{00000000-0005-0000-0000-000033110000}"/>
    <cellStyle name="Comma 3 2 2 16" xfId="2993" xr:uid="{00000000-0005-0000-0000-000034110000}"/>
    <cellStyle name="Comma 3 2 2 17" xfId="2994" xr:uid="{00000000-0005-0000-0000-000035110000}"/>
    <cellStyle name="Comma 3 2 2 18" xfId="2995" xr:uid="{00000000-0005-0000-0000-000036110000}"/>
    <cellStyle name="Comma 3 2 2 19" xfId="2996" xr:uid="{00000000-0005-0000-0000-000037110000}"/>
    <cellStyle name="Comma 3 2 2 2" xfId="265" xr:uid="{00000000-0005-0000-0000-000038110000}"/>
    <cellStyle name="Comma 3 2 2 2 10" xfId="9596" xr:uid="{4D09DB12-C801-482E-9641-EA3DEE3AC153}"/>
    <cellStyle name="Comma 3 2 2 2 2" xfId="701" xr:uid="{00000000-0005-0000-0000-000039110000}"/>
    <cellStyle name="Comma 3 2 2 2 2 2" xfId="5869" xr:uid="{00000000-0005-0000-0000-00003A110000}"/>
    <cellStyle name="Comma 3 2 2 2 2 3" xfId="6105" xr:uid="{00000000-0005-0000-0000-00003B110000}"/>
    <cellStyle name="Comma 3 2 2 2 2 4" xfId="6285" xr:uid="{00000000-0005-0000-0000-00003C110000}"/>
    <cellStyle name="Comma 3 2 2 2 2_11. BS" xfId="10554" xr:uid="{11A0426B-DA0D-44BA-8DD7-9819BDC5D872}"/>
    <cellStyle name="Comma 3 2 2 2 3" xfId="2997" xr:uid="{00000000-0005-0000-0000-00003E110000}"/>
    <cellStyle name="Comma 3 2 2 2 4" xfId="5794" xr:uid="{00000000-0005-0000-0000-00003F110000}"/>
    <cellStyle name="Comma 3 2 2 2 5" xfId="6033" xr:uid="{00000000-0005-0000-0000-000040110000}"/>
    <cellStyle name="Comma 3 2 2 2 6" xfId="5767" xr:uid="{00000000-0005-0000-0000-000041110000}"/>
    <cellStyle name="Comma 3 2 2 2 6 2" xfId="9965" xr:uid="{AFFE3A70-16E2-4E47-987B-DF39E9BC01FB}"/>
    <cellStyle name="Comma 3 2 2 2 7" xfId="9122" xr:uid="{00000000-0005-0000-0000-000042110000}"/>
    <cellStyle name="Comma 3 2 2 2 7 2" xfId="9966" xr:uid="{BEB91E5C-8C86-48F3-87D4-9BB368DFF2EA}"/>
    <cellStyle name="Comma 3 2 2 2 8" xfId="9380" xr:uid="{01BF7795-949F-4156-80CE-1A024F93B5D8}"/>
    <cellStyle name="Comma 3 2 2 2 9" xfId="9352" xr:uid="{2300625A-AC9F-431F-BAD2-7D5887DCE2DF}"/>
    <cellStyle name="Comma 3 2 2 2_11. BS" xfId="10553" xr:uid="{46BCD2CF-35CE-4AEE-A94C-A284121763B3}"/>
    <cellStyle name="Comma 3 2 2 20" xfId="2998" xr:uid="{00000000-0005-0000-0000-000044110000}"/>
    <cellStyle name="Comma 3 2 2 21" xfId="2999" xr:uid="{00000000-0005-0000-0000-000045110000}"/>
    <cellStyle name="Comma 3 2 2 22" xfId="3000" xr:uid="{00000000-0005-0000-0000-000046110000}"/>
    <cellStyle name="Comma 3 2 2 23" xfId="3001" xr:uid="{00000000-0005-0000-0000-000047110000}"/>
    <cellStyle name="Comma 3 2 2 24" xfId="3002" xr:uid="{00000000-0005-0000-0000-000048110000}"/>
    <cellStyle name="Comma 3 2 2 25" xfId="3003" xr:uid="{00000000-0005-0000-0000-000049110000}"/>
    <cellStyle name="Comma 3 2 2 26" xfId="3004" xr:uid="{00000000-0005-0000-0000-00004A110000}"/>
    <cellStyle name="Comma 3 2 2 27" xfId="3005" xr:uid="{00000000-0005-0000-0000-00004B110000}"/>
    <cellStyle name="Comma 3 2 2 28" xfId="3006" xr:uid="{00000000-0005-0000-0000-00004C110000}"/>
    <cellStyle name="Comma 3 2 2 29" xfId="3007" xr:uid="{00000000-0005-0000-0000-00004D110000}"/>
    <cellStyle name="Comma 3 2 2 3" xfId="679" xr:uid="{00000000-0005-0000-0000-00004E110000}"/>
    <cellStyle name="Comma 3 2 2 3 2" xfId="3008" xr:uid="{00000000-0005-0000-0000-00004F110000}"/>
    <cellStyle name="Comma 3 2 2 3 3" xfId="5847" xr:uid="{00000000-0005-0000-0000-000050110000}"/>
    <cellStyle name="Comma 3 2 2 3 4" xfId="6083" xr:uid="{00000000-0005-0000-0000-000051110000}"/>
    <cellStyle name="Comma 3 2 2 3 5" xfId="6263" xr:uid="{00000000-0005-0000-0000-000052110000}"/>
    <cellStyle name="Comma 3 2 2 3_11. BS" xfId="10555" xr:uid="{25CD2E47-9743-47C3-808A-2D4CF40F564D}"/>
    <cellStyle name="Comma 3 2 2 30" xfId="3009" xr:uid="{00000000-0005-0000-0000-000054110000}"/>
    <cellStyle name="Comma 3 2 2 31" xfId="3010" xr:uid="{00000000-0005-0000-0000-000055110000}"/>
    <cellStyle name="Comma 3 2 2 32" xfId="3011" xr:uid="{00000000-0005-0000-0000-000056110000}"/>
    <cellStyle name="Comma 3 2 2 33" xfId="3012" xr:uid="{00000000-0005-0000-0000-000057110000}"/>
    <cellStyle name="Comma 3 2 2 34" xfId="3013" xr:uid="{00000000-0005-0000-0000-000058110000}"/>
    <cellStyle name="Comma 3 2 2 35" xfId="3014" xr:uid="{00000000-0005-0000-0000-000059110000}"/>
    <cellStyle name="Comma 3 2 2 36" xfId="3015" xr:uid="{00000000-0005-0000-0000-00005A110000}"/>
    <cellStyle name="Comma 3 2 2 37" xfId="3016" xr:uid="{00000000-0005-0000-0000-00005B110000}"/>
    <cellStyle name="Comma 3 2 2 38" xfId="3017" xr:uid="{00000000-0005-0000-0000-00005C110000}"/>
    <cellStyle name="Comma 3 2 2 39" xfId="3018" xr:uid="{00000000-0005-0000-0000-00005D110000}"/>
    <cellStyle name="Comma 3 2 2 4" xfId="3019" xr:uid="{00000000-0005-0000-0000-00005E110000}"/>
    <cellStyle name="Comma 3 2 2 40" xfId="3020" xr:uid="{00000000-0005-0000-0000-00005F110000}"/>
    <cellStyle name="Comma 3 2 2 41" xfId="3021" xr:uid="{00000000-0005-0000-0000-000060110000}"/>
    <cellStyle name="Comma 3 2 2 42" xfId="3022" xr:uid="{00000000-0005-0000-0000-000061110000}"/>
    <cellStyle name="Comma 3 2 2 43" xfId="3023" xr:uid="{00000000-0005-0000-0000-000062110000}"/>
    <cellStyle name="Comma 3 2 2 44" xfId="3024" xr:uid="{00000000-0005-0000-0000-000063110000}"/>
    <cellStyle name="Comma 3 2 2 45" xfId="3025" xr:uid="{00000000-0005-0000-0000-000064110000}"/>
    <cellStyle name="Comma 3 2 2 46" xfId="3026" xr:uid="{00000000-0005-0000-0000-000065110000}"/>
    <cellStyle name="Comma 3 2 2 47" xfId="3027" xr:uid="{00000000-0005-0000-0000-000066110000}"/>
    <cellStyle name="Comma 3 2 2 48" xfId="3028" xr:uid="{00000000-0005-0000-0000-000067110000}"/>
    <cellStyle name="Comma 3 2 2 49" xfId="3029" xr:uid="{00000000-0005-0000-0000-000068110000}"/>
    <cellStyle name="Comma 3 2 2 5" xfId="3030" xr:uid="{00000000-0005-0000-0000-000069110000}"/>
    <cellStyle name="Comma 3 2 2 50" xfId="3031" xr:uid="{00000000-0005-0000-0000-00006A110000}"/>
    <cellStyle name="Comma 3 2 2 51" xfId="3032" xr:uid="{00000000-0005-0000-0000-00006B110000}"/>
    <cellStyle name="Comma 3 2 2 52" xfId="3033" xr:uid="{00000000-0005-0000-0000-00006C110000}"/>
    <cellStyle name="Comma 3 2 2 53" xfId="3034" xr:uid="{00000000-0005-0000-0000-00006D110000}"/>
    <cellStyle name="Comma 3 2 2 54" xfId="3035" xr:uid="{00000000-0005-0000-0000-00006E110000}"/>
    <cellStyle name="Comma 3 2 2 55" xfId="3036" xr:uid="{00000000-0005-0000-0000-00006F110000}"/>
    <cellStyle name="Comma 3 2 2 56" xfId="3037" xr:uid="{00000000-0005-0000-0000-000070110000}"/>
    <cellStyle name="Comma 3 2 2 57" xfId="3038" xr:uid="{00000000-0005-0000-0000-000071110000}"/>
    <cellStyle name="Comma 3 2 2 58" xfId="3039" xr:uid="{00000000-0005-0000-0000-000072110000}"/>
    <cellStyle name="Comma 3 2 2 59" xfId="3040" xr:uid="{00000000-0005-0000-0000-000073110000}"/>
    <cellStyle name="Comma 3 2 2 6" xfId="3041" xr:uid="{00000000-0005-0000-0000-000074110000}"/>
    <cellStyle name="Comma 3 2 2 60" xfId="3042" xr:uid="{00000000-0005-0000-0000-000075110000}"/>
    <cellStyle name="Comma 3 2 2 61" xfId="3043" xr:uid="{00000000-0005-0000-0000-000076110000}"/>
    <cellStyle name="Comma 3 2 2 62" xfId="3044" xr:uid="{00000000-0005-0000-0000-000077110000}"/>
    <cellStyle name="Comma 3 2 2 63" xfId="3045" xr:uid="{00000000-0005-0000-0000-000078110000}"/>
    <cellStyle name="Comma 3 2 2 64" xfId="3046" xr:uid="{00000000-0005-0000-0000-000079110000}"/>
    <cellStyle name="Comma 3 2 2 65" xfId="3047" xr:uid="{00000000-0005-0000-0000-00007A110000}"/>
    <cellStyle name="Comma 3 2 2 66" xfId="3048" xr:uid="{00000000-0005-0000-0000-00007B110000}"/>
    <cellStyle name="Comma 3 2 2 67" xfId="3049" xr:uid="{00000000-0005-0000-0000-00007C110000}"/>
    <cellStyle name="Comma 3 2 2 68" xfId="3050" xr:uid="{00000000-0005-0000-0000-00007D110000}"/>
    <cellStyle name="Comma 3 2 2 69" xfId="3051" xr:uid="{00000000-0005-0000-0000-00007E110000}"/>
    <cellStyle name="Comma 3 2 2 7" xfId="3052" xr:uid="{00000000-0005-0000-0000-00007F110000}"/>
    <cellStyle name="Comma 3 2 2 70" xfId="3053" xr:uid="{00000000-0005-0000-0000-000080110000}"/>
    <cellStyle name="Comma 3 2 2 71" xfId="3054" xr:uid="{00000000-0005-0000-0000-000081110000}"/>
    <cellStyle name="Comma 3 2 2 72" xfId="5592" xr:uid="{00000000-0005-0000-0000-000082110000}"/>
    <cellStyle name="Comma 3 2 2 72 2" xfId="5793" xr:uid="{00000000-0005-0000-0000-000083110000}"/>
    <cellStyle name="Comma 3 2 2 72 2 2" xfId="9967" xr:uid="{CFDB8F06-6C86-4AA6-969A-8AA0C136132F}"/>
    <cellStyle name="Comma 3 2 2 72_11. BS" xfId="10556" xr:uid="{86763D08-035E-4053-9602-ECB54E155B24}"/>
    <cellStyle name="Comma 3 2 2 73" xfId="6032" xr:uid="{00000000-0005-0000-0000-000084110000}"/>
    <cellStyle name="Comma 3 2 2 74" xfId="9105" xr:uid="{00000000-0005-0000-0000-000085110000}"/>
    <cellStyle name="Comma 3 2 2 74 2" xfId="9968" xr:uid="{7F2EF0EB-958A-4CDC-AA41-76174DB6E81B}"/>
    <cellStyle name="Comma 3 2 2 75" xfId="9361" xr:uid="{6866DD8A-8900-4AC9-A310-45BB79BB75E1}"/>
    <cellStyle name="Comma 3 2 2 76" xfId="9629" xr:uid="{2F2824A7-3F71-4F83-A9A5-EC62EC834B3C}"/>
    <cellStyle name="Comma 3 2 2 77" xfId="11360" xr:uid="{962011E8-905D-4AC7-B9B3-3868BB10EBB7}"/>
    <cellStyle name="Comma 3 2 2 8" xfId="3055" xr:uid="{00000000-0005-0000-0000-000086110000}"/>
    <cellStyle name="Comma 3 2 2 9" xfId="3056" xr:uid="{00000000-0005-0000-0000-000087110000}"/>
    <cellStyle name="Comma 3 2 2_11. BS" xfId="10552" xr:uid="{A853B60F-CE24-4889-A3CD-B0EEBF67C8E1}"/>
    <cellStyle name="Comma 3 2 20" xfId="3057" xr:uid="{00000000-0005-0000-0000-000089110000}"/>
    <cellStyle name="Comma 3 2 21" xfId="3058" xr:uid="{00000000-0005-0000-0000-00008A110000}"/>
    <cellStyle name="Comma 3 2 22" xfId="3059" xr:uid="{00000000-0005-0000-0000-00008B110000}"/>
    <cellStyle name="Comma 3 2 23" xfId="3060" xr:uid="{00000000-0005-0000-0000-00008C110000}"/>
    <cellStyle name="Comma 3 2 24" xfId="3061" xr:uid="{00000000-0005-0000-0000-00008D110000}"/>
    <cellStyle name="Comma 3 2 25" xfId="3062" xr:uid="{00000000-0005-0000-0000-00008E110000}"/>
    <cellStyle name="Comma 3 2 26" xfId="3063" xr:uid="{00000000-0005-0000-0000-00008F110000}"/>
    <cellStyle name="Comma 3 2 27" xfId="3064" xr:uid="{00000000-0005-0000-0000-000090110000}"/>
    <cellStyle name="Comma 3 2 28" xfId="3065" xr:uid="{00000000-0005-0000-0000-000091110000}"/>
    <cellStyle name="Comma 3 2 29" xfId="3066" xr:uid="{00000000-0005-0000-0000-000092110000}"/>
    <cellStyle name="Comma 3 2 3" xfId="665" xr:uid="{00000000-0005-0000-0000-000093110000}"/>
    <cellStyle name="Comma 3 2 3 2" xfId="3067" xr:uid="{00000000-0005-0000-0000-000094110000}"/>
    <cellStyle name="Comma 3 2 3 3" xfId="5836" xr:uid="{00000000-0005-0000-0000-000095110000}"/>
    <cellStyle name="Comma 3 2 3 4" xfId="6072" xr:uid="{00000000-0005-0000-0000-000096110000}"/>
    <cellStyle name="Comma 3 2 3 5" xfId="6252" xr:uid="{00000000-0005-0000-0000-000097110000}"/>
    <cellStyle name="Comma 3 2 3_11. BS" xfId="10557" xr:uid="{893AC0C7-D4D8-4BC3-8042-6D98CA1D4030}"/>
    <cellStyle name="Comma 3 2 30" xfId="3068" xr:uid="{00000000-0005-0000-0000-000099110000}"/>
    <cellStyle name="Comma 3 2 31" xfId="3069" xr:uid="{00000000-0005-0000-0000-00009A110000}"/>
    <cellStyle name="Comma 3 2 32" xfId="3070" xr:uid="{00000000-0005-0000-0000-00009B110000}"/>
    <cellStyle name="Comma 3 2 33" xfId="3071" xr:uid="{00000000-0005-0000-0000-00009C110000}"/>
    <cellStyle name="Comma 3 2 34" xfId="3072" xr:uid="{00000000-0005-0000-0000-00009D110000}"/>
    <cellStyle name="Comma 3 2 35" xfId="3073" xr:uid="{00000000-0005-0000-0000-00009E110000}"/>
    <cellStyle name="Comma 3 2 36" xfId="3074" xr:uid="{00000000-0005-0000-0000-00009F110000}"/>
    <cellStyle name="Comma 3 2 37" xfId="3075" xr:uid="{00000000-0005-0000-0000-0000A0110000}"/>
    <cellStyle name="Comma 3 2 38" xfId="3076" xr:uid="{00000000-0005-0000-0000-0000A1110000}"/>
    <cellStyle name="Comma 3 2 39" xfId="3077" xr:uid="{00000000-0005-0000-0000-0000A2110000}"/>
    <cellStyle name="Comma 3 2 4" xfId="3078" xr:uid="{00000000-0005-0000-0000-0000A3110000}"/>
    <cellStyle name="Comma 3 2 40" xfId="3079" xr:uid="{00000000-0005-0000-0000-0000A4110000}"/>
    <cellStyle name="Comma 3 2 41" xfId="3080" xr:uid="{00000000-0005-0000-0000-0000A5110000}"/>
    <cellStyle name="Comma 3 2 42" xfId="3081" xr:uid="{00000000-0005-0000-0000-0000A6110000}"/>
    <cellStyle name="Comma 3 2 43" xfId="3082" xr:uid="{00000000-0005-0000-0000-0000A7110000}"/>
    <cellStyle name="Comma 3 2 44" xfId="3083" xr:uid="{00000000-0005-0000-0000-0000A8110000}"/>
    <cellStyle name="Comma 3 2 45" xfId="3084" xr:uid="{00000000-0005-0000-0000-0000A9110000}"/>
    <cellStyle name="Comma 3 2 46" xfId="3085" xr:uid="{00000000-0005-0000-0000-0000AA110000}"/>
    <cellStyle name="Comma 3 2 47" xfId="3086" xr:uid="{00000000-0005-0000-0000-0000AB110000}"/>
    <cellStyle name="Comma 3 2 48" xfId="3087" xr:uid="{00000000-0005-0000-0000-0000AC110000}"/>
    <cellStyle name="Comma 3 2 49" xfId="3088" xr:uid="{00000000-0005-0000-0000-0000AD110000}"/>
    <cellStyle name="Comma 3 2 5" xfId="3089" xr:uid="{00000000-0005-0000-0000-0000AE110000}"/>
    <cellStyle name="Comma 3 2 50" xfId="3090" xr:uid="{00000000-0005-0000-0000-0000AF110000}"/>
    <cellStyle name="Comma 3 2 51" xfId="3091" xr:uid="{00000000-0005-0000-0000-0000B0110000}"/>
    <cellStyle name="Comma 3 2 52" xfId="3092" xr:uid="{00000000-0005-0000-0000-0000B1110000}"/>
    <cellStyle name="Comma 3 2 53" xfId="3093" xr:uid="{00000000-0005-0000-0000-0000B2110000}"/>
    <cellStyle name="Comma 3 2 54" xfId="3094" xr:uid="{00000000-0005-0000-0000-0000B3110000}"/>
    <cellStyle name="Comma 3 2 55" xfId="3095" xr:uid="{00000000-0005-0000-0000-0000B4110000}"/>
    <cellStyle name="Comma 3 2 56" xfId="3096" xr:uid="{00000000-0005-0000-0000-0000B5110000}"/>
    <cellStyle name="Comma 3 2 57" xfId="3097" xr:uid="{00000000-0005-0000-0000-0000B6110000}"/>
    <cellStyle name="Comma 3 2 58" xfId="3098" xr:uid="{00000000-0005-0000-0000-0000B7110000}"/>
    <cellStyle name="Comma 3 2 59" xfId="3099" xr:uid="{00000000-0005-0000-0000-0000B8110000}"/>
    <cellStyle name="Comma 3 2 6" xfId="3100" xr:uid="{00000000-0005-0000-0000-0000B9110000}"/>
    <cellStyle name="Comma 3 2 60" xfId="3101" xr:uid="{00000000-0005-0000-0000-0000BA110000}"/>
    <cellStyle name="Comma 3 2 61" xfId="3102" xr:uid="{00000000-0005-0000-0000-0000BB110000}"/>
    <cellStyle name="Comma 3 2 62" xfId="3103" xr:uid="{00000000-0005-0000-0000-0000BC110000}"/>
    <cellStyle name="Comma 3 2 63" xfId="3104" xr:uid="{00000000-0005-0000-0000-0000BD110000}"/>
    <cellStyle name="Comma 3 2 64" xfId="3105" xr:uid="{00000000-0005-0000-0000-0000BE110000}"/>
    <cellStyle name="Comma 3 2 65" xfId="3106" xr:uid="{00000000-0005-0000-0000-0000BF110000}"/>
    <cellStyle name="Comma 3 2 66" xfId="3107" xr:uid="{00000000-0005-0000-0000-0000C0110000}"/>
    <cellStyle name="Comma 3 2 67" xfId="3108" xr:uid="{00000000-0005-0000-0000-0000C1110000}"/>
    <cellStyle name="Comma 3 2 68" xfId="3109" xr:uid="{00000000-0005-0000-0000-0000C2110000}"/>
    <cellStyle name="Comma 3 2 69" xfId="3110" xr:uid="{00000000-0005-0000-0000-0000C3110000}"/>
    <cellStyle name="Comma 3 2 7" xfId="3111" xr:uid="{00000000-0005-0000-0000-0000C4110000}"/>
    <cellStyle name="Comma 3 2 70" xfId="3112" xr:uid="{00000000-0005-0000-0000-0000C5110000}"/>
    <cellStyle name="Comma 3 2 71" xfId="3113" xr:uid="{00000000-0005-0000-0000-0000C6110000}"/>
    <cellStyle name="Comma 3 2 72" xfId="1396" xr:uid="{00000000-0005-0000-0000-0000C7110000}"/>
    <cellStyle name="Comma 3 2 72 2" xfId="6150" xr:uid="{00000000-0005-0000-0000-0000C8110000}"/>
    <cellStyle name="Comma 3 2 72_11. BS" xfId="10558" xr:uid="{B2461A00-701D-4229-B04A-9BC26EEBA1AF}"/>
    <cellStyle name="Comma 3 2 73" xfId="5481" xr:uid="{00000000-0005-0000-0000-0000CA110000}"/>
    <cellStyle name="Comma 3 2 73 2" xfId="6238" xr:uid="{00000000-0005-0000-0000-0000CB110000}"/>
    <cellStyle name="Comma 3 2 73_11. BS" xfId="10559" xr:uid="{E4B79BA0-6394-4770-B472-EF3A9C86A808}"/>
    <cellStyle name="Comma 3 2 74" xfId="8923" xr:uid="{00000000-0005-0000-0000-0000CD110000}"/>
    <cellStyle name="Comma 3 2 74 2" xfId="9307" xr:uid="{00000000-0005-0000-0000-0000CE110000}"/>
    <cellStyle name="Comma 3 2 74 2 2" xfId="9969" xr:uid="{FE1A0C75-DF43-46AE-B288-BF8FBCE68960}"/>
    <cellStyle name="Comma 3 2 74 3" xfId="9688" xr:uid="{DA31EB3C-30B5-43FE-AB22-903068F9E5E6}"/>
    <cellStyle name="Comma 3 2 74_11. BS" xfId="10560" xr:uid="{4247AE9D-5FBA-4799-ACD5-9A467D937E48}"/>
    <cellStyle name="Comma 3 2 75" xfId="8928" xr:uid="{00000000-0005-0000-0000-0000CF110000}"/>
    <cellStyle name="Comma 3 2 75 2" xfId="9309" xr:uid="{00000000-0005-0000-0000-0000D0110000}"/>
    <cellStyle name="Comma 3 2 75 2 2" xfId="9970" xr:uid="{35F02BAE-39DE-4D19-AAE9-64939FD033C8}"/>
    <cellStyle name="Comma 3 2 75 3" xfId="9690" xr:uid="{8DA47594-6288-47BE-A14D-C29FA2276F85}"/>
    <cellStyle name="Comma 3 2 75_11. BS" xfId="10561" xr:uid="{0732EAC2-9BCD-4A15-8E61-E64E31FF7183}"/>
    <cellStyle name="Comma 3 2 76" xfId="8983" xr:uid="{00000000-0005-0000-0000-0000D1110000}"/>
    <cellStyle name="Comma 3 2 76 2" xfId="9325" xr:uid="{00000000-0005-0000-0000-0000D2110000}"/>
    <cellStyle name="Comma 3 2 76 2 2" xfId="9971" xr:uid="{C5DBB0CA-B9F9-4F88-B5B0-72B6103646B9}"/>
    <cellStyle name="Comma 3 2 76 3" xfId="9706" xr:uid="{72119947-6030-40CE-B3BE-6617366C84A3}"/>
    <cellStyle name="Comma 3 2 76_11. BS" xfId="10562" xr:uid="{9660CDD2-2284-44E8-9895-5A274EA23DBF}"/>
    <cellStyle name="Comma 3 2 77" xfId="8988" xr:uid="{00000000-0005-0000-0000-0000D3110000}"/>
    <cellStyle name="Comma 3 2 77 2" xfId="9326" xr:uid="{00000000-0005-0000-0000-0000D4110000}"/>
    <cellStyle name="Comma 3 2 77 2 2" xfId="9972" xr:uid="{7FEF6F55-9185-4DF5-A86C-8B255EDEDBCF}"/>
    <cellStyle name="Comma 3 2 77 3" xfId="9708" xr:uid="{41B1E607-5289-48E9-8EDA-4B92663AACAA}"/>
    <cellStyle name="Comma 3 2 77_11. BS" xfId="10563" xr:uid="{377161D6-C1CA-47D2-8444-3769FDDB1A80}"/>
    <cellStyle name="Comma 3 2 78" xfId="8965" xr:uid="{00000000-0005-0000-0000-0000D5110000}"/>
    <cellStyle name="Comma 3 2 78 2" xfId="9321" xr:uid="{00000000-0005-0000-0000-0000D6110000}"/>
    <cellStyle name="Comma 3 2 78 2 2" xfId="9973" xr:uid="{9C304B92-C41A-4692-8F2C-F9042B089A34}"/>
    <cellStyle name="Comma 3 2 78 3" xfId="9702" xr:uid="{9A24F3D7-73FD-4E82-A122-5CB154A48D35}"/>
    <cellStyle name="Comma 3 2 78_11. BS" xfId="10564" xr:uid="{DFFCC98F-0D67-4609-946B-57020CA64472}"/>
    <cellStyle name="Comma 3 2 79" xfId="8932" xr:uid="{00000000-0005-0000-0000-0000D7110000}"/>
    <cellStyle name="Comma 3 2 79 2" xfId="9310" xr:uid="{00000000-0005-0000-0000-0000D8110000}"/>
    <cellStyle name="Comma 3 2 79 2 2" xfId="9974" xr:uid="{9B838AB2-887A-401F-B137-6F1152D42CC6}"/>
    <cellStyle name="Comma 3 2 79 3" xfId="9691" xr:uid="{6AC89796-A694-4769-BCA9-08F1BB6078B0}"/>
    <cellStyle name="Comma 3 2 79_11. BS" xfId="10565" xr:uid="{D4F71D20-CE2F-4C4C-A4E0-DFB54BF57977}"/>
    <cellStyle name="Comma 3 2 8" xfId="3114" xr:uid="{00000000-0005-0000-0000-0000D9110000}"/>
    <cellStyle name="Comma 3 2 80" xfId="8964" xr:uid="{00000000-0005-0000-0000-0000DA110000}"/>
    <cellStyle name="Comma 3 2 80 2" xfId="9320" xr:uid="{00000000-0005-0000-0000-0000DB110000}"/>
    <cellStyle name="Comma 3 2 80 2 2" xfId="9975" xr:uid="{5856F635-1AA3-4620-9BB7-2807ECFB1EB4}"/>
    <cellStyle name="Comma 3 2 80 3" xfId="9701" xr:uid="{74F93CA3-EC35-4A9D-B7F7-E9777FB9EDB8}"/>
    <cellStyle name="Comma 3 2 80_11. BS" xfId="10566" xr:uid="{7B5473DB-B605-4CB7-9B7E-659066FAA1DC}"/>
    <cellStyle name="Comma 3 2 81" xfId="8949" xr:uid="{00000000-0005-0000-0000-0000DC110000}"/>
    <cellStyle name="Comma 3 2 81 2" xfId="9315" xr:uid="{00000000-0005-0000-0000-0000DD110000}"/>
    <cellStyle name="Comma 3 2 81 2 2" xfId="9976" xr:uid="{50336563-6BD9-43DF-888C-A7F92DCFA519}"/>
    <cellStyle name="Comma 3 2 81 3" xfId="9696" xr:uid="{A3540436-6FEB-4E95-A349-4D6DC7676E02}"/>
    <cellStyle name="Comma 3 2 81_11. BS" xfId="10567" xr:uid="{E8B1F307-5535-4955-B495-0247695A54C8}"/>
    <cellStyle name="Comma 3 2 82" xfId="8941" xr:uid="{00000000-0005-0000-0000-0000DE110000}"/>
    <cellStyle name="Comma 3 2 82 2" xfId="9312" xr:uid="{00000000-0005-0000-0000-0000DF110000}"/>
    <cellStyle name="Comma 3 2 82 2 2" xfId="9977" xr:uid="{163B438D-059C-428F-9461-0C4E42518F68}"/>
    <cellStyle name="Comma 3 2 82 3" xfId="9693" xr:uid="{746D8035-3FA7-4C19-88A6-2611F35FD458}"/>
    <cellStyle name="Comma 3 2 82_11. BS" xfId="10568" xr:uid="{FB0022AA-E288-4571-BD3F-D5081CC512FA}"/>
    <cellStyle name="Comma 3 2 83" xfId="8951" xr:uid="{00000000-0005-0000-0000-0000E0110000}"/>
    <cellStyle name="Comma 3 2 83 2" xfId="9316" xr:uid="{00000000-0005-0000-0000-0000E1110000}"/>
    <cellStyle name="Comma 3 2 83 2 2" xfId="9978" xr:uid="{AC490B37-E9C0-4CD9-89AD-38E54E2F11CE}"/>
    <cellStyle name="Comma 3 2 83 3" xfId="9697" xr:uid="{20D2E550-31CF-4A93-89B9-0ACB87CECEA1}"/>
    <cellStyle name="Comma 3 2 83_11. BS" xfId="10569" xr:uid="{4B58CF6E-C196-4BB7-BA39-D372E820D6C4}"/>
    <cellStyle name="Comma 3 2 84" xfId="8956" xr:uid="{00000000-0005-0000-0000-0000E2110000}"/>
    <cellStyle name="Comma 3 2 84 2" xfId="9317" xr:uid="{00000000-0005-0000-0000-0000E3110000}"/>
    <cellStyle name="Comma 3 2 84 2 2" xfId="9979" xr:uid="{BDDB117D-31A6-41B5-A673-000DD0932CAD}"/>
    <cellStyle name="Comma 3 2 84 3" xfId="9698" xr:uid="{E9D0D097-BCFD-4D37-822D-6585C6A79268}"/>
    <cellStyle name="Comma 3 2 84_11. BS" xfId="10570" xr:uid="{15EFD5C5-59B0-42EF-92BD-CC28DF5B6E74}"/>
    <cellStyle name="Comma 3 2 85" xfId="8993" xr:uid="{00000000-0005-0000-0000-0000E4110000}"/>
    <cellStyle name="Comma 3 2 85 2" xfId="9328" xr:uid="{00000000-0005-0000-0000-0000E5110000}"/>
    <cellStyle name="Comma 3 2 85 2 2" xfId="9980" xr:uid="{A45C0A85-5F0C-4BB9-9E14-75A9C1F9A2EB}"/>
    <cellStyle name="Comma 3 2 85 3" xfId="9710" xr:uid="{536E30A3-423F-4884-B236-B94863E4A508}"/>
    <cellStyle name="Comma 3 2 85_11. BS" xfId="10571" xr:uid="{FA92E9CA-241C-481F-A37A-62E40B624117}"/>
    <cellStyle name="Comma 3 2 86" xfId="9094" xr:uid="{00000000-0005-0000-0000-0000E6110000}"/>
    <cellStyle name="Comma 3 2 86 2" xfId="9981" xr:uid="{04119625-A975-419F-86A2-9D08A62C6F80}"/>
    <cellStyle name="Comma 3 2 87" xfId="9342" xr:uid="{25227582-7007-46A0-9F7F-48F504EA26FA}"/>
    <cellStyle name="Comma 3 2 88" xfId="9686" xr:uid="{981C53FC-C6EC-4507-B057-B5218342AC0C}"/>
    <cellStyle name="Comma 3 2 89" xfId="9417" xr:uid="{89AB528E-7D8F-4377-A97E-9A1B432F1A1D}"/>
    <cellStyle name="Comma 3 2 9" xfId="3115" xr:uid="{00000000-0005-0000-0000-0000E7110000}"/>
    <cellStyle name="Comma 3 2_11. BS" xfId="10551" xr:uid="{ECD49AFC-6EC9-420C-88D9-5DEE2A0E9C47}"/>
    <cellStyle name="Comma 3 20" xfId="3116" xr:uid="{00000000-0005-0000-0000-0000E9110000}"/>
    <cellStyle name="Comma 3 21" xfId="3117" xr:uid="{00000000-0005-0000-0000-0000EA110000}"/>
    <cellStyle name="Comma 3 22" xfId="3118" xr:uid="{00000000-0005-0000-0000-0000EB110000}"/>
    <cellStyle name="Comma 3 23" xfId="3119" xr:uid="{00000000-0005-0000-0000-0000EC110000}"/>
    <cellStyle name="Comma 3 24" xfId="3120" xr:uid="{00000000-0005-0000-0000-0000ED110000}"/>
    <cellStyle name="Comma 3 25" xfId="3121" xr:uid="{00000000-0005-0000-0000-0000EE110000}"/>
    <cellStyle name="Comma 3 26" xfId="3122" xr:uid="{00000000-0005-0000-0000-0000EF110000}"/>
    <cellStyle name="Comma 3 27" xfId="3123" xr:uid="{00000000-0005-0000-0000-0000F0110000}"/>
    <cellStyle name="Comma 3 28" xfId="3124" xr:uid="{00000000-0005-0000-0000-0000F1110000}"/>
    <cellStyle name="Comma 3 29" xfId="3125" xr:uid="{00000000-0005-0000-0000-0000F2110000}"/>
    <cellStyle name="Comma 3 3" xfId="266" xr:uid="{00000000-0005-0000-0000-0000F3110000}"/>
    <cellStyle name="Comma 3 3 10" xfId="9639" xr:uid="{DE240886-DD77-4C11-825D-5B6C7A0C3352}"/>
    <cellStyle name="Comma 3 3 2" xfId="267" xr:uid="{00000000-0005-0000-0000-0000F4110000}"/>
    <cellStyle name="Comma 3 3 2 10" xfId="9645" xr:uid="{EE865528-26F9-4C02-A4D8-B11E11CC43B8}"/>
    <cellStyle name="Comma 3 3 2 2" xfId="700" xr:uid="{00000000-0005-0000-0000-0000F5110000}"/>
    <cellStyle name="Comma 3 3 2 2 2" xfId="5868" xr:uid="{00000000-0005-0000-0000-0000F6110000}"/>
    <cellStyle name="Comma 3 3 2 2 3" xfId="6104" xr:uid="{00000000-0005-0000-0000-0000F7110000}"/>
    <cellStyle name="Comma 3 3 2 2 4" xfId="6284" xr:uid="{00000000-0005-0000-0000-0000F8110000}"/>
    <cellStyle name="Comma 3 3 2 2_11. BS" xfId="10574" xr:uid="{D56B112B-E245-4A6D-B4C6-12928206C457}"/>
    <cellStyle name="Comma 3 3 2 3" xfId="5796" xr:uid="{00000000-0005-0000-0000-0000FA110000}"/>
    <cellStyle name="Comma 3 3 2 4" xfId="6035" xr:uid="{00000000-0005-0000-0000-0000FB110000}"/>
    <cellStyle name="Comma 3 3 2 5" xfId="5766" xr:uid="{00000000-0005-0000-0000-0000FC110000}"/>
    <cellStyle name="Comma 3 3 2 5 2" xfId="9982" xr:uid="{9781DBE7-3D6F-4843-BD98-E1A2655A2E27}"/>
    <cellStyle name="Comma 3 3 2 6" xfId="9121" xr:uid="{00000000-0005-0000-0000-0000FD110000}"/>
    <cellStyle name="Comma 3 3 2 6 2" xfId="9983" xr:uid="{690891EF-A1F6-46B8-AE56-01D88A979CAE}"/>
    <cellStyle name="Comma 3 3 2 7" xfId="9379" xr:uid="{6402102E-4E26-4FD5-9B9C-984BFC417205}"/>
    <cellStyle name="Comma 3 3 2 8" xfId="9400" xr:uid="{DC1550F1-B820-4AD3-8C5A-4C1A8E009CEF}"/>
    <cellStyle name="Comma 3 3 2 9" xfId="9564" xr:uid="{5486C8CB-A549-4C9E-BDDE-CE1DB8CD9FC2}"/>
    <cellStyle name="Comma 3 3 2_11. BS" xfId="10573" xr:uid="{22375229-F799-4BC2-A5D1-F54474B06DE0}"/>
    <cellStyle name="Comma 3 3 3" xfId="678" xr:uid="{00000000-0005-0000-0000-0000FF110000}"/>
    <cellStyle name="Comma 3 3 3 2" xfId="5846" xr:uid="{00000000-0005-0000-0000-000000120000}"/>
    <cellStyle name="Comma 3 3 3 3" xfId="6082" xr:uid="{00000000-0005-0000-0000-000001120000}"/>
    <cellStyle name="Comma 3 3 3 4" xfId="6262" xr:uid="{00000000-0005-0000-0000-000002120000}"/>
    <cellStyle name="Comma 3 3 3_11. BS" xfId="10575" xr:uid="{F0469791-3703-498A-A4CA-FC6DC4F3B610}"/>
    <cellStyle name="Comma 3 3 4" xfId="1397" xr:uid="{00000000-0005-0000-0000-000004120000}"/>
    <cellStyle name="Comma 3 3 4 2" xfId="6151" xr:uid="{00000000-0005-0000-0000-000005120000}"/>
    <cellStyle name="Comma 3 3 4_11. BS" xfId="10576" xr:uid="{EE40D454-263F-40BC-9C95-B48ECF54C412}"/>
    <cellStyle name="Comma 3 3 5" xfId="5795" xr:uid="{00000000-0005-0000-0000-000007120000}"/>
    <cellStyle name="Comma 3 3 6" xfId="6034" xr:uid="{00000000-0005-0000-0000-000008120000}"/>
    <cellStyle name="Comma 3 3 7" xfId="5744" xr:uid="{00000000-0005-0000-0000-000009120000}"/>
    <cellStyle name="Comma 3 3 7 2" xfId="9984" xr:uid="{8C719A9C-3F59-4295-88A3-B39E5A0CE893}"/>
    <cellStyle name="Comma 3 3 8" xfId="9104" xr:uid="{00000000-0005-0000-0000-00000A120000}"/>
    <cellStyle name="Comma 3 3 8 2" xfId="9985" xr:uid="{7E51AB1A-673C-46F1-A3E6-CD5B23EA4B0E}"/>
    <cellStyle name="Comma 3 3 9" xfId="9360" xr:uid="{23702024-1A56-49E3-A833-00C4DC280C7D}"/>
    <cellStyle name="Comma 3 3_11. BS" xfId="10572" xr:uid="{E7075FE9-1398-4E3D-9661-3FE58682AA14}"/>
    <cellStyle name="Comma 3 30" xfId="3126" xr:uid="{00000000-0005-0000-0000-00000C120000}"/>
    <cellStyle name="Comma 3 31" xfId="3127" xr:uid="{00000000-0005-0000-0000-00000D120000}"/>
    <cellStyle name="Comma 3 32" xfId="3128" xr:uid="{00000000-0005-0000-0000-00000E120000}"/>
    <cellStyle name="Comma 3 33" xfId="3129" xr:uid="{00000000-0005-0000-0000-00000F120000}"/>
    <cellStyle name="Comma 3 34" xfId="3130" xr:uid="{00000000-0005-0000-0000-000010120000}"/>
    <cellStyle name="Comma 3 35" xfId="3131" xr:uid="{00000000-0005-0000-0000-000011120000}"/>
    <cellStyle name="Comma 3 36" xfId="3132" xr:uid="{00000000-0005-0000-0000-000012120000}"/>
    <cellStyle name="Comma 3 37" xfId="3133" xr:uid="{00000000-0005-0000-0000-000013120000}"/>
    <cellStyle name="Comma 3 38" xfId="3134" xr:uid="{00000000-0005-0000-0000-000014120000}"/>
    <cellStyle name="Comma 3 39" xfId="3135" xr:uid="{00000000-0005-0000-0000-000015120000}"/>
    <cellStyle name="Comma 3 4" xfId="268" xr:uid="{00000000-0005-0000-0000-000016120000}"/>
    <cellStyle name="Comma 3 4 10" xfId="11371" xr:uid="{FA7863AD-4EAD-4A41-A4B8-5F72A7A7C0CF}"/>
    <cellStyle name="Comma 3 4 2" xfId="690" xr:uid="{00000000-0005-0000-0000-000017120000}"/>
    <cellStyle name="Comma 3 4 2 2" xfId="5858" xr:uid="{00000000-0005-0000-0000-000018120000}"/>
    <cellStyle name="Comma 3 4 2 3" xfId="6094" xr:uid="{00000000-0005-0000-0000-000019120000}"/>
    <cellStyle name="Comma 3 4 2 4" xfId="6274" xr:uid="{00000000-0005-0000-0000-00001A120000}"/>
    <cellStyle name="Comma 3 4 2_11. BS" xfId="10578" xr:uid="{211C31B2-6DE3-4D08-9AE6-38772B69B9AA}"/>
    <cellStyle name="Comma 3 4 3" xfId="1398" xr:uid="{00000000-0005-0000-0000-00001C120000}"/>
    <cellStyle name="Comma 3 4 3 2" xfId="6152" xr:uid="{00000000-0005-0000-0000-00001D120000}"/>
    <cellStyle name="Comma 3 4 3_11. BS" xfId="10579" xr:uid="{7F93CFDD-09B1-4DF3-AF5B-A083EBC47C09}"/>
    <cellStyle name="Comma 3 4 4" xfId="5797" xr:uid="{00000000-0005-0000-0000-00001F120000}"/>
    <cellStyle name="Comma 3 4 5" xfId="6036" xr:uid="{00000000-0005-0000-0000-000020120000}"/>
    <cellStyle name="Comma 3 4 6" xfId="5756" xr:uid="{00000000-0005-0000-0000-000021120000}"/>
    <cellStyle name="Comma 3 4 6 2" xfId="9986" xr:uid="{C8FF7725-57E5-4EAC-8838-EA33D0BF0FF4}"/>
    <cellStyle name="Comma 3 4 7" xfId="9114" xr:uid="{00000000-0005-0000-0000-000022120000}"/>
    <cellStyle name="Comma 3 4 7 2" xfId="9987" xr:uid="{7D77C21A-FDAF-4161-B173-C984A5012337}"/>
    <cellStyle name="Comma 3 4 8" xfId="9371" xr:uid="{667C894F-717C-4520-A3E6-A4BFFF2C9853}"/>
    <cellStyle name="Comma 3 4 9" xfId="9557" xr:uid="{7461269E-A456-43AC-B31B-757D7584EDE0}"/>
    <cellStyle name="Comma 3 4_11. BS" xfId="10577" xr:uid="{7EB6C182-1C4E-41FB-8405-AA6BDE4DAD94}"/>
    <cellStyle name="Comma 3 40" xfId="3136" xr:uid="{00000000-0005-0000-0000-000024120000}"/>
    <cellStyle name="Comma 3 41" xfId="3137" xr:uid="{00000000-0005-0000-0000-000025120000}"/>
    <cellStyle name="Comma 3 42" xfId="3138" xr:uid="{00000000-0005-0000-0000-000026120000}"/>
    <cellStyle name="Comma 3 43" xfId="3139" xr:uid="{00000000-0005-0000-0000-000027120000}"/>
    <cellStyle name="Comma 3 44" xfId="3140" xr:uid="{00000000-0005-0000-0000-000028120000}"/>
    <cellStyle name="Comma 3 45" xfId="3141" xr:uid="{00000000-0005-0000-0000-000029120000}"/>
    <cellStyle name="Comma 3 46" xfId="3142" xr:uid="{00000000-0005-0000-0000-00002A120000}"/>
    <cellStyle name="Comma 3 47" xfId="3143" xr:uid="{00000000-0005-0000-0000-00002B120000}"/>
    <cellStyle name="Comma 3 48" xfId="3144" xr:uid="{00000000-0005-0000-0000-00002C120000}"/>
    <cellStyle name="Comma 3 49" xfId="3145" xr:uid="{00000000-0005-0000-0000-00002D120000}"/>
    <cellStyle name="Comma 3 5" xfId="663" xr:uid="{00000000-0005-0000-0000-00002E120000}"/>
    <cellStyle name="Comma 3 5 2" xfId="1399" xr:uid="{00000000-0005-0000-0000-00002F120000}"/>
    <cellStyle name="Comma 3 5 2 2" xfId="6153" xr:uid="{00000000-0005-0000-0000-000030120000}"/>
    <cellStyle name="Comma 3 5 2_11. BS" xfId="10581" xr:uid="{7B2F020F-72E7-4881-92DB-898185F6262E}"/>
    <cellStyle name="Comma 3 5 3" xfId="5835" xr:uid="{00000000-0005-0000-0000-000032120000}"/>
    <cellStyle name="Comma 3 5 4" xfId="6071" xr:uid="{00000000-0005-0000-0000-000033120000}"/>
    <cellStyle name="Comma 3 5 5" xfId="6251" xr:uid="{00000000-0005-0000-0000-000034120000}"/>
    <cellStyle name="Comma 3 5_11. BS" xfId="10580" xr:uid="{8B456066-2E9F-4B22-ACD5-2049E9B4ABD6}"/>
    <cellStyle name="Comma 3 50" xfId="3146" xr:uid="{00000000-0005-0000-0000-000036120000}"/>
    <cellStyle name="Comma 3 51" xfId="3147" xr:uid="{00000000-0005-0000-0000-000037120000}"/>
    <cellStyle name="Comma 3 52" xfId="3148" xr:uid="{00000000-0005-0000-0000-000038120000}"/>
    <cellStyle name="Comma 3 53" xfId="3149" xr:uid="{00000000-0005-0000-0000-000039120000}"/>
    <cellStyle name="Comma 3 54" xfId="3150" xr:uid="{00000000-0005-0000-0000-00003A120000}"/>
    <cellStyle name="Comma 3 55" xfId="3151" xr:uid="{00000000-0005-0000-0000-00003B120000}"/>
    <cellStyle name="Comma 3 56" xfId="3152" xr:uid="{00000000-0005-0000-0000-00003C120000}"/>
    <cellStyle name="Comma 3 57" xfId="3153" xr:uid="{00000000-0005-0000-0000-00003D120000}"/>
    <cellStyle name="Comma 3 58" xfId="3154" xr:uid="{00000000-0005-0000-0000-00003E120000}"/>
    <cellStyle name="Comma 3 59" xfId="3155" xr:uid="{00000000-0005-0000-0000-00003F120000}"/>
    <cellStyle name="Comma 3 6" xfId="1400" xr:uid="{00000000-0005-0000-0000-000040120000}"/>
    <cellStyle name="Comma 3 6 2" xfId="5593" xr:uid="{00000000-0005-0000-0000-000041120000}"/>
    <cellStyle name="Comma 3 6 2 2" xfId="6154" xr:uid="{00000000-0005-0000-0000-000042120000}"/>
    <cellStyle name="Comma 3 6 2 2 2" xfId="9988" xr:uid="{324E99D0-3FC2-4186-86FE-1FB4AA0A8363}"/>
    <cellStyle name="Comma 3 6 2_11. BS" xfId="10583" xr:uid="{64263527-B868-40A8-9A0F-DA4AA4155ABA}"/>
    <cellStyle name="Comma 3 6_11. BS" xfId="10582" xr:uid="{9ED2FB8D-0F75-4053-95BF-DCC81F1E4301}"/>
    <cellStyle name="Comma 3 60" xfId="3156" xr:uid="{00000000-0005-0000-0000-000044120000}"/>
    <cellStyle name="Comma 3 61" xfId="3157" xr:uid="{00000000-0005-0000-0000-000045120000}"/>
    <cellStyle name="Comma 3 62" xfId="3158" xr:uid="{00000000-0005-0000-0000-000046120000}"/>
    <cellStyle name="Comma 3 63" xfId="3159" xr:uid="{00000000-0005-0000-0000-000047120000}"/>
    <cellStyle name="Comma 3 64" xfId="3160" xr:uid="{00000000-0005-0000-0000-000048120000}"/>
    <cellStyle name="Comma 3 65" xfId="3161" xr:uid="{00000000-0005-0000-0000-000049120000}"/>
    <cellStyle name="Comma 3 66" xfId="3162" xr:uid="{00000000-0005-0000-0000-00004A120000}"/>
    <cellStyle name="Comma 3 67" xfId="3163" xr:uid="{00000000-0005-0000-0000-00004B120000}"/>
    <cellStyle name="Comma 3 68" xfId="3164" xr:uid="{00000000-0005-0000-0000-00004C120000}"/>
    <cellStyle name="Comma 3 69" xfId="3165" xr:uid="{00000000-0005-0000-0000-00004D120000}"/>
    <cellStyle name="Comma 3 7" xfId="3166" xr:uid="{00000000-0005-0000-0000-00004E120000}"/>
    <cellStyle name="Comma 3 70" xfId="3167" xr:uid="{00000000-0005-0000-0000-00004F120000}"/>
    <cellStyle name="Comma 3 71" xfId="3168" xr:uid="{00000000-0005-0000-0000-000050120000}"/>
    <cellStyle name="Comma 3 72" xfId="3169" xr:uid="{00000000-0005-0000-0000-000051120000}"/>
    <cellStyle name="Comma 3 73" xfId="3170" xr:uid="{00000000-0005-0000-0000-000052120000}"/>
    <cellStyle name="Comma 3 74" xfId="3171" xr:uid="{00000000-0005-0000-0000-000053120000}"/>
    <cellStyle name="Comma 3 75" xfId="3172" xr:uid="{00000000-0005-0000-0000-000054120000}"/>
    <cellStyle name="Comma 3 76" xfId="3173" xr:uid="{00000000-0005-0000-0000-000055120000}"/>
    <cellStyle name="Comma 3 77" xfId="3174" xr:uid="{00000000-0005-0000-0000-000056120000}"/>
    <cellStyle name="Comma 3 78" xfId="3175" xr:uid="{00000000-0005-0000-0000-000057120000}"/>
    <cellStyle name="Comma 3 79" xfId="3176" xr:uid="{00000000-0005-0000-0000-000058120000}"/>
    <cellStyle name="Comma 3 8" xfId="3177" xr:uid="{00000000-0005-0000-0000-000059120000}"/>
    <cellStyle name="Comma 3 8 2" xfId="7969" xr:uid="{00000000-0005-0000-0000-00005A120000}"/>
    <cellStyle name="Comma 3 8_11. BS" xfId="10584" xr:uid="{0F428D57-5A20-4BDE-B82F-9684E38828F7}"/>
    <cellStyle name="Comma 3 80" xfId="3178" xr:uid="{00000000-0005-0000-0000-00005C120000}"/>
    <cellStyle name="Comma 3 81" xfId="3179" xr:uid="{00000000-0005-0000-0000-00005D120000}"/>
    <cellStyle name="Comma 3 82" xfId="3180" xr:uid="{00000000-0005-0000-0000-00005E120000}"/>
    <cellStyle name="Comma 3 83" xfId="3181" xr:uid="{00000000-0005-0000-0000-00005F120000}"/>
    <cellStyle name="Comma 3 84" xfId="3182" xr:uid="{00000000-0005-0000-0000-000060120000}"/>
    <cellStyle name="Comma 3 85" xfId="3183" xr:uid="{00000000-0005-0000-0000-000061120000}"/>
    <cellStyle name="Comma 3 86" xfId="3184" xr:uid="{00000000-0005-0000-0000-000062120000}"/>
    <cellStyle name="Comma 3 87" xfId="3185" xr:uid="{00000000-0005-0000-0000-000063120000}"/>
    <cellStyle name="Comma 3 88" xfId="3186" xr:uid="{00000000-0005-0000-0000-000064120000}"/>
    <cellStyle name="Comma 3 89" xfId="3187" xr:uid="{00000000-0005-0000-0000-000065120000}"/>
    <cellStyle name="Comma 3 9" xfId="3188" xr:uid="{00000000-0005-0000-0000-000066120000}"/>
    <cellStyle name="Comma 3 90" xfId="3189" xr:uid="{00000000-0005-0000-0000-000067120000}"/>
    <cellStyle name="Comma 3 91" xfId="3190" xr:uid="{00000000-0005-0000-0000-000068120000}"/>
    <cellStyle name="Comma 3 92" xfId="3191" xr:uid="{00000000-0005-0000-0000-000069120000}"/>
    <cellStyle name="Comma 3 93" xfId="3192" xr:uid="{00000000-0005-0000-0000-00006A120000}"/>
    <cellStyle name="Comma 3 94" xfId="3193" xr:uid="{00000000-0005-0000-0000-00006B120000}"/>
    <cellStyle name="Comma 3 95" xfId="3194" xr:uid="{00000000-0005-0000-0000-00006C120000}"/>
    <cellStyle name="Comma 3 96" xfId="3195" xr:uid="{00000000-0005-0000-0000-00006D120000}"/>
    <cellStyle name="Comma 3 97" xfId="3196" xr:uid="{00000000-0005-0000-0000-00006E120000}"/>
    <cellStyle name="Comma 3 98" xfId="3197" xr:uid="{00000000-0005-0000-0000-00006F120000}"/>
    <cellStyle name="Comma 3 99" xfId="3198" xr:uid="{00000000-0005-0000-0000-000070120000}"/>
    <cellStyle name="Comma 3_11. BS" xfId="10546" xr:uid="{6F089507-B99B-408D-8575-EC7A2A1DA853}"/>
    <cellStyle name="Comma 30" xfId="1401" xr:uid="{00000000-0005-0000-0000-000072120000}"/>
    <cellStyle name="Comma 30 2" xfId="7970" xr:uid="{00000000-0005-0000-0000-000073120000}"/>
    <cellStyle name="Comma 30_11. BS" xfId="10585" xr:uid="{2C6A9647-7D8F-4284-9D90-C08E153E4D03}"/>
    <cellStyle name="Comma 31" xfId="1402" xr:uid="{00000000-0005-0000-0000-000075120000}"/>
    <cellStyle name="Comma 31 2" xfId="6155" xr:uid="{00000000-0005-0000-0000-000076120000}"/>
    <cellStyle name="Comma 31_11. BS" xfId="10586" xr:uid="{BE2213E6-E6B9-489F-A66B-8A7A516B1BA8}"/>
    <cellStyle name="Comma 32" xfId="1403" xr:uid="{00000000-0005-0000-0000-000078120000}"/>
    <cellStyle name="Comma 32 2" xfId="6156" xr:uid="{00000000-0005-0000-0000-000079120000}"/>
    <cellStyle name="Comma 32_11. BS" xfId="10587" xr:uid="{F7D31CBD-2014-46D0-A8E3-607236480C58}"/>
    <cellStyle name="Comma 33" xfId="1404" xr:uid="{00000000-0005-0000-0000-00007B120000}"/>
    <cellStyle name="Comma 33 2" xfId="6157" xr:uid="{00000000-0005-0000-0000-00007C120000}"/>
    <cellStyle name="Comma 33_11. BS" xfId="10588" xr:uid="{D0E33866-F9AC-436A-B757-9D8512E6E5F1}"/>
    <cellStyle name="Comma 34" xfId="1405" xr:uid="{00000000-0005-0000-0000-00007E120000}"/>
    <cellStyle name="Comma 34 2" xfId="6158" xr:uid="{00000000-0005-0000-0000-00007F120000}"/>
    <cellStyle name="Comma 34_11. BS" xfId="10589" xr:uid="{3BAEE218-B1E1-4CB5-8D5E-C2A674A0B7C5}"/>
    <cellStyle name="Comma 35" xfId="1406" xr:uid="{00000000-0005-0000-0000-000081120000}"/>
    <cellStyle name="Comma 35 2" xfId="6159" xr:uid="{00000000-0005-0000-0000-000082120000}"/>
    <cellStyle name="Comma 35_11. BS" xfId="10590" xr:uid="{AFCC1325-7ED1-4ED4-9C4F-BB7348BB4209}"/>
    <cellStyle name="Comma 36" xfId="1407" xr:uid="{00000000-0005-0000-0000-000084120000}"/>
    <cellStyle name="Comma 36 2" xfId="6160" xr:uid="{00000000-0005-0000-0000-000085120000}"/>
    <cellStyle name="Comma 36_11. BS" xfId="10591" xr:uid="{BF02080F-5248-4A08-B19B-A1C56830FDB5}"/>
    <cellStyle name="Comma 37" xfId="1408" xr:uid="{00000000-0005-0000-0000-000087120000}"/>
    <cellStyle name="Comma 37 2" xfId="6161" xr:uid="{00000000-0005-0000-0000-000088120000}"/>
    <cellStyle name="Comma 37_11. BS" xfId="10592" xr:uid="{3BD86682-3ED4-4BE8-A591-BDCA79B5717B}"/>
    <cellStyle name="Comma 38" xfId="1409" xr:uid="{00000000-0005-0000-0000-00008A120000}"/>
    <cellStyle name="Comma 38 2" xfId="6162" xr:uid="{00000000-0005-0000-0000-00008B120000}"/>
    <cellStyle name="Comma 38_11. BS" xfId="10593" xr:uid="{C9314751-FB26-4182-ABBB-A07226DDF630}"/>
    <cellStyle name="Comma 39" xfId="1410" xr:uid="{00000000-0005-0000-0000-00008D120000}"/>
    <cellStyle name="Comma 4" xfId="269" xr:uid="{00000000-0005-0000-0000-00008E120000}"/>
    <cellStyle name="Comma 4 10" xfId="3199" xr:uid="{00000000-0005-0000-0000-00008F120000}"/>
    <cellStyle name="Comma 4 11" xfId="3200" xr:uid="{00000000-0005-0000-0000-000090120000}"/>
    <cellStyle name="Comma 4 12" xfId="3201" xr:uid="{00000000-0005-0000-0000-000091120000}"/>
    <cellStyle name="Comma 4 13" xfId="3202" xr:uid="{00000000-0005-0000-0000-000092120000}"/>
    <cellStyle name="Comma 4 14" xfId="3203" xr:uid="{00000000-0005-0000-0000-000093120000}"/>
    <cellStyle name="Comma 4 15" xfId="3204" xr:uid="{00000000-0005-0000-0000-000094120000}"/>
    <cellStyle name="Comma 4 16" xfId="3205" xr:uid="{00000000-0005-0000-0000-000095120000}"/>
    <cellStyle name="Comma 4 17" xfId="3206" xr:uid="{00000000-0005-0000-0000-000096120000}"/>
    <cellStyle name="Comma 4 18" xfId="3207" xr:uid="{00000000-0005-0000-0000-000097120000}"/>
    <cellStyle name="Comma 4 19" xfId="3208" xr:uid="{00000000-0005-0000-0000-000098120000}"/>
    <cellStyle name="Comma 4 2" xfId="270" xr:uid="{00000000-0005-0000-0000-000099120000}"/>
    <cellStyle name="Comma 4 2 10" xfId="9651" xr:uid="{4176C1DD-E97D-4883-BF20-3E3D619024D1}"/>
    <cellStyle name="Comma 4 2 2" xfId="271" xr:uid="{00000000-0005-0000-0000-00009A120000}"/>
    <cellStyle name="Comma 4 2 2 10" xfId="9588" xr:uid="{077F86E8-8729-4948-A212-F4F130B038CF}"/>
    <cellStyle name="Comma 4 2 2 2" xfId="699" xr:uid="{00000000-0005-0000-0000-00009B120000}"/>
    <cellStyle name="Comma 4 2 2 2 2" xfId="5867" xr:uid="{00000000-0005-0000-0000-00009C120000}"/>
    <cellStyle name="Comma 4 2 2 2 3" xfId="6103" xr:uid="{00000000-0005-0000-0000-00009D120000}"/>
    <cellStyle name="Comma 4 2 2 2 4" xfId="6283" xr:uid="{00000000-0005-0000-0000-00009E120000}"/>
    <cellStyle name="Comma 4 2 2 2_11. BS" xfId="10597" xr:uid="{EBB511C5-B325-4E97-A853-DF56666C3404}"/>
    <cellStyle name="Comma 4 2 2 3" xfId="5800" xr:uid="{00000000-0005-0000-0000-0000A0120000}"/>
    <cellStyle name="Comma 4 2 2 4" xfId="6039" xr:uid="{00000000-0005-0000-0000-0000A1120000}"/>
    <cellStyle name="Comma 4 2 2 5" xfId="5765" xr:uid="{00000000-0005-0000-0000-0000A2120000}"/>
    <cellStyle name="Comma 4 2 2 5 2" xfId="9989" xr:uid="{2CA1A8A4-10EE-4DF2-9C9F-B9654102B520}"/>
    <cellStyle name="Comma 4 2 2 6" xfId="9120" xr:uid="{00000000-0005-0000-0000-0000A3120000}"/>
    <cellStyle name="Comma 4 2 2 6 2" xfId="9990" xr:uid="{0DFEE667-224F-48E1-BA96-31D6EF550EF5}"/>
    <cellStyle name="Comma 4 2 2 7" xfId="9378" xr:uid="{A4961B64-BDE3-4CBA-893C-9489122445EC}"/>
    <cellStyle name="Comma 4 2 2 8" xfId="9351" xr:uid="{3FBD05B6-F04D-40E6-AAF3-08B29FB99183}"/>
    <cellStyle name="Comma 4 2 2 9" xfId="9595" xr:uid="{F981F82C-8127-4E30-B0EA-6C4FA43A3717}"/>
    <cellStyle name="Comma 4 2 2_11. BS" xfId="10596" xr:uid="{A79DD846-870B-4D40-A465-807A4330FC17}"/>
    <cellStyle name="Comma 4 2 3" xfId="677" xr:uid="{00000000-0005-0000-0000-0000A5120000}"/>
    <cellStyle name="Comma 4 2 3 2" xfId="5845" xr:uid="{00000000-0005-0000-0000-0000A6120000}"/>
    <cellStyle name="Comma 4 2 3 3" xfId="6081" xr:uid="{00000000-0005-0000-0000-0000A7120000}"/>
    <cellStyle name="Comma 4 2 3 4" xfId="6261" xr:uid="{00000000-0005-0000-0000-0000A8120000}"/>
    <cellStyle name="Comma 4 2 3_11. BS" xfId="10598" xr:uid="{930A115E-E7CA-4B84-90CF-3843AAA1B710}"/>
    <cellStyle name="Comma 4 2 4" xfId="1412" xr:uid="{00000000-0005-0000-0000-0000AA120000}"/>
    <cellStyle name="Comma 4 2 5" xfId="5799" xr:uid="{00000000-0005-0000-0000-0000AB120000}"/>
    <cellStyle name="Comma 4 2 6" xfId="6038" xr:uid="{00000000-0005-0000-0000-0000AC120000}"/>
    <cellStyle name="Comma 4 2 7" xfId="5743" xr:uid="{00000000-0005-0000-0000-0000AD120000}"/>
    <cellStyle name="Comma 4 2 7 2" xfId="9991" xr:uid="{75F5A215-AB81-4E6A-83E5-8FD60B0E0E68}"/>
    <cellStyle name="Comma 4 2 8" xfId="9103" xr:uid="{00000000-0005-0000-0000-0000AE120000}"/>
    <cellStyle name="Comma 4 2 8 2" xfId="9992" xr:uid="{ED023D33-596A-4C0E-A361-CA55A7B21034}"/>
    <cellStyle name="Comma 4 2 9" xfId="9359" xr:uid="{2AD36EFA-C3E0-43E3-98F1-752AB3F7F865}"/>
    <cellStyle name="Comma 4 2_11. BS" xfId="10595" xr:uid="{4186821F-2E26-4A33-B9D3-C5D6957FEBCD}"/>
    <cellStyle name="Comma 4 20" xfId="3209" xr:uid="{00000000-0005-0000-0000-0000B0120000}"/>
    <cellStyle name="Comma 4 21" xfId="3210" xr:uid="{00000000-0005-0000-0000-0000B1120000}"/>
    <cellStyle name="Comma 4 22" xfId="3211" xr:uid="{00000000-0005-0000-0000-0000B2120000}"/>
    <cellStyle name="Comma 4 23" xfId="3212" xr:uid="{00000000-0005-0000-0000-0000B3120000}"/>
    <cellStyle name="Comma 4 24" xfId="3213" xr:uid="{00000000-0005-0000-0000-0000B4120000}"/>
    <cellStyle name="Comma 4 25" xfId="3214" xr:uid="{00000000-0005-0000-0000-0000B5120000}"/>
    <cellStyle name="Comma 4 26" xfId="3215" xr:uid="{00000000-0005-0000-0000-0000B6120000}"/>
    <cellStyle name="Comma 4 27" xfId="3216" xr:uid="{00000000-0005-0000-0000-0000B7120000}"/>
    <cellStyle name="Comma 4 28" xfId="1411" xr:uid="{00000000-0005-0000-0000-0000B8120000}"/>
    <cellStyle name="Comma 4 28 2" xfId="6163" xr:uid="{00000000-0005-0000-0000-0000B9120000}"/>
    <cellStyle name="Comma 4 28_11. BS" xfId="10599" xr:uid="{4380B6B2-C4D8-4E03-AF2F-3C6AA63D5101}"/>
    <cellStyle name="Comma 4 29" xfId="5482" xr:uid="{00000000-0005-0000-0000-0000BB120000}"/>
    <cellStyle name="Comma 4 29 2" xfId="6239" xr:uid="{00000000-0005-0000-0000-0000BC120000}"/>
    <cellStyle name="Comma 4 29_11. BS" xfId="10600" xr:uid="{EBDD5299-60B6-4AAC-B349-FA7F6B6BB4A9}"/>
    <cellStyle name="Comma 4 3" xfId="272" xr:uid="{00000000-0005-0000-0000-0000BE120000}"/>
    <cellStyle name="Comma 4 3 10" xfId="9591" xr:uid="{83565BF3-8FB8-41B5-9D5B-C7E8C8261A0A}"/>
    <cellStyle name="Comma 4 3 2" xfId="689" xr:uid="{00000000-0005-0000-0000-0000BF120000}"/>
    <cellStyle name="Comma 4 3 2 2" xfId="5857" xr:uid="{00000000-0005-0000-0000-0000C0120000}"/>
    <cellStyle name="Comma 4 3 2 3" xfId="6093" xr:uid="{00000000-0005-0000-0000-0000C1120000}"/>
    <cellStyle name="Comma 4 3 2 4" xfId="6273" xr:uid="{00000000-0005-0000-0000-0000C2120000}"/>
    <cellStyle name="Comma 4 3 2_11. BS" xfId="10602" xr:uid="{BC479D5D-F82F-4B1F-9631-84AA8ECB1D62}"/>
    <cellStyle name="Comma 4 3 3" xfId="3217" xr:uid="{00000000-0005-0000-0000-0000C4120000}"/>
    <cellStyle name="Comma 4 3 4" xfId="5801" xr:uid="{00000000-0005-0000-0000-0000C5120000}"/>
    <cellStyle name="Comma 4 3 5" xfId="6040" xr:uid="{00000000-0005-0000-0000-0000C6120000}"/>
    <cellStyle name="Comma 4 3 6" xfId="5755" xr:uid="{00000000-0005-0000-0000-0000C7120000}"/>
    <cellStyle name="Comma 4 3 6 2" xfId="9993" xr:uid="{6390FA01-0F85-48A2-8CD4-A24D17F237B1}"/>
    <cellStyle name="Comma 4 3 7" xfId="9113" xr:uid="{00000000-0005-0000-0000-0000C8120000}"/>
    <cellStyle name="Comma 4 3 7 2" xfId="9994" xr:uid="{CE58601A-E2C4-4360-B4B4-DF177470E938}"/>
    <cellStyle name="Comma 4 3 8" xfId="9370" xr:uid="{A59B6615-8558-4DD3-B86A-24B8227CC1BB}"/>
    <cellStyle name="Comma 4 3 9" xfId="9683" xr:uid="{BB733F0C-8F96-4777-B59A-90C228DF43DB}"/>
    <cellStyle name="Comma 4 3_11. BS" xfId="10601" xr:uid="{F6FF0B2A-7C79-4D43-AC99-C6FDF0507484}"/>
    <cellStyle name="Comma 4 30" xfId="5798" xr:uid="{00000000-0005-0000-0000-0000CA120000}"/>
    <cellStyle name="Comma 4 31" xfId="6037" xr:uid="{00000000-0005-0000-0000-0000CB120000}"/>
    <cellStyle name="Comma 4 32" xfId="5730" xr:uid="{00000000-0005-0000-0000-0000CC120000}"/>
    <cellStyle name="Comma 4 32 2" xfId="9995" xr:uid="{4AAFCD06-5C5C-4333-9BD6-6E332222B367}"/>
    <cellStyle name="Comma 4 33" xfId="9091" xr:uid="{00000000-0005-0000-0000-0000CD120000}"/>
    <cellStyle name="Comma 4 33 2" xfId="9996" xr:uid="{DF765D87-4040-4E92-8899-13ED5C47E288}"/>
    <cellStyle name="Comma 4 34" xfId="9336" xr:uid="{A7146A03-FB81-405A-AE3E-E05241576118}"/>
    <cellStyle name="Comma 4 35" xfId="9570" xr:uid="{9F536465-4DB5-4E36-9B67-A476181CED3E}"/>
    <cellStyle name="Comma 4 4" xfId="662" xr:uid="{00000000-0005-0000-0000-0000CE120000}"/>
    <cellStyle name="Comma 4 4 2" xfId="3218" xr:uid="{00000000-0005-0000-0000-0000CF120000}"/>
    <cellStyle name="Comma 4 4 3" xfId="5834" xr:uid="{00000000-0005-0000-0000-0000D0120000}"/>
    <cellStyle name="Comma 4 4 4" xfId="6070" xr:uid="{00000000-0005-0000-0000-0000D1120000}"/>
    <cellStyle name="Comma 4 4 5" xfId="6250" xr:uid="{00000000-0005-0000-0000-0000D2120000}"/>
    <cellStyle name="Comma 4 4_11. BS" xfId="10603" xr:uid="{99F3053F-0B83-47E5-8D70-EE3C707546F0}"/>
    <cellStyle name="Comma 4 5" xfId="3219" xr:uid="{00000000-0005-0000-0000-0000D4120000}"/>
    <cellStyle name="Comma 4 6" xfId="3220" xr:uid="{00000000-0005-0000-0000-0000D5120000}"/>
    <cellStyle name="Comma 4 7" xfId="3221" xr:uid="{00000000-0005-0000-0000-0000D6120000}"/>
    <cellStyle name="Comma 4 8" xfId="3222" xr:uid="{00000000-0005-0000-0000-0000D7120000}"/>
    <cellStyle name="Comma 4 9" xfId="3223" xr:uid="{00000000-0005-0000-0000-0000D8120000}"/>
    <cellStyle name="Comma 4_11. BS" xfId="10594" xr:uid="{2B8CF240-6DBA-449A-B721-E98E7D6E8855}"/>
    <cellStyle name="Comma 40" xfId="1413" xr:uid="{00000000-0005-0000-0000-0000DA120000}"/>
    <cellStyle name="Comma 40 2" xfId="5594" xr:uid="{00000000-0005-0000-0000-0000DB120000}"/>
    <cellStyle name="Comma 40 2 2" xfId="6164" xr:uid="{00000000-0005-0000-0000-0000DC120000}"/>
    <cellStyle name="Comma 40 2 2 2" xfId="9997" xr:uid="{57ADD8C8-99AB-4299-A722-AFA509ED0B61}"/>
    <cellStyle name="Comma 40 2 3" xfId="9295" xr:uid="{00000000-0005-0000-0000-0000DD120000}"/>
    <cellStyle name="Comma 40 2 3 2" xfId="9998" xr:uid="{F36A52D8-7B92-4187-A48B-759D042B9D76}"/>
    <cellStyle name="Comma 40 2 4" xfId="9637" xr:uid="{E7B381AA-7DAA-4E06-AF98-AE6323D4E30F}"/>
    <cellStyle name="Comma 40 2_11. BS" xfId="10605" xr:uid="{C7E6FE71-7395-4BE8-B9EA-2655005BED8B}"/>
    <cellStyle name="Comma 40 3" xfId="5963" xr:uid="{00000000-0005-0000-0000-0000DE120000}"/>
    <cellStyle name="Comma 40 3 2" xfId="9999" xr:uid="{B13EEB5C-4EBE-4161-B373-2C8D2AF8DF81}"/>
    <cellStyle name="Comma 40 4" xfId="9231" xr:uid="{00000000-0005-0000-0000-0000DF120000}"/>
    <cellStyle name="Comma 40 4 2" xfId="10000" xr:uid="{3720C226-2269-4889-B300-4DFC01E14A8E}"/>
    <cellStyle name="Comma 40 5" xfId="9504" xr:uid="{82532DA4-1C5B-4E48-9776-B2D0A5971DBE}"/>
    <cellStyle name="Comma 40_11. BS" xfId="10604" xr:uid="{3EF3C284-A975-4DDF-840C-A9EED7A0E429}"/>
    <cellStyle name="Comma 41" xfId="2055" xr:uid="{00000000-0005-0000-0000-0000E1120000}"/>
    <cellStyle name="Comma 42" xfId="2056" xr:uid="{00000000-0005-0000-0000-0000E2120000}"/>
    <cellStyle name="Comma 43" xfId="2057" xr:uid="{00000000-0005-0000-0000-0000E3120000}"/>
    <cellStyle name="Comma 44" xfId="2058" xr:uid="{00000000-0005-0000-0000-0000E4120000}"/>
    <cellStyle name="Comma 45" xfId="2071" xr:uid="{00000000-0005-0000-0000-0000E5120000}"/>
    <cellStyle name="Comma 46" xfId="3224" xr:uid="{00000000-0005-0000-0000-0000E6120000}"/>
    <cellStyle name="Comma 47" xfId="3225" xr:uid="{00000000-0005-0000-0000-0000E7120000}"/>
    <cellStyle name="Comma 48" xfId="3226" xr:uid="{00000000-0005-0000-0000-0000E8120000}"/>
    <cellStyle name="Comma 49" xfId="3227" xr:uid="{00000000-0005-0000-0000-0000E9120000}"/>
    <cellStyle name="Comma 5" xfId="273" xr:uid="{00000000-0005-0000-0000-0000EA120000}"/>
    <cellStyle name="Comma 5 10" xfId="9098" xr:uid="{00000000-0005-0000-0000-0000EB120000}"/>
    <cellStyle name="Comma 5 10 2" xfId="10001" xr:uid="{F6FBD2DF-F2FF-4636-A2BB-A9AAC3B4C145}"/>
    <cellStyle name="Comma 5 2" xfId="274" xr:uid="{00000000-0005-0000-0000-0000EC120000}"/>
    <cellStyle name="Comma 5 2 10" xfId="9628" xr:uid="{121F4EE9-1E69-4BE4-AD77-476B17E5D178}"/>
    <cellStyle name="Comma 5 2 2" xfId="275" xr:uid="{00000000-0005-0000-0000-0000ED120000}"/>
    <cellStyle name="Comma 5 2 2 10" xfId="9674" xr:uid="{7652BF8A-5E4E-4BE2-B03F-9DA322904548}"/>
    <cellStyle name="Comma 5 2 2 2" xfId="702" xr:uid="{00000000-0005-0000-0000-0000EE120000}"/>
    <cellStyle name="Comma 5 2 2 2 2" xfId="5870" xr:uid="{00000000-0005-0000-0000-0000EF120000}"/>
    <cellStyle name="Comma 5 2 2 2 3" xfId="6106" xr:uid="{00000000-0005-0000-0000-0000F0120000}"/>
    <cellStyle name="Comma 5 2 2 2 4" xfId="6286" xr:uid="{00000000-0005-0000-0000-0000F1120000}"/>
    <cellStyle name="Comma 5 2 2 2_11. BS" xfId="10609" xr:uid="{0B8CBD82-E33B-410B-9AD1-6740C2D196AF}"/>
    <cellStyle name="Comma 5 2 2 3" xfId="5804" xr:uid="{00000000-0005-0000-0000-0000F3120000}"/>
    <cellStyle name="Comma 5 2 2 4" xfId="6043" xr:uid="{00000000-0005-0000-0000-0000F4120000}"/>
    <cellStyle name="Comma 5 2 2 5" xfId="5768" xr:uid="{00000000-0005-0000-0000-0000F5120000}"/>
    <cellStyle name="Comma 5 2 2 5 2" xfId="10002" xr:uid="{9AB191DE-1981-4F81-B333-E26A6DB08720}"/>
    <cellStyle name="Comma 5 2 2 6" xfId="9123" xr:uid="{00000000-0005-0000-0000-0000F6120000}"/>
    <cellStyle name="Comma 5 2 2 6 2" xfId="10003" xr:uid="{B504530B-10D7-489E-93B7-02F26D094CC5}"/>
    <cellStyle name="Comma 5 2 2 7" xfId="9381" xr:uid="{B0EE8A8B-8CC5-4D7F-AA83-87DEBDF7CA9D}"/>
    <cellStyle name="Comma 5 2 2 8" xfId="9399" xr:uid="{A04EA574-F17E-4F6F-9202-5F67B43DECA4}"/>
    <cellStyle name="Comma 5 2 2 9" xfId="11354" xr:uid="{E504A37A-11C0-426D-8755-A2E9D2B15831}"/>
    <cellStyle name="Comma 5 2 2_11. BS" xfId="10608" xr:uid="{69F8B070-E923-4A91-9174-D7749332ED3C}"/>
    <cellStyle name="Comma 5 2 3" xfId="680" xr:uid="{00000000-0005-0000-0000-0000F8120000}"/>
    <cellStyle name="Comma 5 2 3 2" xfId="5848" xr:uid="{00000000-0005-0000-0000-0000F9120000}"/>
    <cellStyle name="Comma 5 2 3 3" xfId="6084" xr:uid="{00000000-0005-0000-0000-0000FA120000}"/>
    <cellStyle name="Comma 5 2 3 4" xfId="6264" xr:uid="{00000000-0005-0000-0000-0000FB120000}"/>
    <cellStyle name="Comma 5 2 3_11. BS" xfId="10610" xr:uid="{7FC4A371-4D6E-460A-ABC5-A842C9B5156E}"/>
    <cellStyle name="Comma 5 2 4" xfId="1415" xr:uid="{00000000-0005-0000-0000-0000FD120000}"/>
    <cellStyle name="Comma 5 2 4 2" xfId="6166" xr:uid="{00000000-0005-0000-0000-0000FE120000}"/>
    <cellStyle name="Comma 5 2 4_11. BS" xfId="10611" xr:uid="{F9CC187B-C29E-4858-86C3-708039C65157}"/>
    <cellStyle name="Comma 5 2 5" xfId="5803" xr:uid="{00000000-0005-0000-0000-000000130000}"/>
    <cellStyle name="Comma 5 2 6" xfId="6042" xr:uid="{00000000-0005-0000-0000-000001130000}"/>
    <cellStyle name="Comma 5 2 7" xfId="5745" xr:uid="{00000000-0005-0000-0000-000002130000}"/>
    <cellStyle name="Comma 5 2 7 2" xfId="10004" xr:uid="{274684F7-9C8E-4AE5-82CD-738B9E8128EE}"/>
    <cellStyle name="Comma 5 2 8" xfId="9106" xr:uid="{00000000-0005-0000-0000-000003130000}"/>
    <cellStyle name="Comma 5 2 8 2" xfId="10005" xr:uid="{3900D41A-90E4-4225-87C7-3C22007DE3C3}"/>
    <cellStyle name="Comma 5 2 9" xfId="9362" xr:uid="{EDADAA07-4FB8-4D0A-B53F-2D0BADABA632}"/>
    <cellStyle name="Comma 5 2_11. BS" xfId="10607" xr:uid="{FBA04ADD-648A-4914-BA76-C2DC8C5ECC5B}"/>
    <cellStyle name="Comma 5 3" xfId="276" xr:uid="{00000000-0005-0000-0000-000005130000}"/>
    <cellStyle name="Comma 5 3 10" xfId="9561" xr:uid="{02C9F18E-F313-4127-BAF7-AEABA0075441}"/>
    <cellStyle name="Comma 5 3 2" xfId="691" xr:uid="{00000000-0005-0000-0000-000006130000}"/>
    <cellStyle name="Comma 5 3 2 2" xfId="5859" xr:uid="{00000000-0005-0000-0000-000007130000}"/>
    <cellStyle name="Comma 5 3 2 3" xfId="6095" xr:uid="{00000000-0005-0000-0000-000008130000}"/>
    <cellStyle name="Comma 5 3 2 4" xfId="6275" xr:uid="{00000000-0005-0000-0000-000009130000}"/>
    <cellStyle name="Comma 5 3 2_11. BS" xfId="10613" xr:uid="{31DA526A-BA5E-4687-9E60-35A51CFB8A26}"/>
    <cellStyle name="Comma 5 3 3" xfId="5805" xr:uid="{00000000-0005-0000-0000-00000B130000}"/>
    <cellStyle name="Comma 5 3 4" xfId="6044" xr:uid="{00000000-0005-0000-0000-00000C130000}"/>
    <cellStyle name="Comma 5 3 5" xfId="5757" xr:uid="{00000000-0005-0000-0000-00000D130000}"/>
    <cellStyle name="Comma 5 3 5 2" xfId="10006" xr:uid="{070A4F38-600F-407C-9C61-39FBB00091AA}"/>
    <cellStyle name="Comma 5 3 6" xfId="9115" xr:uid="{00000000-0005-0000-0000-00000E130000}"/>
    <cellStyle name="Comma 5 3 6 2" xfId="10007" xr:uid="{B299E269-C818-49CC-8751-6F30BD57A520}"/>
    <cellStyle name="Comma 5 3 7" xfId="9372" xr:uid="{B793A598-EFEC-40B6-B983-CF6447E236D9}"/>
    <cellStyle name="Comma 5 3 8" xfId="9355" xr:uid="{7AC02633-7CF4-4F82-AF86-FA4F4D6A2A38}"/>
    <cellStyle name="Comma 5 3 9" xfId="9592" xr:uid="{043453CD-2F98-4E65-8D1A-61649FC619FC}"/>
    <cellStyle name="Comma 5 3_11. BS" xfId="10612" xr:uid="{109CCAF8-107C-43DC-87E2-5FA6CA11C32E}"/>
    <cellStyle name="Comma 5 4" xfId="669" xr:uid="{00000000-0005-0000-0000-000010130000}"/>
    <cellStyle name="Comma 5 4 2" xfId="5837" xr:uid="{00000000-0005-0000-0000-000011130000}"/>
    <cellStyle name="Comma 5 4 3" xfId="6073" xr:uid="{00000000-0005-0000-0000-000012130000}"/>
    <cellStyle name="Comma 5 4 4" xfId="6253" xr:uid="{00000000-0005-0000-0000-000013130000}"/>
    <cellStyle name="Comma 5 4_11. BS" xfId="10614" xr:uid="{F60AA528-830E-47C3-A229-6DB595AB1E03}"/>
    <cellStyle name="Comma 5 5" xfId="1414" xr:uid="{00000000-0005-0000-0000-000015130000}"/>
    <cellStyle name="Comma 5 5 2" xfId="6165" xr:uid="{00000000-0005-0000-0000-000016130000}"/>
    <cellStyle name="Comma 5 5_11. BS" xfId="10615" xr:uid="{FA96F677-5B04-41F7-B043-703921D76CA7}"/>
    <cellStyle name="Comma 5 6" xfId="5483" xr:uid="{00000000-0005-0000-0000-000018130000}"/>
    <cellStyle name="Comma 5 6 2" xfId="6240" xr:uid="{00000000-0005-0000-0000-000019130000}"/>
    <cellStyle name="Comma 5 6_11. BS" xfId="10616" xr:uid="{B5028F09-4006-4E14-80E8-5907026E12AF}"/>
    <cellStyle name="Comma 5 7" xfId="5595" xr:uid="{00000000-0005-0000-0000-00001B130000}"/>
    <cellStyle name="Comma 5 7 2" xfId="5802" xr:uid="{00000000-0005-0000-0000-00001C130000}"/>
    <cellStyle name="Comma 5 7 2 2" xfId="10008" xr:uid="{51B7D1F6-4D7C-4C07-8310-F5C0E8325E98}"/>
    <cellStyle name="Comma 5 7_11. BS" xfId="10617" xr:uid="{83F6F2CE-C47C-4F47-A1CA-854D413BF9DE}"/>
    <cellStyle name="Comma 5 8" xfId="6041" xr:uid="{00000000-0005-0000-0000-00001D130000}"/>
    <cellStyle name="Comma 5 9" xfId="5735" xr:uid="{00000000-0005-0000-0000-00001E130000}"/>
    <cellStyle name="Comma 5 9 2" xfId="10009" xr:uid="{58EB1C15-7E1C-4DF3-8F5C-FDBDD7304F51}"/>
    <cellStyle name="Comma 5_11. BS" xfId="10606" xr:uid="{BBB20B28-4B4B-44E8-BFA7-7044CD8006B7}"/>
    <cellStyle name="Comma 50" xfId="3228" xr:uid="{00000000-0005-0000-0000-000020130000}"/>
    <cellStyle name="Comma 50 2" xfId="6225" xr:uid="{00000000-0005-0000-0000-000021130000}"/>
    <cellStyle name="Comma 50_11. BS" xfId="10618" xr:uid="{9F0C9729-190A-4620-9C13-B91CB2EAFA2D}"/>
    <cellStyle name="Comma 51" xfId="3229" xr:uid="{00000000-0005-0000-0000-000023130000}"/>
    <cellStyle name="Comma 51 2" xfId="3230" xr:uid="{00000000-0005-0000-0000-000024130000}"/>
    <cellStyle name="Comma 51 2 2" xfId="6227" xr:uid="{00000000-0005-0000-0000-000025130000}"/>
    <cellStyle name="Comma 51 2_11. BS" xfId="10620" xr:uid="{BFAEA04B-D68D-4F2A-8CC0-1EC6D30C89B6}"/>
    <cellStyle name="Comma 51 3" xfId="3231" xr:uid="{00000000-0005-0000-0000-000027130000}"/>
    <cellStyle name="Comma 51 3 2" xfId="6228" xr:uid="{00000000-0005-0000-0000-000028130000}"/>
    <cellStyle name="Comma 51 3_11. BS" xfId="10621" xr:uid="{A31FD54F-931D-4C28-A047-BB3742E54E50}"/>
    <cellStyle name="Comma 51 4" xfId="3232" xr:uid="{00000000-0005-0000-0000-00002A130000}"/>
    <cellStyle name="Comma 51 4 2" xfId="6229" xr:uid="{00000000-0005-0000-0000-00002B130000}"/>
    <cellStyle name="Comma 51 4_11. BS" xfId="10622" xr:uid="{B63025A9-A387-4155-B26F-093BF6AE9419}"/>
    <cellStyle name="Comma 51 5" xfId="6226" xr:uid="{00000000-0005-0000-0000-00002D130000}"/>
    <cellStyle name="Comma 51_11. BS" xfId="10619" xr:uid="{F5158F91-1895-436F-8DB0-E527A1749E36}"/>
    <cellStyle name="Comma 52" xfId="3233" xr:uid="{00000000-0005-0000-0000-00002F130000}"/>
    <cellStyle name="Comma 52 2" xfId="3234" xr:uid="{00000000-0005-0000-0000-000030130000}"/>
    <cellStyle name="Comma 52 2 2" xfId="6231" xr:uid="{00000000-0005-0000-0000-000031130000}"/>
    <cellStyle name="Comma 52 2_11. BS" xfId="10624" xr:uid="{36FD078D-C028-441E-B4D7-8A1B74CA06F9}"/>
    <cellStyle name="Comma 52 3" xfId="3235" xr:uid="{00000000-0005-0000-0000-000033130000}"/>
    <cellStyle name="Comma 52 3 2" xfId="6232" xr:uid="{00000000-0005-0000-0000-000034130000}"/>
    <cellStyle name="Comma 52 3_11. BS" xfId="10625" xr:uid="{150285A8-F044-44F1-94B2-560508E54293}"/>
    <cellStyle name="Comma 52 4" xfId="3236" xr:uid="{00000000-0005-0000-0000-000036130000}"/>
    <cellStyle name="Comma 52 4 2" xfId="6233" xr:uid="{00000000-0005-0000-0000-000037130000}"/>
    <cellStyle name="Comma 52 4_11. BS" xfId="10626" xr:uid="{715B6566-F901-43ED-9F64-228C39A4C494}"/>
    <cellStyle name="Comma 52 5" xfId="6230" xr:uid="{00000000-0005-0000-0000-000039130000}"/>
    <cellStyle name="Comma 52_11. BS" xfId="10623" xr:uid="{397DCF12-A405-4441-85E9-821FF79D4D52}"/>
    <cellStyle name="Comma 53" xfId="3237" xr:uid="{00000000-0005-0000-0000-00003B130000}"/>
    <cellStyle name="Comma 53 2" xfId="6234" xr:uid="{00000000-0005-0000-0000-00003C130000}"/>
    <cellStyle name="Comma 53_11. BS" xfId="10627" xr:uid="{43F85BC5-B430-4384-B011-C59AF4440716}"/>
    <cellStyle name="Comma 54" xfId="3238" xr:uid="{00000000-0005-0000-0000-00003E130000}"/>
    <cellStyle name="Comma 54 2" xfId="5665" xr:uid="{00000000-0005-0000-0000-00003F130000}"/>
    <cellStyle name="Comma 54 2 2" xfId="6235" xr:uid="{00000000-0005-0000-0000-000040130000}"/>
    <cellStyle name="Comma 54 2 2 2" xfId="10010" xr:uid="{6958D88E-E724-4947-B3CB-E97A17305C6A}"/>
    <cellStyle name="Comma 54 2 3" xfId="9300" xr:uid="{00000000-0005-0000-0000-000041130000}"/>
    <cellStyle name="Comma 54 2 3 2" xfId="10011" xr:uid="{61DA1FC5-9444-4E77-87FB-59C79A11BBB8}"/>
    <cellStyle name="Comma 54 2 4" xfId="9648" xr:uid="{F4944523-3E4A-4712-B5CE-4AAB5BEB344E}"/>
    <cellStyle name="Comma 54 2_11. BS" xfId="10629" xr:uid="{FE512B59-0ED3-4094-9518-523FAC85276F}"/>
    <cellStyle name="Comma 54 3" xfId="8957" xr:uid="{00000000-0005-0000-0000-000042130000}"/>
    <cellStyle name="Comma 54 3 2" xfId="9318" xr:uid="{00000000-0005-0000-0000-000043130000}"/>
    <cellStyle name="Comma 54 3 2 2" xfId="10012" xr:uid="{D7F16A4A-8843-42B6-B642-89FA494333F4}"/>
    <cellStyle name="Comma 54 3 3" xfId="9699" xr:uid="{106CCFE7-5FD7-4D67-B1B8-D1192591B1CC}"/>
    <cellStyle name="Comma 54 3_11. BS" xfId="10630" xr:uid="{3D298B11-431C-4FD5-AA93-4290DA2E0977}"/>
    <cellStyle name="Comma 54 4" xfId="8996" xr:uid="{00000000-0005-0000-0000-000044130000}"/>
    <cellStyle name="Comma 54 4 2" xfId="9330" xr:uid="{00000000-0005-0000-0000-000045130000}"/>
    <cellStyle name="Comma 54 4 2 2" xfId="10013" xr:uid="{B85E657A-7F48-48BA-B7BA-7E276F21135E}"/>
    <cellStyle name="Comma 54 4 3" xfId="9712" xr:uid="{5409FB93-CF01-4F09-8622-0A22E14C1CF4}"/>
    <cellStyle name="Comma 54 4_11. BS" xfId="10631" xr:uid="{ADB8A14D-2787-44A5-968F-7323C21D858B}"/>
    <cellStyle name="Comma 54 5" xfId="6015" xr:uid="{00000000-0005-0000-0000-000046130000}"/>
    <cellStyle name="Comma 54 5 2" xfId="10014" xr:uid="{E9FE3427-A125-4C6E-A9CE-E61FBF2FD351}"/>
    <cellStyle name="Comma 54 6" xfId="9283" xr:uid="{00000000-0005-0000-0000-000047130000}"/>
    <cellStyle name="Comma 54 6 2" xfId="10015" xr:uid="{9FB31C08-0E31-4AAF-B5C2-5492F0E29A1C}"/>
    <cellStyle name="Comma 54 7" xfId="9582" xr:uid="{36B58B59-D03F-458B-9C74-86C0C40FE005}"/>
    <cellStyle name="Comma 54_11. BS" xfId="10628" xr:uid="{EAE99C6B-6EF5-467D-B8E3-F2BE85CA893D}"/>
    <cellStyle name="Comma 55" xfId="1891" xr:uid="{00000000-0005-0000-0000-000049130000}"/>
    <cellStyle name="Comma 55 2" xfId="5673" xr:uid="{00000000-0005-0000-0000-00004A130000}"/>
    <cellStyle name="Comma 55 2 2" xfId="6177" xr:uid="{00000000-0005-0000-0000-00004B130000}"/>
    <cellStyle name="Comma 55 2 2 2" xfId="10016" xr:uid="{299570DA-CF3A-466C-B85E-65E82E210119}"/>
    <cellStyle name="Comma 55 2 3" xfId="9298" xr:uid="{00000000-0005-0000-0000-00004C130000}"/>
    <cellStyle name="Comma 55 2 3 2" xfId="10017" xr:uid="{DED17B11-7747-4F16-A18D-5B09205D0D5B}"/>
    <cellStyle name="Comma 55 2 4" xfId="9641" xr:uid="{B12CF2EF-3816-47E9-A5D1-0DB0B080359F}"/>
    <cellStyle name="Comma 55 2_11. BS" xfId="10633" xr:uid="{F9CFDB14-FFD4-4E80-BE38-590B73D945FD}"/>
    <cellStyle name="Comma 55 3" xfId="6014" xr:uid="{00000000-0005-0000-0000-00004D130000}"/>
    <cellStyle name="Comma 55 3 2" xfId="10018" xr:uid="{F84967E8-A236-4745-9C64-6754977147AA}"/>
    <cellStyle name="Comma 55 4" xfId="9282" xr:uid="{00000000-0005-0000-0000-00004E130000}"/>
    <cellStyle name="Comma 55 4 2" xfId="10019" xr:uid="{103F9476-27B4-433F-BCC4-8FE6D88C5DE4}"/>
    <cellStyle name="Comma 55 5" xfId="9569" xr:uid="{65065C14-1F34-4EF8-9F2F-7337A208888E}"/>
    <cellStyle name="Comma 55_11. BS" xfId="10632" xr:uid="{71447492-32D2-413D-8F72-BD277C0F9FC2}"/>
    <cellStyle name="Comma 56" xfId="3239" xr:uid="{00000000-0005-0000-0000-000050130000}"/>
    <cellStyle name="Comma 56 2" xfId="5666" xr:uid="{00000000-0005-0000-0000-000051130000}"/>
    <cellStyle name="Comma 56 2 2" xfId="6236" xr:uid="{00000000-0005-0000-0000-000052130000}"/>
    <cellStyle name="Comma 56 2 2 2" xfId="10020" xr:uid="{FCF2E0DB-20E1-4D96-9241-6D9A773C62B1}"/>
    <cellStyle name="Comma 56 2 3" xfId="9301" xr:uid="{00000000-0005-0000-0000-000053130000}"/>
    <cellStyle name="Comma 56 2 3 2" xfId="10021" xr:uid="{74EDF793-659E-47E0-A1DE-CE4F5FE89AEB}"/>
    <cellStyle name="Comma 56 2 4" xfId="9649" xr:uid="{1F18C367-2BBE-4D6B-A3D9-D68DBDC04146}"/>
    <cellStyle name="Comma 56 2_11. BS" xfId="10635" xr:uid="{A87F152A-CD23-4519-8A80-6BBB37AB2484}"/>
    <cellStyle name="Comma 56 3" xfId="8958" xr:uid="{00000000-0005-0000-0000-000054130000}"/>
    <cellStyle name="Comma 56 3 2" xfId="9319" xr:uid="{00000000-0005-0000-0000-000055130000}"/>
    <cellStyle name="Comma 56 3 2 2" xfId="10022" xr:uid="{D3ADB856-3D63-4A5C-B77F-1FA8B34D8E58}"/>
    <cellStyle name="Comma 56 3 3" xfId="9700" xr:uid="{4403605E-88D8-4467-A8D7-7D0BFF107221}"/>
    <cellStyle name="Comma 56 3_11. BS" xfId="10636" xr:uid="{9169A8C2-FE83-490F-BEA2-A9FD613CA7B8}"/>
    <cellStyle name="Comma 56 4" xfId="8997" xr:uid="{00000000-0005-0000-0000-000056130000}"/>
    <cellStyle name="Comma 56 4 2" xfId="9331" xr:uid="{00000000-0005-0000-0000-000057130000}"/>
    <cellStyle name="Comma 56 4 2 2" xfId="10023" xr:uid="{AF16A1C1-D57E-49BB-A427-AC158BC50D23}"/>
    <cellStyle name="Comma 56 4 3" xfId="9713" xr:uid="{4D2DE47D-6986-40EE-B330-45D2F36069FC}"/>
    <cellStyle name="Comma 56 4_11. BS" xfId="10637" xr:uid="{7807C100-B00E-4971-86CE-62DDE4331C78}"/>
    <cellStyle name="Comma 56 5" xfId="6016" xr:uid="{00000000-0005-0000-0000-000058130000}"/>
    <cellStyle name="Comma 56 5 2" xfId="10024" xr:uid="{694A9F40-2738-48A6-88B7-FEED1C87FF8E}"/>
    <cellStyle name="Comma 56 6" xfId="9284" xr:uid="{00000000-0005-0000-0000-000059130000}"/>
    <cellStyle name="Comma 56 6 2" xfId="10025" xr:uid="{A147ECE2-F88D-4CCE-95C3-D58E6119EB88}"/>
    <cellStyle name="Comma 56 7" xfId="9583" xr:uid="{9521695E-5F3F-4116-BADA-ABFB2456ED4B}"/>
    <cellStyle name="Comma 56_11. BS" xfId="10634" xr:uid="{221471E8-9A46-49D1-850F-FD471FE97E6F}"/>
    <cellStyle name="Comma 57" xfId="5490" xr:uid="{00000000-0005-0000-0000-00005B130000}"/>
    <cellStyle name="Comma 57 2" xfId="6245" xr:uid="{00000000-0005-0000-0000-00005C130000}"/>
    <cellStyle name="Comma 57 2 2" xfId="9302" xr:uid="{00000000-0005-0000-0000-00005D130000}"/>
    <cellStyle name="Comma 57 2 2 2" xfId="10026" xr:uid="{E5EB27B9-C06F-46C4-88A1-847FDC61DF7B}"/>
    <cellStyle name="Comma 57 2 3" xfId="9650" xr:uid="{C7EE588D-7D3E-48A9-AFD6-4F3EABE6F1D7}"/>
    <cellStyle name="Comma 57 2_11. BS" xfId="10639" xr:uid="{CFF7F3BC-6492-4D37-9062-0CAD6BB94AC1}"/>
    <cellStyle name="Comma 57 3" xfId="6017" xr:uid="{00000000-0005-0000-0000-00005E130000}"/>
    <cellStyle name="Comma 57 3 2" xfId="10027" xr:uid="{EDB965F9-07BE-4E57-98B0-63C2748CCA5C}"/>
    <cellStyle name="Comma 57 4" xfId="9287" xr:uid="{00000000-0005-0000-0000-00005F130000}"/>
    <cellStyle name="Comma 57 4 2" xfId="10028" xr:uid="{A1849732-19EB-41B9-8909-AE7351A09B69}"/>
    <cellStyle name="Comma 57 5" xfId="9627" xr:uid="{D2EBC145-D276-4DF6-A4C2-2337DD2799C1}"/>
    <cellStyle name="Comma 57_11. BS" xfId="10638" xr:uid="{99E10622-08F6-4F28-AEE7-6A1D2DA79A2C}"/>
    <cellStyle name="Comma 58" xfId="5653" xr:uid="{00000000-0005-0000-0000-000061130000}"/>
    <cellStyle name="Comma 58 2" xfId="5780" xr:uid="{00000000-0005-0000-0000-000062130000}"/>
    <cellStyle name="Comma 58 2 2" xfId="10029" xr:uid="{10560E95-BD53-4B7B-89F7-86BC4F76CAF1}"/>
    <cellStyle name="Comma 58_11. BS" xfId="10640" xr:uid="{465FE00F-ADCA-4B53-B96D-A4969C5E851F}"/>
    <cellStyle name="Comma 59" xfId="3240" xr:uid="{00000000-0005-0000-0000-000063130000}"/>
    <cellStyle name="Comma 6" xfId="277" xr:uid="{00000000-0005-0000-0000-000064130000}"/>
    <cellStyle name="Comma 6 10" xfId="9099" xr:uid="{00000000-0005-0000-0000-000065130000}"/>
    <cellStyle name="Comma 6 10 2" xfId="10030" xr:uid="{F302901B-95C4-427D-839F-8E593C57261A}"/>
    <cellStyle name="Comma 6 2" xfId="278" xr:uid="{00000000-0005-0000-0000-000066130000}"/>
    <cellStyle name="Comma 6 2 10" xfId="9396" xr:uid="{6A1E3552-6C52-488D-92F3-3962A2605510}"/>
    <cellStyle name="Comma 6 2 2" xfId="279" xr:uid="{00000000-0005-0000-0000-000067130000}"/>
    <cellStyle name="Comma 6 2 2 10" xfId="9579" xr:uid="{783F73E7-B63A-411B-9FB6-761387A97118}"/>
    <cellStyle name="Comma 6 2 2 2" xfId="703" xr:uid="{00000000-0005-0000-0000-000068130000}"/>
    <cellStyle name="Comma 6 2 2 2 2" xfId="5871" xr:uid="{00000000-0005-0000-0000-000069130000}"/>
    <cellStyle name="Comma 6 2 2 2 3" xfId="6107" xr:uid="{00000000-0005-0000-0000-00006A130000}"/>
    <cellStyle name="Comma 6 2 2 2 4" xfId="6287" xr:uid="{00000000-0005-0000-0000-00006B130000}"/>
    <cellStyle name="Comma 6 2 2 2_11. BS" xfId="10644" xr:uid="{046F74EB-F36F-4F0E-ADBD-B1642047ED05}"/>
    <cellStyle name="Comma 6 2 2 3" xfId="5808" xr:uid="{00000000-0005-0000-0000-00006D130000}"/>
    <cellStyle name="Comma 6 2 2 4" xfId="6047" xr:uid="{00000000-0005-0000-0000-00006E130000}"/>
    <cellStyle name="Comma 6 2 2 5" xfId="5769" xr:uid="{00000000-0005-0000-0000-00006F130000}"/>
    <cellStyle name="Comma 6 2 2 5 2" xfId="10031" xr:uid="{601C5AC0-B6AB-49FE-BF0C-AD88CD126C1B}"/>
    <cellStyle name="Comma 6 2 2 6" xfId="9124" xr:uid="{00000000-0005-0000-0000-000070130000}"/>
    <cellStyle name="Comma 6 2 2 6 2" xfId="10032" xr:uid="{E7845D6C-D9D8-48D6-9D1A-76A771F6F76B}"/>
    <cellStyle name="Comma 6 2 2 7" xfId="9382" xr:uid="{1E43481E-9BC1-4122-9673-0FB2F8ACBDDD}"/>
    <cellStyle name="Comma 6 2 2 8" xfId="9350" xr:uid="{99B871AA-5AB7-4C8D-9AA1-D36074C7C0B7}"/>
    <cellStyle name="Comma 6 2 2 9" xfId="11353" xr:uid="{4214A34C-A508-4565-9749-A2BF38579D0D}"/>
    <cellStyle name="Comma 6 2 2_11. BS" xfId="10643" xr:uid="{A1BC6DB5-EEEF-4778-BF70-B130FFC0E43E}"/>
    <cellStyle name="Comma 6 2 3" xfId="681" xr:uid="{00000000-0005-0000-0000-000072130000}"/>
    <cellStyle name="Comma 6 2 3 2" xfId="5849" xr:uid="{00000000-0005-0000-0000-000073130000}"/>
    <cellStyle name="Comma 6 2 3 3" xfId="6085" xr:uid="{00000000-0005-0000-0000-000074130000}"/>
    <cellStyle name="Comma 6 2 3 4" xfId="6265" xr:uid="{00000000-0005-0000-0000-000075130000}"/>
    <cellStyle name="Comma 6 2 3_11. BS" xfId="10645" xr:uid="{5CC6E946-7BA8-4288-9BD1-030C7498FEC9}"/>
    <cellStyle name="Comma 6 2 4" xfId="1417" xr:uid="{00000000-0005-0000-0000-000077130000}"/>
    <cellStyle name="Comma 6 2 4 2" xfId="6168" xr:uid="{00000000-0005-0000-0000-000078130000}"/>
    <cellStyle name="Comma 6 2 4_11. BS" xfId="10646" xr:uid="{BD4432C3-1D3A-4C77-9A3F-850E49B29797}"/>
    <cellStyle name="Comma 6 2 5" xfId="5807" xr:uid="{00000000-0005-0000-0000-00007A130000}"/>
    <cellStyle name="Comma 6 2 6" xfId="6046" xr:uid="{00000000-0005-0000-0000-00007B130000}"/>
    <cellStyle name="Comma 6 2 7" xfId="5746" xr:uid="{00000000-0005-0000-0000-00007C130000}"/>
    <cellStyle name="Comma 6 2 7 2" xfId="10033" xr:uid="{F02D2F31-D702-4946-B0C6-DADA55FBC20E}"/>
    <cellStyle name="Comma 6 2 8" xfId="9107" xr:uid="{00000000-0005-0000-0000-00007D130000}"/>
    <cellStyle name="Comma 6 2 8 2" xfId="10034" xr:uid="{A62F8980-796D-479E-9137-C2F5DC3A9DE6}"/>
    <cellStyle name="Comma 6 2 9" xfId="9363" xr:uid="{C39A1A30-A0B3-494C-8A83-2455401A5819}"/>
    <cellStyle name="Comma 6 2_11. BS" xfId="10642" xr:uid="{B4920201-16E7-49E3-B6D6-2D1A47633534}"/>
    <cellStyle name="Comma 6 3" xfId="280" xr:uid="{00000000-0005-0000-0000-00007F130000}"/>
    <cellStyle name="Comma 6 3 10" xfId="9646" xr:uid="{1419738C-BFF2-43C1-A2CB-D920482342D1}"/>
    <cellStyle name="Comma 6 3 2" xfId="692" xr:uid="{00000000-0005-0000-0000-000080130000}"/>
    <cellStyle name="Comma 6 3 2 2" xfId="5860" xr:uid="{00000000-0005-0000-0000-000081130000}"/>
    <cellStyle name="Comma 6 3 2 3" xfId="6096" xr:uid="{00000000-0005-0000-0000-000082130000}"/>
    <cellStyle name="Comma 6 3 2 4" xfId="6276" xr:uid="{00000000-0005-0000-0000-000083130000}"/>
    <cellStyle name="Comma 6 3 2_11. BS" xfId="10648" xr:uid="{0BC4B538-8874-417B-A470-577792A15824}"/>
    <cellStyle name="Comma 6 3 3" xfId="5809" xr:uid="{00000000-0005-0000-0000-000085130000}"/>
    <cellStyle name="Comma 6 3 4" xfId="6048" xr:uid="{00000000-0005-0000-0000-000086130000}"/>
    <cellStyle name="Comma 6 3 5" xfId="5758" xr:uid="{00000000-0005-0000-0000-000087130000}"/>
    <cellStyle name="Comma 6 3 5 2" xfId="10035" xr:uid="{4FF801CE-9F7A-48BF-B358-47D7A1114B25}"/>
    <cellStyle name="Comma 6 3 6" xfId="9116" xr:uid="{00000000-0005-0000-0000-000088130000}"/>
    <cellStyle name="Comma 6 3 6 2" xfId="10036" xr:uid="{567003AB-231E-4804-A853-ED9B0D9CB88D}"/>
    <cellStyle name="Comma 6 3 7" xfId="9373" xr:uid="{D6C6EA2E-8569-4EA8-BD9A-A88D3A2FDFF2}"/>
    <cellStyle name="Comma 6 3 8" xfId="9354" xr:uid="{C6F8218A-6921-4867-B71F-E509A4796570}"/>
    <cellStyle name="Comma 6 3 9" xfId="9563" xr:uid="{330573EA-8B38-457A-B0AB-6DA1C749EAEE}"/>
    <cellStyle name="Comma 6 3_11. BS" xfId="10647" xr:uid="{009307EC-F8C4-439F-9BBF-F943664CAA9D}"/>
    <cellStyle name="Comma 6 4" xfId="670" xr:uid="{00000000-0005-0000-0000-00008A130000}"/>
    <cellStyle name="Comma 6 4 2" xfId="5838" xr:uid="{00000000-0005-0000-0000-00008B130000}"/>
    <cellStyle name="Comma 6 4 3" xfId="6074" xr:uid="{00000000-0005-0000-0000-00008C130000}"/>
    <cellStyle name="Comma 6 4 4" xfId="6254" xr:uid="{00000000-0005-0000-0000-00008D130000}"/>
    <cellStyle name="Comma 6 4_11. BS" xfId="10649" xr:uid="{88F8DB91-7D20-42C7-820C-0E31523517C6}"/>
    <cellStyle name="Comma 6 5" xfId="1416" xr:uid="{00000000-0005-0000-0000-00008F130000}"/>
    <cellStyle name="Comma 6 5 2" xfId="6167" xr:uid="{00000000-0005-0000-0000-000090130000}"/>
    <cellStyle name="Comma 6 5_11. BS" xfId="10650" xr:uid="{66E5A614-EE24-4F91-8196-BF87D7530A68}"/>
    <cellStyle name="Comma 6 6" xfId="5484" xr:uid="{00000000-0005-0000-0000-000092130000}"/>
    <cellStyle name="Comma 6 6 2" xfId="6241" xr:uid="{00000000-0005-0000-0000-000093130000}"/>
    <cellStyle name="Comma 6 6_11. BS" xfId="10651" xr:uid="{249838B3-791C-493C-B9B7-4DAF6783581C}"/>
    <cellStyle name="Comma 6 7" xfId="5596" xr:uid="{00000000-0005-0000-0000-000095130000}"/>
    <cellStyle name="Comma 6 7 2" xfId="5806" xr:uid="{00000000-0005-0000-0000-000096130000}"/>
    <cellStyle name="Comma 6 7 2 2" xfId="10037" xr:uid="{3258B9CB-C8EA-4EDD-9334-6F7001B13507}"/>
    <cellStyle name="Comma 6 7_11. BS" xfId="10652" xr:uid="{38A181DC-3513-4EAB-A1E6-F87B29BEAF72}"/>
    <cellStyle name="Comma 6 8" xfId="6045" xr:uid="{00000000-0005-0000-0000-000097130000}"/>
    <cellStyle name="Comma 6 9" xfId="5736" xr:uid="{00000000-0005-0000-0000-000098130000}"/>
    <cellStyle name="Comma 6 9 2" xfId="10038" xr:uid="{580437D5-B4B9-4290-9B9B-7895EB0D9AD7}"/>
    <cellStyle name="Comma 6_11. BS" xfId="10641" xr:uid="{9EDF40B1-9D93-4F52-9B3C-1E552BE36412}"/>
    <cellStyle name="Comma 60" xfId="6019" xr:uid="{00000000-0005-0000-0000-00009A130000}"/>
    <cellStyle name="Comma 61" xfId="6186" xr:uid="{00000000-0005-0000-0000-00009B130000}"/>
    <cellStyle name="Comma 61 2" xfId="9299" xr:uid="{00000000-0005-0000-0000-00009C130000}"/>
    <cellStyle name="Comma 61 2 2" xfId="10039" xr:uid="{496C7B5E-D396-44C3-8FB1-5CB92BE5B2F3}"/>
    <cellStyle name="Comma 61 3" xfId="9642" xr:uid="{D1B59934-4D2F-4239-86DF-EDCD1B360090}"/>
    <cellStyle name="Comma 61_11. BS" xfId="10653" xr:uid="{553A6A20-6E75-4844-9D17-312564A8454E}"/>
    <cellStyle name="Comma 62" xfId="6176" xr:uid="{00000000-0005-0000-0000-00009D130000}"/>
    <cellStyle name="Comma 62 2" xfId="9297" xr:uid="{00000000-0005-0000-0000-00009E130000}"/>
    <cellStyle name="Comma 62 2 2" xfId="10040" xr:uid="{F30EA2E7-5157-428B-9C74-8D1424A0A796}"/>
    <cellStyle name="Comma 62 3" xfId="9640" xr:uid="{2F5958B0-2EFF-45AB-BC08-7FDB603377D9}"/>
    <cellStyle name="Comma 62_11. BS" xfId="10654" xr:uid="{CA07C860-2D84-4508-88B1-82CA6F35B80E}"/>
    <cellStyle name="Comma 63" xfId="6248" xr:uid="{00000000-0005-0000-0000-00009F130000}"/>
    <cellStyle name="Comma 63 2" xfId="9303" xr:uid="{00000000-0005-0000-0000-0000A0130000}"/>
    <cellStyle name="Comma 63 2 2" xfId="10041" xr:uid="{3F041276-ED59-4223-B49E-3354A7F28698}"/>
    <cellStyle name="Comma 63 3" xfId="9652" xr:uid="{21309A71-B10D-40F9-BFE0-517D136FB500}"/>
    <cellStyle name="Comma 63_11. BS" xfId="10655" xr:uid="{970579C2-3E05-4F6C-AA76-C437A51AC1F6}"/>
    <cellStyle name="Comma 64" xfId="7971" xr:uid="{00000000-0005-0000-0000-0000A1130000}"/>
    <cellStyle name="Comma 65" xfId="8921" xr:uid="{00000000-0005-0000-0000-0000A2130000}"/>
    <cellStyle name="Comma 66" xfId="8930" xr:uid="{00000000-0005-0000-0000-0000A3130000}"/>
    <cellStyle name="Comma 67" xfId="8982" xr:uid="{00000000-0005-0000-0000-0000A4130000}"/>
    <cellStyle name="Comma 68" xfId="8987" xr:uid="{00000000-0005-0000-0000-0000A5130000}"/>
    <cellStyle name="Comma 69" xfId="8973" xr:uid="{00000000-0005-0000-0000-0000A6130000}"/>
    <cellStyle name="Comma 7" xfId="281" xr:uid="{00000000-0005-0000-0000-0000A7130000}"/>
    <cellStyle name="Comma 7 10" xfId="9100" xr:uid="{00000000-0005-0000-0000-0000A8130000}"/>
    <cellStyle name="Comma 7 10 2" xfId="10042" xr:uid="{73C534E7-3D25-4CB4-A9C5-844645468707}"/>
    <cellStyle name="Comma 7 2" xfId="282" xr:uid="{00000000-0005-0000-0000-0000A9130000}"/>
    <cellStyle name="Comma 7 2 10" xfId="9405" xr:uid="{FF165D4A-F625-4283-86E3-360007A9F92C}"/>
    <cellStyle name="Comma 7 2 2" xfId="283" xr:uid="{00000000-0005-0000-0000-0000AA130000}"/>
    <cellStyle name="Comma 7 2 2 10" xfId="9585" xr:uid="{2C191E84-E1CC-4D40-A543-B62279ED1102}"/>
    <cellStyle name="Comma 7 2 2 2" xfId="704" xr:uid="{00000000-0005-0000-0000-0000AB130000}"/>
    <cellStyle name="Comma 7 2 2 2 2" xfId="5872" xr:uid="{00000000-0005-0000-0000-0000AC130000}"/>
    <cellStyle name="Comma 7 2 2 2 3" xfId="6108" xr:uid="{00000000-0005-0000-0000-0000AD130000}"/>
    <cellStyle name="Comma 7 2 2 2 4" xfId="6288" xr:uid="{00000000-0005-0000-0000-0000AE130000}"/>
    <cellStyle name="Comma 7 2 2 2_11. BS" xfId="10659" xr:uid="{45BFF764-1106-4360-99A9-6518FD77C25D}"/>
    <cellStyle name="Comma 7 2 2 3" xfId="5812" xr:uid="{00000000-0005-0000-0000-0000B0130000}"/>
    <cellStyle name="Comma 7 2 2 4" xfId="6051" xr:uid="{00000000-0005-0000-0000-0000B1130000}"/>
    <cellStyle name="Comma 7 2 2 5" xfId="5770" xr:uid="{00000000-0005-0000-0000-0000B2130000}"/>
    <cellStyle name="Comma 7 2 2 5 2" xfId="10043" xr:uid="{3F654DA5-4357-463A-9833-6E344A78E656}"/>
    <cellStyle name="Comma 7 2 2 6" xfId="9125" xr:uid="{00000000-0005-0000-0000-0000B3130000}"/>
    <cellStyle name="Comma 7 2 2 6 2" xfId="10044" xr:uid="{6811E81B-4B41-439F-906C-A1622D72F2F3}"/>
    <cellStyle name="Comma 7 2 2 7" xfId="9383" xr:uid="{66677B1E-F7E1-4A2C-A019-08DEA582AC7E}"/>
    <cellStyle name="Comma 7 2 2 8" xfId="9398" xr:uid="{158C2F84-06A0-4E72-9284-8CD8493B8243}"/>
    <cellStyle name="Comma 7 2 2 9" xfId="9597" xr:uid="{16EC038E-8F49-42DF-99B7-AD0613D292F8}"/>
    <cellStyle name="Comma 7 2 2_11. BS" xfId="10658" xr:uid="{C68CF0B8-4F7C-421A-A72D-3AE710B5086E}"/>
    <cellStyle name="Comma 7 2 3" xfId="682" xr:uid="{00000000-0005-0000-0000-0000B5130000}"/>
    <cellStyle name="Comma 7 2 3 2" xfId="5850" xr:uid="{00000000-0005-0000-0000-0000B6130000}"/>
    <cellStyle name="Comma 7 2 3 3" xfId="6086" xr:uid="{00000000-0005-0000-0000-0000B7130000}"/>
    <cellStyle name="Comma 7 2 3 4" xfId="6266" xr:uid="{00000000-0005-0000-0000-0000B8130000}"/>
    <cellStyle name="Comma 7 2 3_11. BS" xfId="10660" xr:uid="{FCE86231-6F49-4F94-92D8-1ECDB2F3B609}"/>
    <cellStyle name="Comma 7 2 4" xfId="1419" xr:uid="{00000000-0005-0000-0000-0000BA130000}"/>
    <cellStyle name="Comma 7 2 4 2" xfId="6170" xr:uid="{00000000-0005-0000-0000-0000BB130000}"/>
    <cellStyle name="Comma 7 2 4_11. BS" xfId="10661" xr:uid="{FFE168BB-0748-4510-A4D4-68BA51CA0C61}"/>
    <cellStyle name="Comma 7 2 5" xfId="5811" xr:uid="{00000000-0005-0000-0000-0000BD130000}"/>
    <cellStyle name="Comma 7 2 6" xfId="6050" xr:uid="{00000000-0005-0000-0000-0000BE130000}"/>
    <cellStyle name="Comma 7 2 7" xfId="5747" xr:uid="{00000000-0005-0000-0000-0000BF130000}"/>
    <cellStyle name="Comma 7 2 7 2" xfId="10045" xr:uid="{DE514952-C094-4292-AADC-D8845221609D}"/>
    <cellStyle name="Comma 7 2 8" xfId="9108" xr:uid="{00000000-0005-0000-0000-0000C0130000}"/>
    <cellStyle name="Comma 7 2 8 2" xfId="10046" xr:uid="{24254760-5B1D-48D2-AF33-6BC5C77E8367}"/>
    <cellStyle name="Comma 7 2 9" xfId="9364" xr:uid="{0FE94BDC-F0A8-4688-BAF5-0ACAF572C163}"/>
    <cellStyle name="Comma 7 2_11. BS" xfId="10657" xr:uid="{268FC9AF-DD3D-4336-87AE-92EE9390A1DB}"/>
    <cellStyle name="Comma 7 3" xfId="284" xr:uid="{00000000-0005-0000-0000-0000C2130000}"/>
    <cellStyle name="Comma 7 3 10" xfId="9676" xr:uid="{1856B524-2E9D-424A-B769-C4B985B8A803}"/>
    <cellStyle name="Comma 7 3 2" xfId="693" xr:uid="{00000000-0005-0000-0000-0000C3130000}"/>
    <cellStyle name="Comma 7 3 2 2" xfId="5861" xr:uid="{00000000-0005-0000-0000-0000C4130000}"/>
    <cellStyle name="Comma 7 3 2 3" xfId="6097" xr:uid="{00000000-0005-0000-0000-0000C5130000}"/>
    <cellStyle name="Comma 7 3 2 4" xfId="6277" xr:uid="{00000000-0005-0000-0000-0000C6130000}"/>
    <cellStyle name="Comma 7 3 2_11. BS" xfId="10663" xr:uid="{8E3CB283-4959-4553-82C0-B0EAC071404E}"/>
    <cellStyle name="Comma 7 3 3" xfId="5813" xr:uid="{00000000-0005-0000-0000-0000C8130000}"/>
    <cellStyle name="Comma 7 3 4" xfId="6052" xr:uid="{00000000-0005-0000-0000-0000C9130000}"/>
    <cellStyle name="Comma 7 3 5" xfId="5759" xr:uid="{00000000-0005-0000-0000-0000CA130000}"/>
    <cellStyle name="Comma 7 3 5 2" xfId="10047" xr:uid="{4FED7D0C-DDBF-4ACA-A099-962AA5761EA8}"/>
    <cellStyle name="Comma 7 3 6" xfId="9117" xr:uid="{00000000-0005-0000-0000-0000CB130000}"/>
    <cellStyle name="Comma 7 3 6 2" xfId="10048" xr:uid="{24CC8A9A-C8EB-4CB0-B62E-F2B6768BFF2A}"/>
    <cellStyle name="Comma 7 3 7" xfId="9374" xr:uid="{64183460-141D-487B-88AB-A337B7F64BB0}"/>
    <cellStyle name="Comma 7 3 8" xfId="9353" xr:uid="{CDAE2766-13E6-48E9-B21F-CF0BFFE418EA}"/>
    <cellStyle name="Comma 7 3 9" xfId="9593" xr:uid="{7650B9B2-ACE1-42BA-87A0-0337450D8D36}"/>
    <cellStyle name="Comma 7 3_11. BS" xfId="10662" xr:uid="{1275AF82-CA48-4B68-84EF-85DDB1676A29}"/>
    <cellStyle name="Comma 7 4" xfId="671" xr:uid="{00000000-0005-0000-0000-0000CD130000}"/>
    <cellStyle name="Comma 7 4 2" xfId="5839" xr:uid="{00000000-0005-0000-0000-0000CE130000}"/>
    <cellStyle name="Comma 7 4 3" xfId="6075" xr:uid="{00000000-0005-0000-0000-0000CF130000}"/>
    <cellStyle name="Comma 7 4 4" xfId="6255" xr:uid="{00000000-0005-0000-0000-0000D0130000}"/>
    <cellStyle name="Comma 7 4_11. BS" xfId="10664" xr:uid="{474C2398-8597-4170-AAFD-2AB04FA290C9}"/>
    <cellStyle name="Comma 7 5" xfId="1418" xr:uid="{00000000-0005-0000-0000-0000D2130000}"/>
    <cellStyle name="Comma 7 5 2" xfId="6169" xr:uid="{00000000-0005-0000-0000-0000D3130000}"/>
    <cellStyle name="Comma 7 5_11. BS" xfId="10665" xr:uid="{D06731B6-1434-44A1-B0C5-0EB863C253F8}"/>
    <cellStyle name="Comma 7 6" xfId="5485" xr:uid="{00000000-0005-0000-0000-0000D5130000}"/>
    <cellStyle name="Comma 7 6 2" xfId="6242" xr:uid="{00000000-0005-0000-0000-0000D6130000}"/>
    <cellStyle name="Comma 7 6_11. BS" xfId="10666" xr:uid="{11E01A7C-2303-4A6A-B256-48FE286AE1FB}"/>
    <cellStyle name="Comma 7 7" xfId="5597" xr:uid="{00000000-0005-0000-0000-0000D8130000}"/>
    <cellStyle name="Comma 7 7 2" xfId="5810" xr:uid="{00000000-0005-0000-0000-0000D9130000}"/>
    <cellStyle name="Comma 7 7 2 2" xfId="10049" xr:uid="{94978B69-2890-4187-8665-7FD877D0D5A8}"/>
    <cellStyle name="Comma 7 7_11. BS" xfId="10667" xr:uid="{6F8A1BC7-4FAF-44AD-ACC5-3B9BB0042121}"/>
    <cellStyle name="Comma 7 8" xfId="6049" xr:uid="{00000000-0005-0000-0000-0000DA130000}"/>
    <cellStyle name="Comma 7 9" xfId="5737" xr:uid="{00000000-0005-0000-0000-0000DB130000}"/>
    <cellStyle name="Comma 7 9 2" xfId="10050" xr:uid="{5B179ACA-D4B6-47D6-B102-905D596B387C}"/>
    <cellStyle name="Comma 7_11. BS" xfId="10656" xr:uid="{F872F605-80DC-4D06-BED3-B65820395E6F}"/>
    <cellStyle name="Comma 70" xfId="8920" xr:uid="{00000000-0005-0000-0000-0000DD130000}"/>
    <cellStyle name="Comma 71" xfId="8963" xr:uid="{00000000-0005-0000-0000-0000DE130000}"/>
    <cellStyle name="Comma 72" xfId="8938" xr:uid="{00000000-0005-0000-0000-0000DF130000}"/>
    <cellStyle name="Comma 73" xfId="8940" xr:uid="{00000000-0005-0000-0000-0000E0130000}"/>
    <cellStyle name="Comma 74" xfId="8980" xr:uid="{00000000-0005-0000-0000-0000E1130000}"/>
    <cellStyle name="Comma 75" xfId="8961" xr:uid="{00000000-0005-0000-0000-0000E2130000}"/>
    <cellStyle name="Comma 76" xfId="8991" xr:uid="{00000000-0005-0000-0000-0000E3130000}"/>
    <cellStyle name="Comma 77" xfId="5753" xr:uid="{00000000-0005-0000-0000-0000E4130000}"/>
    <cellStyle name="Comma 77 2" xfId="10051" xr:uid="{1443E4F0-AE85-4D43-9317-7A84FAD838A4}"/>
    <cellStyle name="Comma 78" xfId="9112" xr:uid="{00000000-0005-0000-0000-0000E5130000}"/>
    <cellStyle name="Comma 78 2" xfId="10052" xr:uid="{0BF0C566-F8B9-43F4-9F85-6B05D2DF5C62}"/>
    <cellStyle name="Comma 79" xfId="9368" xr:uid="{5A92D285-5425-4A86-8CEC-E72ECED2A672}"/>
    <cellStyle name="Comma 8" xfId="285" xr:uid="{00000000-0005-0000-0000-0000E6130000}"/>
    <cellStyle name="Comma 8 10" xfId="9101" xr:uid="{00000000-0005-0000-0000-0000E7130000}"/>
    <cellStyle name="Comma 8 10 2" xfId="10053" xr:uid="{10248B4D-137A-4713-B076-354435E0242E}"/>
    <cellStyle name="Comma 8 2" xfId="286" xr:uid="{00000000-0005-0000-0000-0000E8130000}"/>
    <cellStyle name="Comma 8 2 10" xfId="9589" xr:uid="{7BEAFBA0-8DC8-4FDE-B3BE-E971B968527F}"/>
    <cellStyle name="Comma 8 2 2" xfId="287" xr:uid="{00000000-0005-0000-0000-0000E9130000}"/>
    <cellStyle name="Comma 8 2 2 10" xfId="11364" xr:uid="{18102A46-BAC4-4A88-8CE8-195A6AFCEC9C}"/>
    <cellStyle name="Comma 8 2 2 2" xfId="705" xr:uid="{00000000-0005-0000-0000-0000EA130000}"/>
    <cellStyle name="Comma 8 2 2 2 2" xfId="5873" xr:uid="{00000000-0005-0000-0000-0000EB130000}"/>
    <cellStyle name="Comma 8 2 2 2 3" xfId="6109" xr:uid="{00000000-0005-0000-0000-0000EC130000}"/>
    <cellStyle name="Comma 8 2 2 2 4" xfId="6289" xr:uid="{00000000-0005-0000-0000-0000ED130000}"/>
    <cellStyle name="Comma 8 2 2 2_11. BS" xfId="10671" xr:uid="{33F63F37-3FE8-4664-B9BA-405B43329BD4}"/>
    <cellStyle name="Comma 8 2 2 3" xfId="5816" xr:uid="{00000000-0005-0000-0000-0000EF130000}"/>
    <cellStyle name="Comma 8 2 2 4" xfId="6055" xr:uid="{00000000-0005-0000-0000-0000F0130000}"/>
    <cellStyle name="Comma 8 2 2 5" xfId="5771" xr:uid="{00000000-0005-0000-0000-0000F1130000}"/>
    <cellStyle name="Comma 8 2 2 5 2" xfId="10054" xr:uid="{3A38C09C-BE39-4A87-BAD3-507A2C65DE2A}"/>
    <cellStyle name="Comma 8 2 2 6" xfId="9126" xr:uid="{00000000-0005-0000-0000-0000F2130000}"/>
    <cellStyle name="Comma 8 2 2 6 2" xfId="10055" xr:uid="{74FD15AF-B536-452F-962A-DDB89F1BAC19}"/>
    <cellStyle name="Comma 8 2 2 7" xfId="9384" xr:uid="{B2DAEB86-07BC-4304-9806-AFE657BF8673}"/>
    <cellStyle name="Comma 8 2 2 8" xfId="9348" xr:uid="{D8ABD79D-73C4-4D02-939A-ED893E305476}"/>
    <cellStyle name="Comma 8 2 2 9" xfId="11370" xr:uid="{D3A29F65-1A64-495B-8670-5380EE80EDD9}"/>
    <cellStyle name="Comma 8 2 2_11. BS" xfId="10670" xr:uid="{0A26E940-90E7-4B8E-BB69-9FD3577275B8}"/>
    <cellStyle name="Comma 8 2 3" xfId="683" xr:uid="{00000000-0005-0000-0000-0000F4130000}"/>
    <cellStyle name="Comma 8 2 3 2" xfId="5851" xr:uid="{00000000-0005-0000-0000-0000F5130000}"/>
    <cellStyle name="Comma 8 2 3 3" xfId="6087" xr:uid="{00000000-0005-0000-0000-0000F6130000}"/>
    <cellStyle name="Comma 8 2 3 4" xfId="6267" xr:uid="{00000000-0005-0000-0000-0000F7130000}"/>
    <cellStyle name="Comma 8 2 3_11. BS" xfId="10672" xr:uid="{35105E01-73D5-4CA0-8E6D-4C17A1FDFD6C}"/>
    <cellStyle name="Comma 8 2 4" xfId="5815" xr:uid="{00000000-0005-0000-0000-0000F9130000}"/>
    <cellStyle name="Comma 8 2 5" xfId="6054" xr:uid="{00000000-0005-0000-0000-0000FA130000}"/>
    <cellStyle name="Comma 8 2 6" xfId="5748" xr:uid="{00000000-0005-0000-0000-0000FB130000}"/>
    <cellStyle name="Comma 8 2 6 2" xfId="10056" xr:uid="{42F6CBD5-B08E-419A-BE9D-D1C779F8A8E2}"/>
    <cellStyle name="Comma 8 2 7" xfId="9109" xr:uid="{00000000-0005-0000-0000-0000FC130000}"/>
    <cellStyle name="Comma 8 2 7 2" xfId="10057" xr:uid="{EB79292E-3BEE-4081-8A14-8BD9314633E4}"/>
    <cellStyle name="Comma 8 2 8" xfId="9365" xr:uid="{042312FB-E884-4DED-A65D-D6D8399EA39E}"/>
    <cellStyle name="Comma 8 2 9" xfId="9369" xr:uid="{CBAACC35-8534-421F-A36E-CFE555B5E8AA}"/>
    <cellStyle name="Comma 8 2_11. BS" xfId="10669" xr:uid="{7E80A8D0-68B0-4BCF-91A6-33B387ACC99D}"/>
    <cellStyle name="Comma 8 3" xfId="288" xr:uid="{00000000-0005-0000-0000-0000FE130000}"/>
    <cellStyle name="Comma 8 3 10" xfId="9675" xr:uid="{027DEE4C-3154-400F-8B0F-594B22CBDCA6}"/>
    <cellStyle name="Comma 8 3 2" xfId="694" xr:uid="{00000000-0005-0000-0000-0000FF130000}"/>
    <cellStyle name="Comma 8 3 2 2" xfId="5862" xr:uid="{00000000-0005-0000-0000-000000140000}"/>
    <cellStyle name="Comma 8 3 2 3" xfId="6098" xr:uid="{00000000-0005-0000-0000-000001140000}"/>
    <cellStyle name="Comma 8 3 2 4" xfId="6278" xr:uid="{00000000-0005-0000-0000-000002140000}"/>
    <cellStyle name="Comma 8 3 2_11. BS" xfId="10674" xr:uid="{7862DC66-B345-4D38-BAAE-1E5E4E4DB94C}"/>
    <cellStyle name="Comma 8 3 3" xfId="5817" xr:uid="{00000000-0005-0000-0000-000004140000}"/>
    <cellStyle name="Comma 8 3 4" xfId="6056" xr:uid="{00000000-0005-0000-0000-000005140000}"/>
    <cellStyle name="Comma 8 3 5" xfId="5760" xr:uid="{00000000-0005-0000-0000-000006140000}"/>
    <cellStyle name="Comma 8 3 5 2" xfId="10058" xr:uid="{48F74C37-B2E6-4576-B7F0-BFB7533211DB}"/>
    <cellStyle name="Comma 8 3 6" xfId="9118" xr:uid="{00000000-0005-0000-0000-000007140000}"/>
    <cellStyle name="Comma 8 3 6 2" xfId="10059" xr:uid="{70A0B32B-DFE0-4E90-B04F-2D69A1E46E3A}"/>
    <cellStyle name="Comma 8 3 7" xfId="9375" xr:uid="{820498B7-7DBD-4D2D-8CCC-CB2EA366A68A}"/>
    <cellStyle name="Comma 8 3 8" xfId="9402" xr:uid="{016B252B-0F3E-4098-9F07-8A03AEAC4194}"/>
    <cellStyle name="Comma 8 3 9" xfId="11356" xr:uid="{7CFD0144-6FE8-428E-A826-2AD1C6513A5E}"/>
    <cellStyle name="Comma 8 3_11. BS" xfId="10673" xr:uid="{6ED7E8F9-2737-4B79-8C7A-71AAE7C32D75}"/>
    <cellStyle name="Comma 8 4" xfId="672" xr:uid="{00000000-0005-0000-0000-000009140000}"/>
    <cellStyle name="Comma 8 4 2" xfId="5840" xr:uid="{00000000-0005-0000-0000-00000A140000}"/>
    <cellStyle name="Comma 8 4 3" xfId="6076" xr:uid="{00000000-0005-0000-0000-00000B140000}"/>
    <cellStyle name="Comma 8 4 4" xfId="6256" xr:uid="{00000000-0005-0000-0000-00000C140000}"/>
    <cellStyle name="Comma 8 4_11. BS" xfId="10675" xr:uid="{8EA97790-32FE-4D15-AA31-D7E7D8A37DF8}"/>
    <cellStyle name="Comma 8 5" xfId="1420" xr:uid="{00000000-0005-0000-0000-00000E140000}"/>
    <cellStyle name="Comma 8 5 2" xfId="6171" xr:uid="{00000000-0005-0000-0000-00000F140000}"/>
    <cellStyle name="Comma 8 5_11. BS" xfId="10676" xr:uid="{063B1278-65B8-4BD6-8003-5B8F5182EBDA}"/>
    <cellStyle name="Comma 8 6" xfId="5486" xr:uid="{00000000-0005-0000-0000-000011140000}"/>
    <cellStyle name="Comma 8 6 2" xfId="6243" xr:uid="{00000000-0005-0000-0000-000012140000}"/>
    <cellStyle name="Comma 8 6_11. BS" xfId="10677" xr:uid="{4CE5E2E2-4B9B-477D-9926-BB3B29963060}"/>
    <cellStyle name="Comma 8 7" xfId="5814" xr:uid="{00000000-0005-0000-0000-000014140000}"/>
    <cellStyle name="Comma 8 8" xfId="6053" xr:uid="{00000000-0005-0000-0000-000015140000}"/>
    <cellStyle name="Comma 8 9" xfId="5738" xr:uid="{00000000-0005-0000-0000-000016140000}"/>
    <cellStyle name="Comma 8 9 2" xfId="10060" xr:uid="{20FBA7E3-2EF9-4D40-987A-7D5E83DF1A18}"/>
    <cellStyle name="Comma 8_11. BS" xfId="10668" xr:uid="{6C1D0E35-BF67-425B-BA0F-99D05D9BEF1D}"/>
    <cellStyle name="Comma 80" xfId="9357" xr:uid="{0215E2E2-7817-4CCB-B807-2D2691196269}"/>
    <cellStyle name="Comma 81" xfId="9590" xr:uid="{D5198491-9B03-4FC9-BE51-96911184E3D3}"/>
    <cellStyle name="Comma 82" xfId="11372" xr:uid="{C29F5D68-840A-4560-B66E-5318930571BF}"/>
    <cellStyle name="Comma 9" xfId="289" xr:uid="{00000000-0005-0000-0000-000018140000}"/>
    <cellStyle name="Comma 9 10" xfId="9102" xr:uid="{00000000-0005-0000-0000-000019140000}"/>
    <cellStyle name="Comma 9 10 2" xfId="10061" xr:uid="{38E02D30-9173-4018-9501-AA44B355C957}"/>
    <cellStyle name="Comma 9 2" xfId="290" xr:uid="{00000000-0005-0000-0000-00001A140000}"/>
    <cellStyle name="Comma 9 2 10" xfId="11359" xr:uid="{C52EC38F-7B11-4B35-87ED-B913051AF599}"/>
    <cellStyle name="Comma 9 2 2" xfId="291" xr:uid="{00000000-0005-0000-0000-00001B140000}"/>
    <cellStyle name="Comma 9 2 2 10" xfId="9643" xr:uid="{6A5D8D59-3EA2-47EB-8937-7AE44A5CF98D}"/>
    <cellStyle name="Comma 9 2 2 2" xfId="706" xr:uid="{00000000-0005-0000-0000-00001C140000}"/>
    <cellStyle name="Comma 9 2 2 2 2" xfId="5874" xr:uid="{00000000-0005-0000-0000-00001D140000}"/>
    <cellStyle name="Comma 9 2 2 2 3" xfId="6110" xr:uid="{00000000-0005-0000-0000-00001E140000}"/>
    <cellStyle name="Comma 9 2 2 2 4" xfId="6290" xr:uid="{00000000-0005-0000-0000-00001F140000}"/>
    <cellStyle name="Comma 9 2 2 2_11. BS" xfId="10681" xr:uid="{91DEB99B-F8C9-40DA-B8AD-0EA96308FAE0}"/>
    <cellStyle name="Comma 9 2 2 3" xfId="5820" xr:uid="{00000000-0005-0000-0000-000021140000}"/>
    <cellStyle name="Comma 9 2 2 4" xfId="6059" xr:uid="{00000000-0005-0000-0000-000022140000}"/>
    <cellStyle name="Comma 9 2 2 5" xfId="5772" xr:uid="{00000000-0005-0000-0000-000023140000}"/>
    <cellStyle name="Comma 9 2 2 5 2" xfId="10062" xr:uid="{CD36B089-65DC-424B-96AE-421B0E13B550}"/>
    <cellStyle name="Comma 9 2 2 6" xfId="9127" xr:uid="{00000000-0005-0000-0000-000024140000}"/>
    <cellStyle name="Comma 9 2 2 6 2" xfId="10063" xr:uid="{AD18CD9D-C721-494E-9AB5-349458E81B5E}"/>
    <cellStyle name="Comma 9 2 2 7" xfId="9385" xr:uid="{5200CFFA-4811-41D3-B3C0-58F5F8305B4F}"/>
    <cellStyle name="Comma 9 2 2 8" xfId="9397" xr:uid="{5F2177DF-0152-49CD-985B-B580DA2B0136}"/>
    <cellStyle name="Comma 9 2 2 9" xfId="9598" xr:uid="{C1FE2678-950B-44C5-A842-17018C13B06C}"/>
    <cellStyle name="Comma 9 2 2_11. BS" xfId="10680" xr:uid="{11512515-976F-496F-A123-018652D7D283}"/>
    <cellStyle name="Comma 9 2 3" xfId="684" xr:uid="{00000000-0005-0000-0000-000026140000}"/>
    <cellStyle name="Comma 9 2 3 2" xfId="5852" xr:uid="{00000000-0005-0000-0000-000027140000}"/>
    <cellStyle name="Comma 9 2 3 3" xfId="6088" xr:uid="{00000000-0005-0000-0000-000028140000}"/>
    <cellStyle name="Comma 9 2 3 4" xfId="6268" xr:uid="{00000000-0005-0000-0000-000029140000}"/>
    <cellStyle name="Comma 9 2 3_11. BS" xfId="10682" xr:uid="{C95BC27E-A9EA-4F66-B1FF-B8BC5505A80C}"/>
    <cellStyle name="Comma 9 2 4" xfId="5819" xr:uid="{00000000-0005-0000-0000-00002B140000}"/>
    <cellStyle name="Comma 9 2 5" xfId="6058" xr:uid="{00000000-0005-0000-0000-00002C140000}"/>
    <cellStyle name="Comma 9 2 6" xfId="5749" xr:uid="{00000000-0005-0000-0000-00002D140000}"/>
    <cellStyle name="Comma 9 2 6 2" xfId="10064" xr:uid="{9FAAC6BD-CBC5-4BBE-B104-E0E1797DF28D}"/>
    <cellStyle name="Comma 9 2 7" xfId="9110" xr:uid="{00000000-0005-0000-0000-00002E140000}"/>
    <cellStyle name="Comma 9 2 7 2" xfId="10065" xr:uid="{CDD2A80D-A3AD-4140-A960-0F7E84FB2DC0}"/>
    <cellStyle name="Comma 9 2 8" xfId="9366" xr:uid="{F8339AC7-B018-4D44-A3BF-151AED0E4A8D}"/>
    <cellStyle name="Comma 9 2 9" xfId="9403" xr:uid="{DA723BC1-86E8-4ABB-B753-68EF5A99138B}"/>
    <cellStyle name="Comma 9 2_11. BS" xfId="10679" xr:uid="{7D8CBF28-A1FD-4FA5-8DDD-52C7CCAF04F3}"/>
    <cellStyle name="Comma 9 3" xfId="292" xr:uid="{00000000-0005-0000-0000-000030140000}"/>
    <cellStyle name="Comma 9 3 10" xfId="9581" xr:uid="{D40B78D7-1CDC-4E4F-8D72-55CF1E3B4E34}"/>
    <cellStyle name="Comma 9 3 2" xfId="695" xr:uid="{00000000-0005-0000-0000-000031140000}"/>
    <cellStyle name="Comma 9 3 2 2" xfId="5863" xr:uid="{00000000-0005-0000-0000-000032140000}"/>
    <cellStyle name="Comma 9 3 2 3" xfId="6099" xr:uid="{00000000-0005-0000-0000-000033140000}"/>
    <cellStyle name="Comma 9 3 2 4" xfId="6279" xr:uid="{00000000-0005-0000-0000-000034140000}"/>
    <cellStyle name="Comma 9 3 2_11. BS" xfId="10684" xr:uid="{D7F519DA-2D4F-4070-8732-A0EC5D2F0014}"/>
    <cellStyle name="Comma 9 3 3" xfId="5821" xr:uid="{00000000-0005-0000-0000-000036140000}"/>
    <cellStyle name="Comma 9 3 4" xfId="6060" xr:uid="{00000000-0005-0000-0000-000037140000}"/>
    <cellStyle name="Comma 9 3 5" xfId="5761" xr:uid="{00000000-0005-0000-0000-000038140000}"/>
    <cellStyle name="Comma 9 3 5 2" xfId="10066" xr:uid="{B571B2C6-E0B6-46A5-AD24-72460852A62C}"/>
    <cellStyle name="Comma 9 3 6" xfId="9119" xr:uid="{00000000-0005-0000-0000-000039140000}"/>
    <cellStyle name="Comma 9 3 6 2" xfId="10067" xr:uid="{DD1BFDF8-69CF-4E69-9E48-70C94640DACC}"/>
    <cellStyle name="Comma 9 3 7" xfId="9376" xr:uid="{B32A4F9C-60AA-4701-96FA-ADCB8D709CB0}"/>
    <cellStyle name="Comma 9 3 8" xfId="9349" xr:uid="{3614266E-B2C7-4755-98E0-4EF6E2D5B2D8}"/>
    <cellStyle name="Comma 9 3 9" xfId="11355" xr:uid="{AE7BEF8E-B605-4ED1-A246-2461C5D30BED}"/>
    <cellStyle name="Comma 9 3_11. BS" xfId="10683" xr:uid="{A13D0500-A341-40EE-BD47-08877CE30664}"/>
    <cellStyle name="Comma 9 4" xfId="673" xr:uid="{00000000-0005-0000-0000-00003B140000}"/>
    <cellStyle name="Comma 9 4 2" xfId="5841" xr:uid="{00000000-0005-0000-0000-00003C140000}"/>
    <cellStyle name="Comma 9 4 3" xfId="6077" xr:uid="{00000000-0005-0000-0000-00003D140000}"/>
    <cellStyle name="Comma 9 4 4" xfId="6257" xr:uid="{00000000-0005-0000-0000-00003E140000}"/>
    <cellStyle name="Comma 9 4_11. BS" xfId="10685" xr:uid="{A63D5329-277E-4986-9366-1BF48743E51F}"/>
    <cellStyle name="Comma 9 5" xfId="1421" xr:uid="{00000000-0005-0000-0000-000040140000}"/>
    <cellStyle name="Comma 9 5 2" xfId="6172" xr:uid="{00000000-0005-0000-0000-000041140000}"/>
    <cellStyle name="Comma 9 5_11. BS" xfId="10686" xr:uid="{A9AE0949-93A9-4F02-A0EB-025D9C6566B6}"/>
    <cellStyle name="Comma 9 6" xfId="5487" xr:uid="{00000000-0005-0000-0000-000043140000}"/>
    <cellStyle name="Comma 9 6 2" xfId="6244" xr:uid="{00000000-0005-0000-0000-000044140000}"/>
    <cellStyle name="Comma 9 6_11. BS" xfId="10687" xr:uid="{56E48437-F61E-4C60-AD0A-9DB04F790014}"/>
    <cellStyle name="Comma 9 7" xfId="5818" xr:uid="{00000000-0005-0000-0000-000046140000}"/>
    <cellStyle name="Comma 9 8" xfId="6057" xr:uid="{00000000-0005-0000-0000-000047140000}"/>
    <cellStyle name="Comma 9 9" xfId="5739" xr:uid="{00000000-0005-0000-0000-000048140000}"/>
    <cellStyle name="Comma 9 9 2" xfId="10068" xr:uid="{6EDFD3F2-50FE-4828-8060-A22680741DBE}"/>
    <cellStyle name="Comma 9_11. BS" xfId="10678" xr:uid="{D5474A58-19EB-4F44-86EB-84C6B5DF5892}"/>
    <cellStyle name="Comma0" xfId="1422" xr:uid="{00000000-0005-0000-0000-00004A140000}"/>
    <cellStyle name="Commentaire" xfId="293" xr:uid="{00000000-0005-0000-0000-00004B140000}"/>
    <cellStyle name="Commentaire 2" xfId="1424" xr:uid="{00000000-0005-0000-0000-00004C140000}"/>
    <cellStyle name="Commentaire 2 2" xfId="1425" xr:uid="{00000000-0005-0000-0000-00004D140000}"/>
    <cellStyle name="Commentaire 2 2 2" xfId="7972" xr:uid="{00000000-0005-0000-0000-00004E140000}"/>
    <cellStyle name="Commentaire 2 2_11. BS" xfId="10689" xr:uid="{3CA56C4F-20C7-4B53-825F-149E1D9AD961}"/>
    <cellStyle name="Commentaire 2 3" xfId="7973" xr:uid="{00000000-0005-0000-0000-000050140000}"/>
    <cellStyle name="Commentaire 2_11. BS" xfId="10688" xr:uid="{BA165F12-496F-4D80-A3EE-25892E18DEF2}"/>
    <cellStyle name="Commentaire 3" xfId="1890" xr:uid="{00000000-0005-0000-0000-000052140000}"/>
    <cellStyle name="Commentaire 3 2" xfId="7974" xr:uid="{00000000-0005-0000-0000-000053140000}"/>
    <cellStyle name="Commentaire 3 2 2" xfId="7975" xr:uid="{00000000-0005-0000-0000-000054140000}"/>
    <cellStyle name="Commentaire 3 2_11. BS" xfId="10691" xr:uid="{DA4DC96F-EC2B-416E-AD47-8C3A93A690DF}"/>
    <cellStyle name="Commentaire 3 3" xfId="7976" xr:uid="{00000000-0005-0000-0000-000056140000}"/>
    <cellStyle name="Commentaire 3_11. BS" xfId="10690" xr:uid="{EA359E6C-BB14-49E1-9CFF-694F56C5A480}"/>
    <cellStyle name="Commentaire 4" xfId="1423" xr:uid="{00000000-0005-0000-0000-000058140000}"/>
    <cellStyle name="Commentaire 4 2" xfId="7977" xr:uid="{00000000-0005-0000-0000-000059140000}"/>
    <cellStyle name="Commentaire 4_11. BS" xfId="10692" xr:uid="{EC1FF351-F38F-46F1-900D-84F43B78CF28}"/>
    <cellStyle name="Commentaire_1.Entity" xfId="1426" xr:uid="{00000000-0005-0000-0000-00005B140000}"/>
    <cellStyle name="Copied" xfId="294" xr:uid="{00000000-0005-0000-0000-00005C140000}"/>
    <cellStyle name="Copied 2" xfId="7978" xr:uid="{00000000-0005-0000-0000-00005D140000}"/>
    <cellStyle name="Copied 2 2" xfId="7979" xr:uid="{00000000-0005-0000-0000-00005E140000}"/>
    <cellStyle name="Copied 2_11. BS" xfId="10694" xr:uid="{3F82E8F9-42C8-413E-BEA9-9ED89C4B3CAC}"/>
    <cellStyle name="Copied_11. BS" xfId="10693" xr:uid="{0080F67B-9A54-43FA-973C-97FA239B03BD}"/>
    <cellStyle name="Credito" xfId="1981" xr:uid="{00000000-0005-0000-0000-000061140000}"/>
    <cellStyle name="Currency 2" xfId="1427" xr:uid="{00000000-0005-0000-0000-000062140000}"/>
    <cellStyle name="Currency 2 2" xfId="1428" xr:uid="{00000000-0005-0000-0000-000063140000}"/>
    <cellStyle name="Currency 2 3" xfId="5598" xr:uid="{00000000-0005-0000-0000-000064140000}"/>
    <cellStyle name="Currency 2 3 2" xfId="6173" xr:uid="{00000000-0005-0000-0000-000065140000}"/>
    <cellStyle name="Currency 2 3 2 2" xfId="10069" xr:uid="{64AAB0EC-AA72-4E24-8E68-B34D642F6AC7}"/>
    <cellStyle name="Currency 2 3 3" xfId="9296" xr:uid="{00000000-0005-0000-0000-000066140000}"/>
    <cellStyle name="Currency 2 3 3 2" xfId="10070" xr:uid="{80EE9070-97AB-49DF-A31E-3CAD36299876}"/>
    <cellStyle name="Currency 2 3 4" xfId="9638" xr:uid="{D1CF3B7F-A13C-49F9-B3F2-C7D5D7009DB5}"/>
    <cellStyle name="Currency 2 3_11. BS" xfId="10696" xr:uid="{CB8EB3CC-D883-4160-BA96-DC09633F13E4}"/>
    <cellStyle name="Currency 2 4" xfId="8939" xr:uid="{00000000-0005-0000-0000-000067140000}"/>
    <cellStyle name="Currency 2 4 2" xfId="9311" xr:uid="{00000000-0005-0000-0000-000068140000}"/>
    <cellStyle name="Currency 2 4 2 2" xfId="10071" xr:uid="{D68F136A-239E-40EA-9B95-FDDB2CC9EA56}"/>
    <cellStyle name="Currency 2 4 3" xfId="9692" xr:uid="{B17CA4A3-72CA-4A25-83E8-3F17A6620E7E}"/>
    <cellStyle name="Currency 2 4_11. BS" xfId="10697" xr:uid="{3F60DA7D-9A42-40BE-BD44-EA7BE10CF286}"/>
    <cellStyle name="Currency 2 5" xfId="8995" xr:uid="{00000000-0005-0000-0000-000069140000}"/>
    <cellStyle name="Currency 2 5 2" xfId="9329" xr:uid="{00000000-0005-0000-0000-00006A140000}"/>
    <cellStyle name="Currency 2 5 2 2" xfId="10072" xr:uid="{ACDC17F0-D9AF-4170-92FF-1048A085EC8E}"/>
    <cellStyle name="Currency 2 5 3" xfId="9711" xr:uid="{A6E93B79-37A7-48BF-9137-F0648737E4F9}"/>
    <cellStyle name="Currency 2 5_11. BS" xfId="10698" xr:uid="{D7D11A6C-1BB1-4AB7-A773-CDF24CF12458}"/>
    <cellStyle name="Currency 2 6" xfId="5964" xr:uid="{00000000-0005-0000-0000-00006B140000}"/>
    <cellStyle name="Currency 2 6 2" xfId="10073" xr:uid="{7D38CBC6-6ED1-4105-89BC-A8132640A4F3}"/>
    <cellStyle name="Currency 2 7" xfId="9232" xr:uid="{00000000-0005-0000-0000-00006C140000}"/>
    <cellStyle name="Currency 2 7 2" xfId="10074" xr:uid="{4989C2FA-2393-4583-A955-38FC12F12E47}"/>
    <cellStyle name="Currency 2 8" xfId="9505" xr:uid="{EDD71477-0187-409A-8020-23B30DD16A2A}"/>
    <cellStyle name="Currency 2_11. BS" xfId="10695" xr:uid="{D1C06417-F9E2-42CC-9C23-C118A4E6A71B}"/>
    <cellStyle name="Currency0" xfId="1429" xr:uid="{00000000-0005-0000-0000-00006E140000}"/>
    <cellStyle name="Data Input" xfId="7980" xr:uid="{00000000-0005-0000-0000-00006F140000}"/>
    <cellStyle name="Date" xfId="295" xr:uid="{00000000-0005-0000-0000-000070140000}"/>
    <cellStyle name="Date 2" xfId="1430" xr:uid="{00000000-0005-0000-0000-000071140000}"/>
    <cellStyle name="Date_11. BS" xfId="10699" xr:uid="{3634AC63-8EDC-467C-8481-89960021E39E}"/>
    <cellStyle name="Datum" xfId="296" xr:uid="{00000000-0005-0000-0000-000073140000}"/>
    <cellStyle name="Datum 2" xfId="297" xr:uid="{00000000-0005-0000-0000-000074140000}"/>
    <cellStyle name="Datum 3" xfId="298" xr:uid="{00000000-0005-0000-0000-000075140000}"/>
    <cellStyle name="Datum 3 2" xfId="1431" xr:uid="{00000000-0005-0000-0000-000076140000}"/>
    <cellStyle name="Datum 3_11. BS" xfId="10701" xr:uid="{FA2FF1C4-6D59-4D64-B4FB-B49C68A9FE4D}"/>
    <cellStyle name="Datum_11. BS" xfId="10700" xr:uid="{22B778A7-6987-42B7-B8E6-439A32DCA4FA}"/>
    <cellStyle name="ddd" xfId="7981" xr:uid="{00000000-0005-0000-0000-000079140000}"/>
    <cellStyle name="Dezimal [0] 2" xfId="1982" xr:uid="{00000000-0005-0000-0000-00007A140000}"/>
    <cellStyle name="Dezimal [0] 2 2" xfId="5654" xr:uid="{00000000-0005-0000-0000-00007B140000}"/>
    <cellStyle name="Dezimal [0] 2 2 2" xfId="6178" xr:uid="{00000000-0005-0000-0000-00007C140000}"/>
    <cellStyle name="Dezimal [0] 2 2 2 2" xfId="10075" xr:uid="{67447ABE-DB0C-48F5-85F9-E595502E79ED}"/>
    <cellStyle name="Dezimal [0] 2 2_11. BS" xfId="10703" xr:uid="{BE11A7EB-44CB-4F0F-8B5F-1AFAE4009267}"/>
    <cellStyle name="Dezimal [0] 2_11. BS" xfId="10702" xr:uid="{6FE4C1F4-22AF-4372-8E71-31FCD9A78FF5}"/>
    <cellStyle name="Dezimal [0]_2ADJ" xfId="299" xr:uid="{00000000-0005-0000-0000-00007E140000}"/>
    <cellStyle name="Dezimal_2ADJ" xfId="300" xr:uid="{00000000-0005-0000-0000-00007F140000}"/>
    <cellStyle name="Eingabe" xfId="1432" xr:uid="{00000000-0005-0000-0000-000080140000}"/>
    <cellStyle name="Eingabe 2" xfId="1983" xr:uid="{00000000-0005-0000-0000-000081140000}"/>
    <cellStyle name="Eingabe_11. BS" xfId="10704" xr:uid="{B33443EF-D7AC-416E-A7A1-355EB9F7E71B}"/>
    <cellStyle name="Emphasis 1" xfId="301" xr:uid="{00000000-0005-0000-0000-000083140000}"/>
    <cellStyle name="Emphasis 1 2" xfId="1433" xr:uid="{00000000-0005-0000-0000-000084140000}"/>
    <cellStyle name="Emphasis 1_11. BS" xfId="10705" xr:uid="{F42C83E2-1D11-4C94-B303-864FCFC764D0}"/>
    <cellStyle name="Emphasis 2" xfId="302" xr:uid="{00000000-0005-0000-0000-000086140000}"/>
    <cellStyle name="Emphasis 2 2" xfId="1434" xr:uid="{00000000-0005-0000-0000-000087140000}"/>
    <cellStyle name="Emphasis 2_11. BS" xfId="10706" xr:uid="{DD99F37A-2DDE-480E-9D7A-DE3940E20B0D}"/>
    <cellStyle name="Emphasis 3" xfId="303" xr:uid="{00000000-0005-0000-0000-000089140000}"/>
    <cellStyle name="Emphasis 3 2" xfId="1435" xr:uid="{00000000-0005-0000-0000-00008A140000}"/>
    <cellStyle name="Emphasis 3_11. BS" xfId="10707" xr:uid="{5876FB86-5515-4D17-A1C7-9AB05B4ED905}"/>
    <cellStyle name="Encabezado 4" xfId="1436" xr:uid="{00000000-0005-0000-0000-00008C140000}"/>
    <cellStyle name="Ênfase1" xfId="1984" xr:uid="{00000000-0005-0000-0000-00008D140000}"/>
    <cellStyle name="Ênfase2" xfId="1985" xr:uid="{00000000-0005-0000-0000-00008E140000}"/>
    <cellStyle name="Ênfase3" xfId="1986" xr:uid="{00000000-0005-0000-0000-00008F140000}"/>
    <cellStyle name="Ênfase4" xfId="1987" xr:uid="{00000000-0005-0000-0000-000090140000}"/>
    <cellStyle name="Ênfase5" xfId="1988" xr:uid="{00000000-0005-0000-0000-000091140000}"/>
    <cellStyle name="Ênfase6" xfId="1989" xr:uid="{00000000-0005-0000-0000-000092140000}"/>
    <cellStyle name="Énfasis1" xfId="1437" xr:uid="{00000000-0005-0000-0000-000093140000}"/>
    <cellStyle name="Énfasis2" xfId="1438" xr:uid="{00000000-0005-0000-0000-000094140000}"/>
    <cellStyle name="Énfasis3" xfId="1439" xr:uid="{00000000-0005-0000-0000-000095140000}"/>
    <cellStyle name="Énfasis4" xfId="1440" xr:uid="{00000000-0005-0000-0000-000096140000}"/>
    <cellStyle name="Énfasis5" xfId="1441" xr:uid="{00000000-0005-0000-0000-000097140000}"/>
    <cellStyle name="Énfasis6" xfId="1442" xr:uid="{00000000-0005-0000-0000-000098140000}"/>
    <cellStyle name="Entered" xfId="304" xr:uid="{00000000-0005-0000-0000-000099140000}"/>
    <cellStyle name="Entered 2" xfId="7982" xr:uid="{00000000-0005-0000-0000-00009A140000}"/>
    <cellStyle name="Entered 2 2" xfId="7983" xr:uid="{00000000-0005-0000-0000-00009B140000}"/>
    <cellStyle name="Entered 2_11. BS" xfId="10709" xr:uid="{7A429482-9E45-429F-A75B-645FF9619DA8}"/>
    <cellStyle name="Entered_11. BS" xfId="10708" xr:uid="{E3136D75-7945-4276-A5B3-579C15AA9EF1}"/>
    <cellStyle name="Entrada" xfId="1443" xr:uid="{00000000-0005-0000-0000-00009E140000}"/>
    <cellStyle name="Entrée" xfId="305" xr:uid="{00000000-0005-0000-0000-00009F140000}"/>
    <cellStyle name="Entrée 2" xfId="1444" xr:uid="{00000000-0005-0000-0000-0000A0140000}"/>
    <cellStyle name="Entrée_11. BS" xfId="10710" xr:uid="{98F8F036-FB57-4B02-9C33-8092BA6ECB34}"/>
    <cellStyle name="Ergebnis" xfId="1445" xr:uid="{00000000-0005-0000-0000-0000A2140000}"/>
    <cellStyle name="Ergebnis 2" xfId="1990" xr:uid="{00000000-0005-0000-0000-0000A3140000}"/>
    <cellStyle name="Ergebnis_11. BS" xfId="10711" xr:uid="{5AD484FE-5576-4CDD-8F9A-E3C4D89DB1A4}"/>
    <cellStyle name="Erklärender Text" xfId="1446" xr:uid="{00000000-0005-0000-0000-0000A5140000}"/>
    <cellStyle name="Erklärender Text 2" xfId="1991" xr:uid="{00000000-0005-0000-0000-0000A6140000}"/>
    <cellStyle name="Erklärender Text_11. BS" xfId="10712" xr:uid="{A18EAC9A-74A1-4132-8E80-8628C928B6CE}"/>
    <cellStyle name="Estilo 1" xfId="7984" xr:uid="{00000000-0005-0000-0000-0000A8140000}"/>
    <cellStyle name="Euro" xfId="1447" xr:uid="{00000000-0005-0000-0000-0000A9140000}"/>
    <cellStyle name="Explanatory Text 10" xfId="7985" xr:uid="{00000000-0005-0000-0000-0000AA140000}"/>
    <cellStyle name="Explanatory Text 11" xfId="7986" xr:uid="{00000000-0005-0000-0000-0000AB140000}"/>
    <cellStyle name="Explanatory Text 12" xfId="7987" xr:uid="{00000000-0005-0000-0000-0000AC140000}"/>
    <cellStyle name="Explanatory Text 13" xfId="7988" xr:uid="{00000000-0005-0000-0000-0000AD140000}"/>
    <cellStyle name="Explanatory Text 2" xfId="306" xr:uid="{00000000-0005-0000-0000-0000AE140000}"/>
    <cellStyle name="Explanatory Text 2 10" xfId="7989" xr:uid="{00000000-0005-0000-0000-0000AF140000}"/>
    <cellStyle name="Explanatory Text 2 11" xfId="7990" xr:uid="{00000000-0005-0000-0000-0000B0140000}"/>
    <cellStyle name="Explanatory Text 2 12" xfId="7991" xr:uid="{00000000-0005-0000-0000-0000B1140000}"/>
    <cellStyle name="Explanatory Text 2 13" xfId="7992" xr:uid="{00000000-0005-0000-0000-0000B2140000}"/>
    <cellStyle name="Explanatory Text 2 14" xfId="7993" xr:uid="{00000000-0005-0000-0000-0000B3140000}"/>
    <cellStyle name="Explanatory Text 2 15" xfId="7994" xr:uid="{00000000-0005-0000-0000-0000B4140000}"/>
    <cellStyle name="Explanatory Text 2 2" xfId="1448" xr:uid="{00000000-0005-0000-0000-0000B5140000}"/>
    <cellStyle name="Explanatory Text 2 2 10" xfId="7995" xr:uid="{00000000-0005-0000-0000-0000B6140000}"/>
    <cellStyle name="Explanatory Text 2 2 11" xfId="7996" xr:uid="{00000000-0005-0000-0000-0000B7140000}"/>
    <cellStyle name="Explanatory Text 2 2 12" xfId="7997" xr:uid="{00000000-0005-0000-0000-0000B8140000}"/>
    <cellStyle name="Explanatory Text 2 2 2" xfId="7998" xr:uid="{00000000-0005-0000-0000-0000B9140000}"/>
    <cellStyle name="Explanatory Text 2 2 3" xfId="7999" xr:uid="{00000000-0005-0000-0000-0000BA140000}"/>
    <cellStyle name="Explanatory Text 2 2 4" xfId="8000" xr:uid="{00000000-0005-0000-0000-0000BB140000}"/>
    <cellStyle name="Explanatory Text 2 2 5" xfId="8001" xr:uid="{00000000-0005-0000-0000-0000BC140000}"/>
    <cellStyle name="Explanatory Text 2 2 6" xfId="8002" xr:uid="{00000000-0005-0000-0000-0000BD140000}"/>
    <cellStyle name="Explanatory Text 2 2 7" xfId="8003" xr:uid="{00000000-0005-0000-0000-0000BE140000}"/>
    <cellStyle name="Explanatory Text 2 2 8" xfId="8004" xr:uid="{00000000-0005-0000-0000-0000BF140000}"/>
    <cellStyle name="Explanatory Text 2 2 9" xfId="8005" xr:uid="{00000000-0005-0000-0000-0000C0140000}"/>
    <cellStyle name="Explanatory Text 2 2_11. BS" xfId="10714" xr:uid="{0C2D1FC7-23F0-41E4-9F2C-CBA259681A20}"/>
    <cellStyle name="Explanatory Text 2 3" xfId="8006" xr:uid="{00000000-0005-0000-0000-0000C2140000}"/>
    <cellStyle name="Explanatory Text 2 4" xfId="8007" xr:uid="{00000000-0005-0000-0000-0000C3140000}"/>
    <cellStyle name="Explanatory Text 2 5" xfId="8008" xr:uid="{00000000-0005-0000-0000-0000C4140000}"/>
    <cellStyle name="Explanatory Text 2 6" xfId="8009" xr:uid="{00000000-0005-0000-0000-0000C5140000}"/>
    <cellStyle name="Explanatory Text 2 7" xfId="8010" xr:uid="{00000000-0005-0000-0000-0000C6140000}"/>
    <cellStyle name="Explanatory Text 2 8" xfId="8011" xr:uid="{00000000-0005-0000-0000-0000C7140000}"/>
    <cellStyle name="Explanatory Text 2 9" xfId="8012" xr:uid="{00000000-0005-0000-0000-0000C8140000}"/>
    <cellStyle name="Explanatory Text 2_11. BS" xfId="10713" xr:uid="{14F7DF86-94C7-45B7-94AB-46DB88063E35}"/>
    <cellStyle name="Explanatory Text 3" xfId="307" xr:uid="{00000000-0005-0000-0000-0000CA140000}"/>
    <cellStyle name="Explanatory Text 3 2" xfId="8013" xr:uid="{00000000-0005-0000-0000-0000CB140000}"/>
    <cellStyle name="Explanatory Text 3_11. BS" xfId="10715" xr:uid="{B32CF6A4-BD21-4814-96B6-AA89C7401C07}"/>
    <cellStyle name="Explanatory Text 4" xfId="308" xr:uid="{00000000-0005-0000-0000-0000CD140000}"/>
    <cellStyle name="Explanatory Text 4 2" xfId="8014" xr:uid="{00000000-0005-0000-0000-0000CE140000}"/>
    <cellStyle name="Explanatory Text 4_11. BS" xfId="10716" xr:uid="{71AA7837-949F-4AAA-BA1B-A78D822960D9}"/>
    <cellStyle name="Explanatory Text 5" xfId="309" xr:uid="{00000000-0005-0000-0000-0000D0140000}"/>
    <cellStyle name="Explanatory Text 6" xfId="8015" xr:uid="{00000000-0005-0000-0000-0000D1140000}"/>
    <cellStyle name="Explanatory Text 7" xfId="8016" xr:uid="{00000000-0005-0000-0000-0000D2140000}"/>
    <cellStyle name="Explanatory Text 8" xfId="8017" xr:uid="{00000000-0005-0000-0000-0000D3140000}"/>
    <cellStyle name="Explanatory Text 9" xfId="8018" xr:uid="{00000000-0005-0000-0000-0000D4140000}"/>
    <cellStyle name="Finstilt" xfId="310" xr:uid="{00000000-0005-0000-0000-0000D5140000}"/>
    <cellStyle name="Finstilt låst" xfId="311" xr:uid="{00000000-0005-0000-0000-0000D6140000}"/>
    <cellStyle name="Finstilt_11. BS" xfId="10717" xr:uid="{086A79D6-3C92-4B51-AD0B-32883850CDDF}"/>
    <cellStyle name="Fixed" xfId="1449" xr:uid="{00000000-0005-0000-0000-0000D8140000}"/>
    <cellStyle name="Format Datum (MMM-ÅÅ)" xfId="8019" xr:uid="{00000000-0005-0000-0000-0000D9140000}"/>
    <cellStyle name="Format Datum (ÅÅ-MM-DD t.mm)" xfId="8020" xr:uid="{00000000-0005-0000-0000-0000DA140000}"/>
    <cellStyle name="Format Datum (ÅÅ-MM-DD)" xfId="8021" xr:uid="{00000000-0005-0000-0000-0000DB140000}"/>
    <cellStyle name="Format Procent (0%)" xfId="8022" xr:uid="{00000000-0005-0000-0000-0000DC140000}"/>
    <cellStyle name="Format Procent (0,0%)" xfId="8023" xr:uid="{00000000-0005-0000-0000-0000DD140000}"/>
    <cellStyle name="Format Tal (# ##0)" xfId="1450" xr:uid="{00000000-0005-0000-0000-0000DE140000}"/>
    <cellStyle name="Format Tal (# ##0,00)" xfId="8024" xr:uid="{00000000-0005-0000-0000-0000DF140000}"/>
    <cellStyle name="Format Tid (t.mm)" xfId="8025" xr:uid="{00000000-0005-0000-0000-0000E0140000}"/>
    <cellStyle name="Good 10" xfId="8026" xr:uid="{00000000-0005-0000-0000-0000E1140000}"/>
    <cellStyle name="Good 11" xfId="8027" xr:uid="{00000000-0005-0000-0000-0000E2140000}"/>
    <cellStyle name="Good 12" xfId="8028" xr:uid="{00000000-0005-0000-0000-0000E3140000}"/>
    <cellStyle name="Good 13" xfId="8029" xr:uid="{00000000-0005-0000-0000-0000E4140000}"/>
    <cellStyle name="Good 14" xfId="5727" xr:uid="{00000000-0005-0000-0000-0000E5140000}"/>
    <cellStyle name="Good 14 2" xfId="10076" xr:uid="{C90EB611-0271-40B2-A584-28DDB00F2913}"/>
    <cellStyle name="Good 2" xfId="312" xr:uid="{00000000-0005-0000-0000-0000E6140000}"/>
    <cellStyle name="Good 2 10" xfId="8030" xr:uid="{00000000-0005-0000-0000-0000E7140000}"/>
    <cellStyle name="Good 2 11" xfId="8031" xr:uid="{00000000-0005-0000-0000-0000E8140000}"/>
    <cellStyle name="Good 2 12" xfId="8032" xr:uid="{00000000-0005-0000-0000-0000E9140000}"/>
    <cellStyle name="Good 2 13" xfId="8033" xr:uid="{00000000-0005-0000-0000-0000EA140000}"/>
    <cellStyle name="Good 2 14" xfId="8034" xr:uid="{00000000-0005-0000-0000-0000EB140000}"/>
    <cellStyle name="Good 2 15" xfId="8035" xr:uid="{00000000-0005-0000-0000-0000EC140000}"/>
    <cellStyle name="Good 2 16" xfId="8036" xr:uid="{00000000-0005-0000-0000-0000ED140000}"/>
    <cellStyle name="Good 2 2" xfId="1451" xr:uid="{00000000-0005-0000-0000-0000EE140000}"/>
    <cellStyle name="Good 2 2 10" xfId="8037" xr:uid="{00000000-0005-0000-0000-0000EF140000}"/>
    <cellStyle name="Good 2 2 11" xfId="8038" xr:uid="{00000000-0005-0000-0000-0000F0140000}"/>
    <cellStyle name="Good 2 2 12" xfId="8039" xr:uid="{00000000-0005-0000-0000-0000F1140000}"/>
    <cellStyle name="Good 2 2 13" xfId="8040" xr:uid="{00000000-0005-0000-0000-0000F2140000}"/>
    <cellStyle name="Good 2 2 14" xfId="8041" xr:uid="{00000000-0005-0000-0000-0000F3140000}"/>
    <cellStyle name="Good 2 2 15" xfId="8042" xr:uid="{00000000-0005-0000-0000-0000F4140000}"/>
    <cellStyle name="Good 2 2 2" xfId="8043" xr:uid="{00000000-0005-0000-0000-0000F5140000}"/>
    <cellStyle name="Good 2 2 3" xfId="8044" xr:uid="{00000000-0005-0000-0000-0000F6140000}"/>
    <cellStyle name="Good 2 2 4" xfId="8045" xr:uid="{00000000-0005-0000-0000-0000F7140000}"/>
    <cellStyle name="Good 2 2 5" xfId="8046" xr:uid="{00000000-0005-0000-0000-0000F8140000}"/>
    <cellStyle name="Good 2 2 6" xfId="8047" xr:uid="{00000000-0005-0000-0000-0000F9140000}"/>
    <cellStyle name="Good 2 2 7" xfId="8048" xr:uid="{00000000-0005-0000-0000-0000FA140000}"/>
    <cellStyle name="Good 2 2 8" xfId="8049" xr:uid="{00000000-0005-0000-0000-0000FB140000}"/>
    <cellStyle name="Good 2 2 9" xfId="8050" xr:uid="{00000000-0005-0000-0000-0000FC140000}"/>
    <cellStyle name="Good 2 2_11. BS" xfId="10719" xr:uid="{24EE8693-26AD-4177-AD14-11883FBD3A3D}"/>
    <cellStyle name="Good 2 3" xfId="8051" xr:uid="{00000000-0005-0000-0000-0000FE140000}"/>
    <cellStyle name="Good 2 4" xfId="8052" xr:uid="{00000000-0005-0000-0000-0000FF140000}"/>
    <cellStyle name="Good 2 5" xfId="8053" xr:uid="{00000000-0005-0000-0000-000000150000}"/>
    <cellStyle name="Good 2 6" xfId="8054" xr:uid="{00000000-0005-0000-0000-000001150000}"/>
    <cellStyle name="Good 2 7" xfId="8055" xr:uid="{00000000-0005-0000-0000-000002150000}"/>
    <cellStyle name="Good 2 8" xfId="8056" xr:uid="{00000000-0005-0000-0000-000003150000}"/>
    <cellStyle name="Good 2 9" xfId="8057" xr:uid="{00000000-0005-0000-0000-000004150000}"/>
    <cellStyle name="Good 2_11. BS" xfId="10718" xr:uid="{DDE50145-D7EA-464D-83D5-761613653BB1}"/>
    <cellStyle name="Good 3" xfId="313" xr:uid="{00000000-0005-0000-0000-000006150000}"/>
    <cellStyle name="Good 3 2" xfId="8058" xr:uid="{00000000-0005-0000-0000-000007150000}"/>
    <cellStyle name="Good 3_11. BS" xfId="10720" xr:uid="{DC30B389-F80B-494A-A605-D658C24CD096}"/>
    <cellStyle name="Good 4" xfId="314" xr:uid="{00000000-0005-0000-0000-000009150000}"/>
    <cellStyle name="Good 4 2" xfId="8059" xr:uid="{00000000-0005-0000-0000-00000A150000}"/>
    <cellStyle name="Good 4_11. BS" xfId="10721" xr:uid="{F21CF6E3-5AF1-43CF-ACDB-EB63FFEAF26E}"/>
    <cellStyle name="Good 5" xfId="315" xr:uid="{00000000-0005-0000-0000-00000C150000}"/>
    <cellStyle name="Good 6" xfId="629" xr:uid="{00000000-0005-0000-0000-00000D150000}"/>
    <cellStyle name="Good 7" xfId="8060" xr:uid="{00000000-0005-0000-0000-00000E150000}"/>
    <cellStyle name="Good 8" xfId="8061" xr:uid="{00000000-0005-0000-0000-00000F150000}"/>
    <cellStyle name="Good 9" xfId="8062" xr:uid="{00000000-0005-0000-0000-000010150000}"/>
    <cellStyle name="Grey" xfId="316" xr:uid="{00000000-0005-0000-0000-000011150000}"/>
    <cellStyle name="Grey 2" xfId="1452" xr:uid="{00000000-0005-0000-0000-000012150000}"/>
    <cellStyle name="Grey 3" xfId="1453" xr:uid="{00000000-0005-0000-0000-000013150000}"/>
    <cellStyle name="Grey_11. BS" xfId="10722" xr:uid="{85B8B081-BB1C-445C-9038-A3748A9DE437}"/>
    <cellStyle name="Gut" xfId="1454" xr:uid="{00000000-0005-0000-0000-000015150000}"/>
    <cellStyle name="Gut 2" xfId="1992" xr:uid="{00000000-0005-0000-0000-000016150000}"/>
    <cellStyle name="Gut_11. BS" xfId="10723" xr:uid="{1312F612-819E-4793-9859-086ED9B9A4F0}"/>
    <cellStyle name="hard no" xfId="317" xr:uid="{00000000-0005-0000-0000-000018150000}"/>
    <cellStyle name="hard no 2" xfId="8063" xr:uid="{00000000-0005-0000-0000-000019150000}"/>
    <cellStyle name="hard no_11. BS" xfId="10724" xr:uid="{A31047B2-D7FD-4D14-8F09-A0FC54C32AD7}"/>
    <cellStyle name="hardno" xfId="318" xr:uid="{00000000-0005-0000-0000-00001B150000}"/>
    <cellStyle name="Header1" xfId="319" xr:uid="{00000000-0005-0000-0000-00001C150000}"/>
    <cellStyle name="Header1 2" xfId="666" xr:uid="{00000000-0005-0000-0000-00001D150000}"/>
    <cellStyle name="Header1 2 2" xfId="9388" xr:uid="{E7DCA30C-0A1E-4D7A-8A44-DE0D578CF87F}"/>
    <cellStyle name="Header1 2 3" xfId="11352" xr:uid="{221BD706-4C91-44C5-B50C-87C1C3407496}"/>
    <cellStyle name="Header1 2 4" xfId="9578" xr:uid="{90D8B0ED-2C2F-426C-83B4-488BA18B8A28}"/>
    <cellStyle name="Header1_11. BS" xfId="10725" xr:uid="{36A12567-20BD-464F-A373-31A1AF9E1899}"/>
    <cellStyle name="Header2" xfId="320" xr:uid="{00000000-0005-0000-0000-00001F150000}"/>
    <cellStyle name="Heading 1 10" xfId="8064" xr:uid="{00000000-0005-0000-0000-000020150000}"/>
    <cellStyle name="Heading 1 11" xfId="8065" xr:uid="{00000000-0005-0000-0000-000021150000}"/>
    <cellStyle name="Heading 1 12" xfId="8066" xr:uid="{00000000-0005-0000-0000-000022150000}"/>
    <cellStyle name="Heading 1 13" xfId="8067" xr:uid="{00000000-0005-0000-0000-000023150000}"/>
    <cellStyle name="Heading 1 2" xfId="321" xr:uid="{00000000-0005-0000-0000-000024150000}"/>
    <cellStyle name="Heading 1 2 10" xfId="8068" xr:uid="{00000000-0005-0000-0000-000025150000}"/>
    <cellStyle name="Heading 1 2 11" xfId="8069" xr:uid="{00000000-0005-0000-0000-000026150000}"/>
    <cellStyle name="Heading 1 2 12" xfId="8070" xr:uid="{00000000-0005-0000-0000-000027150000}"/>
    <cellStyle name="Heading 1 2 13" xfId="8071" xr:uid="{00000000-0005-0000-0000-000028150000}"/>
    <cellStyle name="Heading 1 2 14" xfId="8072" xr:uid="{00000000-0005-0000-0000-000029150000}"/>
    <cellStyle name="Heading 1 2 15" xfId="8073" xr:uid="{00000000-0005-0000-0000-00002A150000}"/>
    <cellStyle name="Heading 1 2 16" xfId="8074" xr:uid="{00000000-0005-0000-0000-00002B150000}"/>
    <cellStyle name="Heading 1 2 2" xfId="1455" xr:uid="{00000000-0005-0000-0000-00002C150000}"/>
    <cellStyle name="Heading 1 2 2 10" xfId="8075" xr:uid="{00000000-0005-0000-0000-00002D150000}"/>
    <cellStyle name="Heading 1 2 2 11" xfId="8076" xr:uid="{00000000-0005-0000-0000-00002E150000}"/>
    <cellStyle name="Heading 1 2 2 12" xfId="8077" xr:uid="{00000000-0005-0000-0000-00002F150000}"/>
    <cellStyle name="Heading 1 2 2 13" xfId="8078" xr:uid="{00000000-0005-0000-0000-000030150000}"/>
    <cellStyle name="Heading 1 2 2 14" xfId="8079" xr:uid="{00000000-0005-0000-0000-000031150000}"/>
    <cellStyle name="Heading 1 2 2 15" xfId="8080" xr:uid="{00000000-0005-0000-0000-000032150000}"/>
    <cellStyle name="Heading 1 2 2 2" xfId="8081" xr:uid="{00000000-0005-0000-0000-000033150000}"/>
    <cellStyle name="Heading 1 2 2 3" xfId="8082" xr:uid="{00000000-0005-0000-0000-000034150000}"/>
    <cellStyle name="Heading 1 2 2 4" xfId="8083" xr:uid="{00000000-0005-0000-0000-000035150000}"/>
    <cellStyle name="Heading 1 2 2 5" xfId="8084" xr:uid="{00000000-0005-0000-0000-000036150000}"/>
    <cellStyle name="Heading 1 2 2 6" xfId="8085" xr:uid="{00000000-0005-0000-0000-000037150000}"/>
    <cellStyle name="Heading 1 2 2 7" xfId="8086" xr:uid="{00000000-0005-0000-0000-000038150000}"/>
    <cellStyle name="Heading 1 2 2 8" xfId="8087" xr:uid="{00000000-0005-0000-0000-000039150000}"/>
    <cellStyle name="Heading 1 2 2 9" xfId="8088" xr:uid="{00000000-0005-0000-0000-00003A150000}"/>
    <cellStyle name="Heading 1 2 2_11. BS" xfId="10727" xr:uid="{AEE1CF14-5F29-495A-8962-822A49C7B5E7}"/>
    <cellStyle name="Heading 1 2 3" xfId="8089" xr:uid="{00000000-0005-0000-0000-00003C150000}"/>
    <cellStyle name="Heading 1 2 4" xfId="8090" xr:uid="{00000000-0005-0000-0000-00003D150000}"/>
    <cellStyle name="Heading 1 2 5" xfId="8091" xr:uid="{00000000-0005-0000-0000-00003E150000}"/>
    <cellStyle name="Heading 1 2 6" xfId="8092" xr:uid="{00000000-0005-0000-0000-00003F150000}"/>
    <cellStyle name="Heading 1 2 7" xfId="8093" xr:uid="{00000000-0005-0000-0000-000040150000}"/>
    <cellStyle name="Heading 1 2 8" xfId="8094" xr:uid="{00000000-0005-0000-0000-000041150000}"/>
    <cellStyle name="Heading 1 2 9" xfId="8095" xr:uid="{00000000-0005-0000-0000-000042150000}"/>
    <cellStyle name="Heading 1 2_11. BS" xfId="10726" xr:uid="{C0C1C0CD-D6D6-4846-BEFE-91FE1914459D}"/>
    <cellStyle name="Heading 1 3" xfId="322" xr:uid="{00000000-0005-0000-0000-000044150000}"/>
    <cellStyle name="Heading 1 3 2" xfId="8096" xr:uid="{00000000-0005-0000-0000-000045150000}"/>
    <cellStyle name="Heading 1 3 3" xfId="8097" xr:uid="{00000000-0005-0000-0000-000046150000}"/>
    <cellStyle name="Heading 1 3 4" xfId="8098" xr:uid="{00000000-0005-0000-0000-000047150000}"/>
    <cellStyle name="Heading 1 3_11. BS" xfId="10728" xr:uid="{81826303-0DA6-4BB5-9A5E-10463F2EE9EF}"/>
    <cellStyle name="Heading 1 4" xfId="323" xr:uid="{00000000-0005-0000-0000-000049150000}"/>
    <cellStyle name="Heading 1 4 2" xfId="8099" xr:uid="{00000000-0005-0000-0000-00004A150000}"/>
    <cellStyle name="Heading 1 4_11. BS" xfId="10729" xr:uid="{4A586AAD-B573-40BC-A62E-188080443E2A}"/>
    <cellStyle name="Heading 1 5" xfId="324" xr:uid="{00000000-0005-0000-0000-00004C150000}"/>
    <cellStyle name="Heading 1 6" xfId="2059" xr:uid="{00000000-0005-0000-0000-00004D150000}"/>
    <cellStyle name="Heading 1 7" xfId="8100" xr:uid="{00000000-0005-0000-0000-00004E150000}"/>
    <cellStyle name="Heading 1 8" xfId="8101" xr:uid="{00000000-0005-0000-0000-00004F150000}"/>
    <cellStyle name="Heading 1 9" xfId="8102" xr:uid="{00000000-0005-0000-0000-000050150000}"/>
    <cellStyle name="Heading 2 10" xfId="8103" xr:uid="{00000000-0005-0000-0000-000051150000}"/>
    <cellStyle name="Heading 2 11" xfId="8104" xr:uid="{00000000-0005-0000-0000-000052150000}"/>
    <cellStyle name="Heading 2 12" xfId="8105" xr:uid="{00000000-0005-0000-0000-000053150000}"/>
    <cellStyle name="Heading 2 13" xfId="8106" xr:uid="{00000000-0005-0000-0000-000054150000}"/>
    <cellStyle name="Heading 2 2" xfId="325" xr:uid="{00000000-0005-0000-0000-000055150000}"/>
    <cellStyle name="Heading 2 2 10" xfId="8107" xr:uid="{00000000-0005-0000-0000-000056150000}"/>
    <cellStyle name="Heading 2 2 11" xfId="8108" xr:uid="{00000000-0005-0000-0000-000057150000}"/>
    <cellStyle name="Heading 2 2 12" xfId="8109" xr:uid="{00000000-0005-0000-0000-000058150000}"/>
    <cellStyle name="Heading 2 2 13" xfId="8110" xr:uid="{00000000-0005-0000-0000-000059150000}"/>
    <cellStyle name="Heading 2 2 14" xfId="8111" xr:uid="{00000000-0005-0000-0000-00005A150000}"/>
    <cellStyle name="Heading 2 2 15" xfId="8112" xr:uid="{00000000-0005-0000-0000-00005B150000}"/>
    <cellStyle name="Heading 2 2 16" xfId="8113" xr:uid="{00000000-0005-0000-0000-00005C150000}"/>
    <cellStyle name="Heading 2 2 2" xfId="1456" xr:uid="{00000000-0005-0000-0000-00005D150000}"/>
    <cellStyle name="Heading 2 2 2 10" xfId="8114" xr:uid="{00000000-0005-0000-0000-00005E150000}"/>
    <cellStyle name="Heading 2 2 2 11" xfId="8115" xr:uid="{00000000-0005-0000-0000-00005F150000}"/>
    <cellStyle name="Heading 2 2 2 12" xfId="8116" xr:uid="{00000000-0005-0000-0000-000060150000}"/>
    <cellStyle name="Heading 2 2 2 13" xfId="8117" xr:uid="{00000000-0005-0000-0000-000061150000}"/>
    <cellStyle name="Heading 2 2 2 14" xfId="8118" xr:uid="{00000000-0005-0000-0000-000062150000}"/>
    <cellStyle name="Heading 2 2 2 15" xfId="8119" xr:uid="{00000000-0005-0000-0000-000063150000}"/>
    <cellStyle name="Heading 2 2 2 2" xfId="8120" xr:uid="{00000000-0005-0000-0000-000064150000}"/>
    <cellStyle name="Heading 2 2 2 3" xfId="8121" xr:uid="{00000000-0005-0000-0000-000065150000}"/>
    <cellStyle name="Heading 2 2 2 4" xfId="8122" xr:uid="{00000000-0005-0000-0000-000066150000}"/>
    <cellStyle name="Heading 2 2 2 5" xfId="8123" xr:uid="{00000000-0005-0000-0000-000067150000}"/>
    <cellStyle name="Heading 2 2 2 6" xfId="8124" xr:uid="{00000000-0005-0000-0000-000068150000}"/>
    <cellStyle name="Heading 2 2 2 7" xfId="8125" xr:uid="{00000000-0005-0000-0000-000069150000}"/>
    <cellStyle name="Heading 2 2 2 8" xfId="8126" xr:uid="{00000000-0005-0000-0000-00006A150000}"/>
    <cellStyle name="Heading 2 2 2 9" xfId="8127" xr:uid="{00000000-0005-0000-0000-00006B150000}"/>
    <cellStyle name="Heading 2 2 2_11. BS" xfId="10731" xr:uid="{71FC6145-51D5-4DEF-98BD-E94F7DAE48C7}"/>
    <cellStyle name="Heading 2 2 3" xfId="8128" xr:uid="{00000000-0005-0000-0000-00006D150000}"/>
    <cellStyle name="Heading 2 2 4" xfId="8129" xr:uid="{00000000-0005-0000-0000-00006E150000}"/>
    <cellStyle name="Heading 2 2 5" xfId="8130" xr:uid="{00000000-0005-0000-0000-00006F150000}"/>
    <cellStyle name="Heading 2 2 6" xfId="8131" xr:uid="{00000000-0005-0000-0000-000070150000}"/>
    <cellStyle name="Heading 2 2 7" xfId="8132" xr:uid="{00000000-0005-0000-0000-000071150000}"/>
    <cellStyle name="Heading 2 2 8" xfId="8133" xr:uid="{00000000-0005-0000-0000-000072150000}"/>
    <cellStyle name="Heading 2 2 9" xfId="8134" xr:uid="{00000000-0005-0000-0000-000073150000}"/>
    <cellStyle name="Heading 2 2_11. BS" xfId="10730" xr:uid="{82A31C5D-0B24-4A9D-ACCC-427783B323B9}"/>
    <cellStyle name="Heading 2 3" xfId="326" xr:uid="{00000000-0005-0000-0000-000075150000}"/>
    <cellStyle name="Heading 2 3 2" xfId="8135" xr:uid="{00000000-0005-0000-0000-000076150000}"/>
    <cellStyle name="Heading 2 3 3" xfId="8136" xr:uid="{00000000-0005-0000-0000-000077150000}"/>
    <cellStyle name="Heading 2 3 4" xfId="8137" xr:uid="{00000000-0005-0000-0000-000078150000}"/>
    <cellStyle name="Heading 2 3_11. BS" xfId="10732" xr:uid="{7185B241-9ADC-4A79-9D3D-890DFF1C5105}"/>
    <cellStyle name="Heading 2 4" xfId="327" xr:uid="{00000000-0005-0000-0000-00007A150000}"/>
    <cellStyle name="Heading 2 4 2" xfId="8138" xr:uid="{00000000-0005-0000-0000-00007B150000}"/>
    <cellStyle name="Heading 2 4_11. BS" xfId="10733" xr:uid="{C133C1D7-EDB7-424F-A8D7-2FD7004016A8}"/>
    <cellStyle name="Heading 2 5" xfId="328" xr:uid="{00000000-0005-0000-0000-00007D150000}"/>
    <cellStyle name="Heading 2 6" xfId="8139" xr:uid="{00000000-0005-0000-0000-00007E150000}"/>
    <cellStyle name="Heading 2 7" xfId="8140" xr:uid="{00000000-0005-0000-0000-00007F150000}"/>
    <cellStyle name="Heading 2 8" xfId="8141" xr:uid="{00000000-0005-0000-0000-000080150000}"/>
    <cellStyle name="Heading 2 9" xfId="8142" xr:uid="{00000000-0005-0000-0000-000081150000}"/>
    <cellStyle name="Heading 3 10" xfId="8143" xr:uid="{00000000-0005-0000-0000-000082150000}"/>
    <cellStyle name="Heading 3 11" xfId="8144" xr:uid="{00000000-0005-0000-0000-000083150000}"/>
    <cellStyle name="Heading 3 12" xfId="8145" xr:uid="{00000000-0005-0000-0000-000084150000}"/>
    <cellStyle name="Heading 3 13" xfId="8146" xr:uid="{00000000-0005-0000-0000-000085150000}"/>
    <cellStyle name="Heading 3 2" xfId="329" xr:uid="{00000000-0005-0000-0000-000086150000}"/>
    <cellStyle name="Heading 3 2 10" xfId="8147" xr:uid="{00000000-0005-0000-0000-000087150000}"/>
    <cellStyle name="Heading 3 2 11" xfId="8148" xr:uid="{00000000-0005-0000-0000-000088150000}"/>
    <cellStyle name="Heading 3 2 12" xfId="8149" xr:uid="{00000000-0005-0000-0000-000089150000}"/>
    <cellStyle name="Heading 3 2 13" xfId="8150" xr:uid="{00000000-0005-0000-0000-00008A150000}"/>
    <cellStyle name="Heading 3 2 14" xfId="8151" xr:uid="{00000000-0005-0000-0000-00008B150000}"/>
    <cellStyle name="Heading 3 2 15" xfId="8152" xr:uid="{00000000-0005-0000-0000-00008C150000}"/>
    <cellStyle name="Heading 3 2 16" xfId="8153" xr:uid="{00000000-0005-0000-0000-00008D150000}"/>
    <cellStyle name="Heading 3 2 17" xfId="9095" xr:uid="{00000000-0005-0000-0000-00008E150000}"/>
    <cellStyle name="Heading 3 2 17 2" xfId="10077" xr:uid="{1736EA0A-A958-4738-AE63-39A68D5249A0}"/>
    <cellStyle name="Heading 3 2 2" xfId="1458" xr:uid="{00000000-0005-0000-0000-00008F150000}"/>
    <cellStyle name="Heading 3 2 2 10" xfId="8154" xr:uid="{00000000-0005-0000-0000-000090150000}"/>
    <cellStyle name="Heading 3 2 2 11" xfId="8155" xr:uid="{00000000-0005-0000-0000-000091150000}"/>
    <cellStyle name="Heading 3 2 2 12" xfId="8156" xr:uid="{00000000-0005-0000-0000-000092150000}"/>
    <cellStyle name="Heading 3 2 2 13" xfId="8157" xr:uid="{00000000-0005-0000-0000-000093150000}"/>
    <cellStyle name="Heading 3 2 2 14" xfId="8158" xr:uid="{00000000-0005-0000-0000-000094150000}"/>
    <cellStyle name="Heading 3 2 2 15" xfId="8159" xr:uid="{00000000-0005-0000-0000-000095150000}"/>
    <cellStyle name="Heading 3 2 2 2" xfId="5599" xr:uid="{00000000-0005-0000-0000-000096150000}"/>
    <cellStyle name="Heading 3 2 2 2 2" xfId="8160" xr:uid="{00000000-0005-0000-0000-000097150000}"/>
    <cellStyle name="Heading 3 2 2 2 2 2" xfId="10078" xr:uid="{F586AAD4-9997-48B6-A9C6-9B9CF3AE9AFC}"/>
    <cellStyle name="Heading 3 2 2 2_11. BS" xfId="10736" xr:uid="{362A2825-0996-4413-8AB2-5EE4286E3D02}"/>
    <cellStyle name="Heading 3 2 2 3" xfId="8161" xr:uid="{00000000-0005-0000-0000-000098150000}"/>
    <cellStyle name="Heading 3 2 2 4" xfId="8162" xr:uid="{00000000-0005-0000-0000-000099150000}"/>
    <cellStyle name="Heading 3 2 2 5" xfId="8163" xr:uid="{00000000-0005-0000-0000-00009A150000}"/>
    <cellStyle name="Heading 3 2 2 6" xfId="8164" xr:uid="{00000000-0005-0000-0000-00009B150000}"/>
    <cellStyle name="Heading 3 2 2 7" xfId="8165" xr:uid="{00000000-0005-0000-0000-00009C150000}"/>
    <cellStyle name="Heading 3 2 2 8" xfId="8166" xr:uid="{00000000-0005-0000-0000-00009D150000}"/>
    <cellStyle name="Heading 3 2 2 9" xfId="8167" xr:uid="{00000000-0005-0000-0000-00009E150000}"/>
    <cellStyle name="Heading 3 2 2_11. BS" xfId="10735" xr:uid="{B87653D4-7ABB-47CE-8D45-E7DF0EC88E3B}"/>
    <cellStyle name="Heading 3 2 3" xfId="1457" xr:uid="{00000000-0005-0000-0000-0000A0150000}"/>
    <cellStyle name="Heading 3 2 4" xfId="8168" xr:uid="{00000000-0005-0000-0000-0000A1150000}"/>
    <cellStyle name="Heading 3 2 5" xfId="8169" xr:uid="{00000000-0005-0000-0000-0000A2150000}"/>
    <cellStyle name="Heading 3 2 6" xfId="8170" xr:uid="{00000000-0005-0000-0000-0000A3150000}"/>
    <cellStyle name="Heading 3 2 7" xfId="8171" xr:uid="{00000000-0005-0000-0000-0000A4150000}"/>
    <cellStyle name="Heading 3 2 8" xfId="8172" xr:uid="{00000000-0005-0000-0000-0000A5150000}"/>
    <cellStyle name="Heading 3 2 9" xfId="8173" xr:uid="{00000000-0005-0000-0000-0000A6150000}"/>
    <cellStyle name="Heading 3 2_11. BS" xfId="10734" xr:uid="{18E649E9-6E0F-4C03-943C-9F85B065A5D4}"/>
    <cellStyle name="Heading 3 3" xfId="330" xr:uid="{00000000-0005-0000-0000-0000A8150000}"/>
    <cellStyle name="Heading 3 3 2" xfId="1459" xr:uid="{00000000-0005-0000-0000-0000A9150000}"/>
    <cellStyle name="Heading 3 3 3" xfId="8174" xr:uid="{00000000-0005-0000-0000-0000AA150000}"/>
    <cellStyle name="Heading 3 3 4" xfId="8175" xr:uid="{00000000-0005-0000-0000-0000AB150000}"/>
    <cellStyle name="Heading 3 3_11. BS" xfId="10737" xr:uid="{69640A48-B832-48FB-AB4F-E52CB14E352F}"/>
    <cellStyle name="Heading 3 4" xfId="331" xr:uid="{00000000-0005-0000-0000-0000AD150000}"/>
    <cellStyle name="Heading 3 4 2" xfId="1460" xr:uid="{00000000-0005-0000-0000-0000AE150000}"/>
    <cellStyle name="Heading 3 4_11. BS" xfId="10738" xr:uid="{F4773298-0672-4935-87EC-D36C985283F3}"/>
    <cellStyle name="Heading 3 5" xfId="332" xr:uid="{00000000-0005-0000-0000-0000B0150000}"/>
    <cellStyle name="Heading 3 5 2" xfId="1461" xr:uid="{00000000-0005-0000-0000-0000B1150000}"/>
    <cellStyle name="Heading 3 5_11. BS" xfId="10739" xr:uid="{F65900A1-DB75-4865-ADC3-924225ABE5AE}"/>
    <cellStyle name="Heading 3 6" xfId="8176" xr:uid="{00000000-0005-0000-0000-0000B3150000}"/>
    <cellStyle name="Heading 3 7" xfId="8177" xr:uid="{00000000-0005-0000-0000-0000B4150000}"/>
    <cellStyle name="Heading 3 8" xfId="8178" xr:uid="{00000000-0005-0000-0000-0000B5150000}"/>
    <cellStyle name="Heading 3 9" xfId="8179" xr:uid="{00000000-0005-0000-0000-0000B6150000}"/>
    <cellStyle name="Heading 4 10" xfId="8180" xr:uid="{00000000-0005-0000-0000-0000B7150000}"/>
    <cellStyle name="Heading 4 11" xfId="8181" xr:uid="{00000000-0005-0000-0000-0000B8150000}"/>
    <cellStyle name="Heading 4 12" xfId="8182" xr:uid="{00000000-0005-0000-0000-0000B9150000}"/>
    <cellStyle name="Heading 4 13" xfId="8183" xr:uid="{00000000-0005-0000-0000-0000BA150000}"/>
    <cellStyle name="Heading 4 2" xfId="333" xr:uid="{00000000-0005-0000-0000-0000BB150000}"/>
    <cellStyle name="Heading 4 2 10" xfId="8184" xr:uid="{00000000-0005-0000-0000-0000BC150000}"/>
    <cellStyle name="Heading 4 2 11" xfId="8185" xr:uid="{00000000-0005-0000-0000-0000BD150000}"/>
    <cellStyle name="Heading 4 2 12" xfId="8186" xr:uid="{00000000-0005-0000-0000-0000BE150000}"/>
    <cellStyle name="Heading 4 2 13" xfId="8187" xr:uid="{00000000-0005-0000-0000-0000BF150000}"/>
    <cellStyle name="Heading 4 2 14" xfId="8188" xr:uid="{00000000-0005-0000-0000-0000C0150000}"/>
    <cellStyle name="Heading 4 2 15" xfId="8189" xr:uid="{00000000-0005-0000-0000-0000C1150000}"/>
    <cellStyle name="Heading 4 2 2" xfId="1462" xr:uid="{00000000-0005-0000-0000-0000C2150000}"/>
    <cellStyle name="Heading 4 2 2 10" xfId="8190" xr:uid="{00000000-0005-0000-0000-0000C3150000}"/>
    <cellStyle name="Heading 4 2 2 11" xfId="8191" xr:uid="{00000000-0005-0000-0000-0000C4150000}"/>
    <cellStyle name="Heading 4 2 2 12" xfId="8192" xr:uid="{00000000-0005-0000-0000-0000C5150000}"/>
    <cellStyle name="Heading 4 2 2 2" xfId="8193" xr:uid="{00000000-0005-0000-0000-0000C6150000}"/>
    <cellStyle name="Heading 4 2 2 3" xfId="8194" xr:uid="{00000000-0005-0000-0000-0000C7150000}"/>
    <cellStyle name="Heading 4 2 2 4" xfId="8195" xr:uid="{00000000-0005-0000-0000-0000C8150000}"/>
    <cellStyle name="Heading 4 2 2 5" xfId="8196" xr:uid="{00000000-0005-0000-0000-0000C9150000}"/>
    <cellStyle name="Heading 4 2 2 6" xfId="8197" xr:uid="{00000000-0005-0000-0000-0000CA150000}"/>
    <cellStyle name="Heading 4 2 2 7" xfId="8198" xr:uid="{00000000-0005-0000-0000-0000CB150000}"/>
    <cellStyle name="Heading 4 2 2 8" xfId="8199" xr:uid="{00000000-0005-0000-0000-0000CC150000}"/>
    <cellStyle name="Heading 4 2 2 9" xfId="8200" xr:uid="{00000000-0005-0000-0000-0000CD150000}"/>
    <cellStyle name="Heading 4 2 2_11. BS" xfId="10741" xr:uid="{82E50C44-ECC7-4056-ADE2-CB7C4C03D590}"/>
    <cellStyle name="Heading 4 2 3" xfId="8201" xr:uid="{00000000-0005-0000-0000-0000CF150000}"/>
    <cellStyle name="Heading 4 2 4" xfId="8202" xr:uid="{00000000-0005-0000-0000-0000D0150000}"/>
    <cellStyle name="Heading 4 2 5" xfId="8203" xr:uid="{00000000-0005-0000-0000-0000D1150000}"/>
    <cellStyle name="Heading 4 2 6" xfId="8204" xr:uid="{00000000-0005-0000-0000-0000D2150000}"/>
    <cellStyle name="Heading 4 2 7" xfId="8205" xr:uid="{00000000-0005-0000-0000-0000D3150000}"/>
    <cellStyle name="Heading 4 2 8" xfId="8206" xr:uid="{00000000-0005-0000-0000-0000D4150000}"/>
    <cellStyle name="Heading 4 2 9" xfId="8207" xr:uid="{00000000-0005-0000-0000-0000D5150000}"/>
    <cellStyle name="Heading 4 2_11. BS" xfId="10740" xr:uid="{5606F79C-789B-4AC2-A84A-78520FCD3B29}"/>
    <cellStyle name="Heading 4 3" xfId="334" xr:uid="{00000000-0005-0000-0000-0000D7150000}"/>
    <cellStyle name="Heading 4 3 2" xfId="8208" xr:uid="{00000000-0005-0000-0000-0000D8150000}"/>
    <cellStyle name="Heading 4 3_11. BS" xfId="10742" xr:uid="{DC99F7BC-B8AD-4303-8FB2-ECE30454B7C2}"/>
    <cellStyle name="Heading 4 4" xfId="335" xr:uid="{00000000-0005-0000-0000-0000DA150000}"/>
    <cellStyle name="Heading 4 4 2" xfId="8209" xr:uid="{00000000-0005-0000-0000-0000DB150000}"/>
    <cellStyle name="Heading 4 4_11. BS" xfId="10743" xr:uid="{5D4FEB95-3CA9-4F25-9D54-CC47D75B1177}"/>
    <cellStyle name="Heading 4 5" xfId="336" xr:uid="{00000000-0005-0000-0000-0000DD150000}"/>
    <cellStyle name="Heading 4 6" xfId="8210" xr:uid="{00000000-0005-0000-0000-0000DE150000}"/>
    <cellStyle name="Heading 4 7" xfId="8211" xr:uid="{00000000-0005-0000-0000-0000DF150000}"/>
    <cellStyle name="Heading 4 8" xfId="8212" xr:uid="{00000000-0005-0000-0000-0000E0150000}"/>
    <cellStyle name="Heading 4 9" xfId="8213" xr:uid="{00000000-0005-0000-0000-0000E1150000}"/>
    <cellStyle name="heading3" xfId="8214" xr:uid="{00000000-0005-0000-0000-0000E2150000}"/>
    <cellStyle name="Huvud indata" xfId="337" xr:uid="{00000000-0005-0000-0000-0000E3150000}"/>
    <cellStyle name="Hyperlink" xfId="338" builtinId="8"/>
    <cellStyle name="Hyperlink 10" xfId="8974" xr:uid="{00000000-0005-0000-0000-0000E5150000}"/>
    <cellStyle name="Hyperlink 2" xfId="339" xr:uid="{00000000-0005-0000-0000-0000E6150000}"/>
    <cellStyle name="Hyperlink 2 2" xfId="1993" xr:uid="{00000000-0005-0000-0000-0000E7150000}"/>
    <cellStyle name="Hyperlink 2 2 2" xfId="1994" xr:uid="{00000000-0005-0000-0000-0000E8150000}"/>
    <cellStyle name="Hyperlink 2 2 3" xfId="1995" xr:uid="{00000000-0005-0000-0000-0000E9150000}"/>
    <cellStyle name="Hyperlink 2 2_11. BS" xfId="10745" xr:uid="{C38E1ED7-32A4-4109-8540-47D87C321BB8}"/>
    <cellStyle name="Hyperlink 2 3" xfId="1996" xr:uid="{00000000-0005-0000-0000-0000EB150000}"/>
    <cellStyle name="Hyperlink 2 4" xfId="1463" xr:uid="{00000000-0005-0000-0000-0000EC150000}"/>
    <cellStyle name="Hyperlink 2 5" xfId="5488" xr:uid="{00000000-0005-0000-0000-0000ED150000}"/>
    <cellStyle name="Hyperlink 2 6" xfId="5600" xr:uid="{00000000-0005-0000-0000-0000EE150000}"/>
    <cellStyle name="Hyperlink 2 6 2" xfId="10079" xr:uid="{7B17B730-5059-494F-8F00-34DA188978F1}"/>
    <cellStyle name="Hyperlink 2_11. BS" xfId="10744" xr:uid="{1E1C8E8F-3E82-4CD4-BB43-C443EAA7BD22}"/>
    <cellStyle name="Hyperlink 3" xfId="340" xr:uid="{00000000-0005-0000-0000-0000F0150000}"/>
    <cellStyle name="Hyperlink 4" xfId="6061" xr:uid="{00000000-0005-0000-0000-0000F1150000}"/>
    <cellStyle name="Hyperlink 5" xfId="8925" xr:uid="{00000000-0005-0000-0000-0000F2150000}"/>
    <cellStyle name="Hyperlink 6" xfId="8944" xr:uid="{00000000-0005-0000-0000-0000F3150000}"/>
    <cellStyle name="Hyperlink 7" xfId="8984" xr:uid="{00000000-0005-0000-0000-0000F4150000}"/>
    <cellStyle name="Hyperlink 8" xfId="8967" xr:uid="{00000000-0005-0000-0000-0000F5150000}"/>
    <cellStyle name="Hyperlink 9" xfId="8947" xr:uid="{00000000-0005-0000-0000-0000F6150000}"/>
    <cellStyle name="Incorrecto" xfId="1464" xr:uid="{00000000-0005-0000-0000-0000F7150000}"/>
    <cellStyle name="Incorreto" xfId="1997" xr:uid="{00000000-0005-0000-0000-0000F8150000}"/>
    <cellStyle name="Indata" xfId="341" xr:uid="{00000000-0005-0000-0000-0000F9150000}"/>
    <cellStyle name="Indata 14" xfId="342" xr:uid="{00000000-0005-0000-0000-0000FA150000}"/>
    <cellStyle name="Indata 2" xfId="343" xr:uid="{00000000-0005-0000-0000-0000FB150000}"/>
    <cellStyle name="Indata 3" xfId="344" xr:uid="{00000000-0005-0000-0000-0000FC150000}"/>
    <cellStyle name="Indata text 11" xfId="345" xr:uid="{00000000-0005-0000-0000-0000FD150000}"/>
    <cellStyle name="Indata text 12" xfId="346" xr:uid="{00000000-0005-0000-0000-0000FE150000}"/>
    <cellStyle name="Indata_11. BS" xfId="10746" xr:uid="{DEB7882E-CEA8-49EC-A1C3-EB163660A4A5}"/>
    <cellStyle name="Input [yellow]" xfId="347" xr:uid="{00000000-0005-0000-0000-000000160000}"/>
    <cellStyle name="Input [yellow] 2" xfId="1465" xr:uid="{00000000-0005-0000-0000-000001160000}"/>
    <cellStyle name="Input [yellow] 3" xfId="1466" xr:uid="{00000000-0005-0000-0000-000002160000}"/>
    <cellStyle name="Input [yellow]_11. BS" xfId="10747" xr:uid="{4D5D0D4A-B6E9-4565-9183-909968EB9FA5}"/>
    <cellStyle name="Input 10" xfId="1467" xr:uid="{00000000-0005-0000-0000-000004160000}"/>
    <cellStyle name="Input 11" xfId="1468" xr:uid="{00000000-0005-0000-0000-000005160000}"/>
    <cellStyle name="Input 12" xfId="1469" xr:uid="{00000000-0005-0000-0000-000006160000}"/>
    <cellStyle name="Input 13" xfId="1470" xr:uid="{00000000-0005-0000-0000-000007160000}"/>
    <cellStyle name="Input 14" xfId="1471" xr:uid="{00000000-0005-0000-0000-000008160000}"/>
    <cellStyle name="Input 15" xfId="1472" xr:uid="{00000000-0005-0000-0000-000009160000}"/>
    <cellStyle name="Input 16" xfId="1473" xr:uid="{00000000-0005-0000-0000-00000A160000}"/>
    <cellStyle name="Input 17" xfId="1474" xr:uid="{00000000-0005-0000-0000-00000B160000}"/>
    <cellStyle name="Input 18" xfId="1475" xr:uid="{00000000-0005-0000-0000-00000C160000}"/>
    <cellStyle name="Input 19" xfId="1476" xr:uid="{00000000-0005-0000-0000-00000D160000}"/>
    <cellStyle name="Input 2" xfId="348" xr:uid="{00000000-0005-0000-0000-00000E160000}"/>
    <cellStyle name="Input 2 10" xfId="8215" xr:uid="{00000000-0005-0000-0000-00000F160000}"/>
    <cellStyle name="Input 2 11" xfId="8216" xr:uid="{00000000-0005-0000-0000-000010160000}"/>
    <cellStyle name="Input 2 12" xfId="8217" xr:uid="{00000000-0005-0000-0000-000011160000}"/>
    <cellStyle name="Input 2 13" xfId="8218" xr:uid="{00000000-0005-0000-0000-000012160000}"/>
    <cellStyle name="Input 2 14" xfId="8219" xr:uid="{00000000-0005-0000-0000-000013160000}"/>
    <cellStyle name="Input 2 15" xfId="8220" xr:uid="{00000000-0005-0000-0000-000014160000}"/>
    <cellStyle name="Input 2 16" xfId="8221" xr:uid="{00000000-0005-0000-0000-000015160000}"/>
    <cellStyle name="Input 2 2" xfId="1477" xr:uid="{00000000-0005-0000-0000-000016160000}"/>
    <cellStyle name="Input 2 2 10" xfId="8222" xr:uid="{00000000-0005-0000-0000-000017160000}"/>
    <cellStyle name="Input 2 2 11" xfId="8223" xr:uid="{00000000-0005-0000-0000-000018160000}"/>
    <cellStyle name="Input 2 2 12" xfId="8224" xr:uid="{00000000-0005-0000-0000-000019160000}"/>
    <cellStyle name="Input 2 2 13" xfId="8225" xr:uid="{00000000-0005-0000-0000-00001A160000}"/>
    <cellStyle name="Input 2 2 14" xfId="8226" xr:uid="{00000000-0005-0000-0000-00001B160000}"/>
    <cellStyle name="Input 2 2 15" xfId="8227" xr:uid="{00000000-0005-0000-0000-00001C160000}"/>
    <cellStyle name="Input 2 2 2" xfId="8228" xr:uid="{00000000-0005-0000-0000-00001D160000}"/>
    <cellStyle name="Input 2 2 3" xfId="8229" xr:uid="{00000000-0005-0000-0000-00001E160000}"/>
    <cellStyle name="Input 2 2 4" xfId="8230" xr:uid="{00000000-0005-0000-0000-00001F160000}"/>
    <cellStyle name="Input 2 2 5" xfId="8231" xr:uid="{00000000-0005-0000-0000-000020160000}"/>
    <cellStyle name="Input 2 2 6" xfId="8232" xr:uid="{00000000-0005-0000-0000-000021160000}"/>
    <cellStyle name="Input 2 2 7" xfId="8233" xr:uid="{00000000-0005-0000-0000-000022160000}"/>
    <cellStyle name="Input 2 2 8" xfId="8234" xr:uid="{00000000-0005-0000-0000-000023160000}"/>
    <cellStyle name="Input 2 2 9" xfId="8235" xr:uid="{00000000-0005-0000-0000-000024160000}"/>
    <cellStyle name="Input 2 2_11. BS" xfId="10749" xr:uid="{B4018B76-3ACF-48C1-B1C1-81E465BF094C}"/>
    <cellStyle name="Input 2 3" xfId="8236" xr:uid="{00000000-0005-0000-0000-000026160000}"/>
    <cellStyle name="Input 2 4" xfId="8237" xr:uid="{00000000-0005-0000-0000-000027160000}"/>
    <cellStyle name="Input 2 5" xfId="8238" xr:uid="{00000000-0005-0000-0000-000028160000}"/>
    <cellStyle name="Input 2 6" xfId="8239" xr:uid="{00000000-0005-0000-0000-000029160000}"/>
    <cellStyle name="Input 2 7" xfId="8240" xr:uid="{00000000-0005-0000-0000-00002A160000}"/>
    <cellStyle name="Input 2 8" xfId="8241" xr:uid="{00000000-0005-0000-0000-00002B160000}"/>
    <cellStyle name="Input 2 9" xfId="8242" xr:uid="{00000000-0005-0000-0000-00002C160000}"/>
    <cellStyle name="Input 2_11. BS" xfId="10748" xr:uid="{01F8F835-D174-446C-B168-9699CF6DB0DF}"/>
    <cellStyle name="Input 20" xfId="1478" xr:uid="{00000000-0005-0000-0000-00002E160000}"/>
    <cellStyle name="Input 21" xfId="1479" xr:uid="{00000000-0005-0000-0000-00002F160000}"/>
    <cellStyle name="Input 22" xfId="1480" xr:uid="{00000000-0005-0000-0000-000030160000}"/>
    <cellStyle name="Input 23" xfId="1481" xr:uid="{00000000-0005-0000-0000-000031160000}"/>
    <cellStyle name="Input 24" xfId="1482" xr:uid="{00000000-0005-0000-0000-000032160000}"/>
    <cellStyle name="Input 25" xfId="1483" xr:uid="{00000000-0005-0000-0000-000033160000}"/>
    <cellStyle name="Input 26" xfId="1484" xr:uid="{00000000-0005-0000-0000-000034160000}"/>
    <cellStyle name="Input 27" xfId="1485" xr:uid="{00000000-0005-0000-0000-000035160000}"/>
    <cellStyle name="Input 28" xfId="1486" xr:uid="{00000000-0005-0000-0000-000036160000}"/>
    <cellStyle name="Input 29" xfId="1487" xr:uid="{00000000-0005-0000-0000-000037160000}"/>
    <cellStyle name="Input 3" xfId="349" xr:uid="{00000000-0005-0000-0000-000038160000}"/>
    <cellStyle name="Input 3 2" xfId="8243" xr:uid="{00000000-0005-0000-0000-000039160000}"/>
    <cellStyle name="Input 3_11. BS" xfId="10750" xr:uid="{0E32CA6F-14EC-465A-9791-621607F449B0}"/>
    <cellStyle name="Input 30" xfId="1488" xr:uid="{00000000-0005-0000-0000-00003B160000}"/>
    <cellStyle name="Input 31" xfId="1489" xr:uid="{00000000-0005-0000-0000-00003C160000}"/>
    <cellStyle name="Input 32" xfId="1490" xr:uid="{00000000-0005-0000-0000-00003D160000}"/>
    <cellStyle name="Input 33" xfId="1491" xr:uid="{00000000-0005-0000-0000-00003E160000}"/>
    <cellStyle name="Input 34" xfId="1492" xr:uid="{00000000-0005-0000-0000-00003F160000}"/>
    <cellStyle name="Input 35" xfId="1493" xr:uid="{00000000-0005-0000-0000-000040160000}"/>
    <cellStyle name="Input 36" xfId="1494" xr:uid="{00000000-0005-0000-0000-000041160000}"/>
    <cellStyle name="Input 37" xfId="1495" xr:uid="{00000000-0005-0000-0000-000042160000}"/>
    <cellStyle name="Input 38" xfId="1496" xr:uid="{00000000-0005-0000-0000-000043160000}"/>
    <cellStyle name="Input 39" xfId="1497" xr:uid="{00000000-0005-0000-0000-000044160000}"/>
    <cellStyle name="Input 4" xfId="350" xr:uid="{00000000-0005-0000-0000-000045160000}"/>
    <cellStyle name="Input 4 2" xfId="8244" xr:uid="{00000000-0005-0000-0000-000046160000}"/>
    <cellStyle name="Input 4_11. BS" xfId="10751" xr:uid="{A087158B-8026-4629-90DB-2CE79F99D2E0}"/>
    <cellStyle name="Input 40" xfId="1498" xr:uid="{00000000-0005-0000-0000-000048160000}"/>
    <cellStyle name="Input 41" xfId="1499" xr:uid="{00000000-0005-0000-0000-000049160000}"/>
    <cellStyle name="Input 42" xfId="1500" xr:uid="{00000000-0005-0000-0000-00004A160000}"/>
    <cellStyle name="Input 43" xfId="1501" xr:uid="{00000000-0005-0000-0000-00004B160000}"/>
    <cellStyle name="Input 44" xfId="1502" xr:uid="{00000000-0005-0000-0000-00004C160000}"/>
    <cellStyle name="Input 45" xfId="1503" xr:uid="{00000000-0005-0000-0000-00004D160000}"/>
    <cellStyle name="Input 46" xfId="1504" xr:uid="{00000000-0005-0000-0000-00004E160000}"/>
    <cellStyle name="Input 47" xfId="1505" xr:uid="{00000000-0005-0000-0000-00004F160000}"/>
    <cellStyle name="Input 48" xfId="1506" xr:uid="{00000000-0005-0000-0000-000050160000}"/>
    <cellStyle name="Input 49" xfId="1507" xr:uid="{00000000-0005-0000-0000-000051160000}"/>
    <cellStyle name="Input 5" xfId="351" xr:uid="{00000000-0005-0000-0000-000052160000}"/>
    <cellStyle name="Input 50" xfId="1508" xr:uid="{00000000-0005-0000-0000-000053160000}"/>
    <cellStyle name="Input 51" xfId="1509" xr:uid="{00000000-0005-0000-0000-000054160000}"/>
    <cellStyle name="Input 52" xfId="1510" xr:uid="{00000000-0005-0000-0000-000055160000}"/>
    <cellStyle name="Input 53" xfId="1511" xr:uid="{00000000-0005-0000-0000-000056160000}"/>
    <cellStyle name="Input 54" xfId="1512" xr:uid="{00000000-0005-0000-0000-000057160000}"/>
    <cellStyle name="Input 55" xfId="1513" xr:uid="{00000000-0005-0000-0000-000058160000}"/>
    <cellStyle name="Input 56" xfId="1514" xr:uid="{00000000-0005-0000-0000-000059160000}"/>
    <cellStyle name="Input 57" xfId="1515" xr:uid="{00000000-0005-0000-0000-00005A160000}"/>
    <cellStyle name="Input 58" xfId="1516" xr:uid="{00000000-0005-0000-0000-00005B160000}"/>
    <cellStyle name="Input 59" xfId="1517" xr:uid="{00000000-0005-0000-0000-00005C160000}"/>
    <cellStyle name="Input 6" xfId="1518" xr:uid="{00000000-0005-0000-0000-00005D160000}"/>
    <cellStyle name="Input 60" xfId="1519" xr:uid="{00000000-0005-0000-0000-00005E160000}"/>
    <cellStyle name="Input 61" xfId="1520" xr:uid="{00000000-0005-0000-0000-00005F160000}"/>
    <cellStyle name="Input 62" xfId="1521" xr:uid="{00000000-0005-0000-0000-000060160000}"/>
    <cellStyle name="Input 63" xfId="1522" xr:uid="{00000000-0005-0000-0000-000061160000}"/>
    <cellStyle name="Input 64" xfId="1523" xr:uid="{00000000-0005-0000-0000-000062160000}"/>
    <cellStyle name="Input 65" xfId="1524" xr:uid="{00000000-0005-0000-0000-000063160000}"/>
    <cellStyle name="Input 66" xfId="1525" xr:uid="{00000000-0005-0000-0000-000064160000}"/>
    <cellStyle name="Input 67" xfId="1526" xr:uid="{00000000-0005-0000-0000-000065160000}"/>
    <cellStyle name="Input 68" xfId="1527" xr:uid="{00000000-0005-0000-0000-000066160000}"/>
    <cellStyle name="Input 69" xfId="1528" xr:uid="{00000000-0005-0000-0000-000067160000}"/>
    <cellStyle name="Input 7" xfId="1529" xr:uid="{00000000-0005-0000-0000-000068160000}"/>
    <cellStyle name="Input 70" xfId="1530" xr:uid="{00000000-0005-0000-0000-000069160000}"/>
    <cellStyle name="Input 71" xfId="1531" xr:uid="{00000000-0005-0000-0000-00006A160000}"/>
    <cellStyle name="Input 72" xfId="1998" xr:uid="{00000000-0005-0000-0000-00006B160000}"/>
    <cellStyle name="Input 73" xfId="2060" xr:uid="{00000000-0005-0000-0000-00006C160000}"/>
    <cellStyle name="Input 8" xfId="1532" xr:uid="{00000000-0005-0000-0000-00006D160000}"/>
    <cellStyle name="Input 9" xfId="1533" xr:uid="{00000000-0005-0000-0000-00006E160000}"/>
    <cellStyle name="Input box" xfId="8245" xr:uid="{00000000-0005-0000-0000-00006F160000}"/>
    <cellStyle name="Input screen" xfId="8246" xr:uid="{00000000-0005-0000-0000-000070160000}"/>
    <cellStyle name="Inputs" xfId="8247" xr:uid="{00000000-0005-0000-0000-000071160000}"/>
    <cellStyle name="Insatisfaisant" xfId="352" xr:uid="{00000000-0005-0000-0000-000072160000}"/>
    <cellStyle name="Insatisfaisant 2" xfId="1534" xr:uid="{00000000-0005-0000-0000-000073160000}"/>
    <cellStyle name="Insatisfaisant_11. BS" xfId="10752" xr:uid="{D52F7E01-9142-426A-AF74-129072B018F0}"/>
    <cellStyle name="Kolrubr" xfId="353" xr:uid="{00000000-0005-0000-0000-000075160000}"/>
    <cellStyle name="Kolrubr låst" xfId="354" xr:uid="{00000000-0005-0000-0000-000076160000}"/>
    <cellStyle name="Kolrubr_11. BS" xfId="10753" xr:uid="{960EA216-6632-4A46-BA5D-CA4141A1547C}"/>
    <cellStyle name="Kolumnrubrik" xfId="355" xr:uid="{00000000-0005-0000-0000-000078160000}"/>
    <cellStyle name="Kolumnrubrik 2" xfId="356" xr:uid="{00000000-0005-0000-0000-000079160000}"/>
    <cellStyle name="Kolumnrubrik 3" xfId="357" xr:uid="{00000000-0005-0000-0000-00007A160000}"/>
    <cellStyle name="Kolumnrubrik_11. BS" xfId="10754" xr:uid="{84D76A18-ACB7-41DF-A170-70A2E2B96B44}"/>
    <cellStyle name="Komma (0)" xfId="358" xr:uid="{00000000-0005-0000-0000-00007C160000}"/>
    <cellStyle name="Komma 2" xfId="1999" xr:uid="{00000000-0005-0000-0000-00007D160000}"/>
    <cellStyle name="Komma 2 2" xfId="5655" xr:uid="{00000000-0005-0000-0000-00007E160000}"/>
    <cellStyle name="Komma 2 2 2" xfId="6179" xr:uid="{00000000-0005-0000-0000-00007F160000}"/>
    <cellStyle name="Komma 2 2 2 2" xfId="10080" xr:uid="{91933372-C6E4-4945-B0F4-FCEDAC5BBD3E}"/>
    <cellStyle name="Komma 2 2_11. BS" xfId="10756" xr:uid="{5FF76B86-65D5-4D3E-828C-8AE967A736D8}"/>
    <cellStyle name="Komma 2_11. BS" xfId="10755" xr:uid="{876C79E2-578E-48F9-9B90-5E50CD7AF002}"/>
    <cellStyle name="Komma 3" xfId="2000" xr:uid="{00000000-0005-0000-0000-000081160000}"/>
    <cellStyle name="Komma 3 2" xfId="5656" xr:uid="{00000000-0005-0000-0000-000082160000}"/>
    <cellStyle name="Komma 3 2 2" xfId="6180" xr:uid="{00000000-0005-0000-0000-000083160000}"/>
    <cellStyle name="Komma 3 2 2 2" xfId="10081" xr:uid="{8305F07C-DB51-4D97-A5EC-D2C10D08A111}"/>
    <cellStyle name="Komma 3 2_11. BS" xfId="10758" xr:uid="{DD5716D1-45CB-4962-BC26-BAFC8507E2C5}"/>
    <cellStyle name="Komma 3_11. BS" xfId="10757" xr:uid="{E6B03B8A-B16D-46B4-8FD9-E232F165388B}"/>
    <cellStyle name="Kommentarer" xfId="359" xr:uid="{00000000-0005-0000-0000-000085160000}"/>
    <cellStyle name="KRADSFI" xfId="360" xr:uid="{00000000-0005-0000-0000-000086160000}"/>
    <cellStyle name="KRADSFI 2" xfId="361" xr:uid="{00000000-0005-0000-0000-000087160000}"/>
    <cellStyle name="KRADSFI 3" xfId="362" xr:uid="{00000000-0005-0000-0000-000088160000}"/>
    <cellStyle name="KRADSFI 3 2" xfId="1535" xr:uid="{00000000-0005-0000-0000-000089160000}"/>
    <cellStyle name="KRADSFI 3_11. BS" xfId="10760" xr:uid="{6E973AC4-F433-4ABA-BB87-9754C5D13AB7}"/>
    <cellStyle name="KRADSFI_11. BS" xfId="10759" xr:uid="{7F50BD33-AB10-417E-BE59-387E4285C03A}"/>
    <cellStyle name="Lien hypertexte visité_SSJB  MICHELIN" xfId="363" xr:uid="{00000000-0005-0000-0000-00008C160000}"/>
    <cellStyle name="Lien hypertexte_SSJB  MICHELIN" xfId="364" xr:uid="{00000000-0005-0000-0000-00008D160000}"/>
    <cellStyle name="Linked Cell 10" xfId="8248" xr:uid="{00000000-0005-0000-0000-00008E160000}"/>
    <cellStyle name="Linked Cell 11" xfId="8249" xr:uid="{00000000-0005-0000-0000-00008F160000}"/>
    <cellStyle name="Linked Cell 12" xfId="8250" xr:uid="{00000000-0005-0000-0000-000090160000}"/>
    <cellStyle name="Linked Cell 13" xfId="8251" xr:uid="{00000000-0005-0000-0000-000091160000}"/>
    <cellStyle name="Linked Cell 2" xfId="365" xr:uid="{00000000-0005-0000-0000-000092160000}"/>
    <cellStyle name="Linked Cell 2 10" xfId="8252" xr:uid="{00000000-0005-0000-0000-000093160000}"/>
    <cellStyle name="Linked Cell 2 11" xfId="8253" xr:uid="{00000000-0005-0000-0000-000094160000}"/>
    <cellStyle name="Linked Cell 2 12" xfId="8254" xr:uid="{00000000-0005-0000-0000-000095160000}"/>
    <cellStyle name="Linked Cell 2 13" xfId="8255" xr:uid="{00000000-0005-0000-0000-000096160000}"/>
    <cellStyle name="Linked Cell 2 14" xfId="8256" xr:uid="{00000000-0005-0000-0000-000097160000}"/>
    <cellStyle name="Linked Cell 2 15" xfId="8257" xr:uid="{00000000-0005-0000-0000-000098160000}"/>
    <cellStyle name="Linked Cell 2 16" xfId="8258" xr:uid="{00000000-0005-0000-0000-000099160000}"/>
    <cellStyle name="Linked Cell 2 2" xfId="1536" xr:uid="{00000000-0005-0000-0000-00009A160000}"/>
    <cellStyle name="Linked Cell 2 2 10" xfId="8259" xr:uid="{00000000-0005-0000-0000-00009B160000}"/>
    <cellStyle name="Linked Cell 2 2 11" xfId="8260" xr:uid="{00000000-0005-0000-0000-00009C160000}"/>
    <cellStyle name="Linked Cell 2 2 12" xfId="8261" xr:uid="{00000000-0005-0000-0000-00009D160000}"/>
    <cellStyle name="Linked Cell 2 2 13" xfId="8262" xr:uid="{00000000-0005-0000-0000-00009E160000}"/>
    <cellStyle name="Linked Cell 2 2 14" xfId="8263" xr:uid="{00000000-0005-0000-0000-00009F160000}"/>
    <cellStyle name="Linked Cell 2 2 15" xfId="8264" xr:uid="{00000000-0005-0000-0000-0000A0160000}"/>
    <cellStyle name="Linked Cell 2 2 2" xfId="8265" xr:uid="{00000000-0005-0000-0000-0000A1160000}"/>
    <cellStyle name="Linked Cell 2 2 3" xfId="8266" xr:uid="{00000000-0005-0000-0000-0000A2160000}"/>
    <cellStyle name="Linked Cell 2 2 4" xfId="8267" xr:uid="{00000000-0005-0000-0000-0000A3160000}"/>
    <cellStyle name="Linked Cell 2 2 5" xfId="8268" xr:uid="{00000000-0005-0000-0000-0000A4160000}"/>
    <cellStyle name="Linked Cell 2 2 6" xfId="8269" xr:uid="{00000000-0005-0000-0000-0000A5160000}"/>
    <cellStyle name="Linked Cell 2 2 7" xfId="8270" xr:uid="{00000000-0005-0000-0000-0000A6160000}"/>
    <cellStyle name="Linked Cell 2 2 8" xfId="8271" xr:uid="{00000000-0005-0000-0000-0000A7160000}"/>
    <cellStyle name="Linked Cell 2 2 9" xfId="8272" xr:uid="{00000000-0005-0000-0000-0000A8160000}"/>
    <cellStyle name="Linked Cell 2 2_11. BS" xfId="10762" xr:uid="{9A576E28-A671-45C0-8897-47C3887878B7}"/>
    <cellStyle name="Linked Cell 2 3" xfId="8273" xr:uid="{00000000-0005-0000-0000-0000AA160000}"/>
    <cellStyle name="Linked Cell 2 4" xfId="8274" xr:uid="{00000000-0005-0000-0000-0000AB160000}"/>
    <cellStyle name="Linked Cell 2 5" xfId="8275" xr:uid="{00000000-0005-0000-0000-0000AC160000}"/>
    <cellStyle name="Linked Cell 2 6" xfId="8276" xr:uid="{00000000-0005-0000-0000-0000AD160000}"/>
    <cellStyle name="Linked Cell 2 7" xfId="8277" xr:uid="{00000000-0005-0000-0000-0000AE160000}"/>
    <cellStyle name="Linked Cell 2 8" xfId="8278" xr:uid="{00000000-0005-0000-0000-0000AF160000}"/>
    <cellStyle name="Linked Cell 2 9" xfId="8279" xr:uid="{00000000-0005-0000-0000-0000B0160000}"/>
    <cellStyle name="Linked Cell 2_11. BS" xfId="10761" xr:uid="{47524DB2-5443-466C-9E61-21E511583644}"/>
    <cellStyle name="Linked Cell 3" xfId="366" xr:uid="{00000000-0005-0000-0000-0000B2160000}"/>
    <cellStyle name="Linked Cell 3 2" xfId="8280" xr:uid="{00000000-0005-0000-0000-0000B3160000}"/>
    <cellStyle name="Linked Cell 3_11. BS" xfId="10763" xr:uid="{20BA3E6C-DC28-416B-85DA-171611898417}"/>
    <cellStyle name="Linked Cell 4" xfId="367" xr:uid="{00000000-0005-0000-0000-0000B5160000}"/>
    <cellStyle name="Linked Cell 4 2" xfId="8281" xr:uid="{00000000-0005-0000-0000-0000B6160000}"/>
    <cellStyle name="Linked Cell 4_11. BS" xfId="10764" xr:uid="{5C5EAB74-EDBD-44AF-BC2A-ECD24C7B874C}"/>
    <cellStyle name="Linked Cell 5" xfId="368" xr:uid="{00000000-0005-0000-0000-0000B8160000}"/>
    <cellStyle name="Linked Cell 6" xfId="8282" xr:uid="{00000000-0005-0000-0000-0000B9160000}"/>
    <cellStyle name="Linked Cell 7" xfId="8283" xr:uid="{00000000-0005-0000-0000-0000BA160000}"/>
    <cellStyle name="Linked Cell 8" xfId="8284" xr:uid="{00000000-0005-0000-0000-0000BB160000}"/>
    <cellStyle name="Linked Cell 9" xfId="8285" xr:uid="{00000000-0005-0000-0000-0000BC160000}"/>
    <cellStyle name="Map Data Values" xfId="369" xr:uid="{00000000-0005-0000-0000-0000BD160000}"/>
    <cellStyle name="Map Data Values 2" xfId="8286" xr:uid="{00000000-0005-0000-0000-0000BE160000}"/>
    <cellStyle name="Map Data Values 2 2" xfId="8287" xr:uid="{00000000-0005-0000-0000-0000BF160000}"/>
    <cellStyle name="Map Data Values 2_11. BS" xfId="10766" xr:uid="{E604DCD1-B389-4245-81AE-75DB01BED2FB}"/>
    <cellStyle name="Map Data Values_11. BS" xfId="10765" xr:uid="{6537C86C-DC7B-48D4-B91C-A2A0C6789492}"/>
    <cellStyle name="Map Distance" xfId="370" xr:uid="{00000000-0005-0000-0000-0000C2160000}"/>
    <cellStyle name="Map Distance 2" xfId="8288" xr:uid="{00000000-0005-0000-0000-0000C3160000}"/>
    <cellStyle name="Map Distance 2 2" xfId="8289" xr:uid="{00000000-0005-0000-0000-0000C4160000}"/>
    <cellStyle name="Map Distance 2_11. BS" xfId="10768" xr:uid="{13598845-FBDA-495C-843B-3F60D81317EF}"/>
    <cellStyle name="Map Distance_11. BS" xfId="10767" xr:uid="{FE85B2D3-731D-4FF4-937B-F11D5B2C2EBC}"/>
    <cellStyle name="Map Legend" xfId="371" xr:uid="{00000000-0005-0000-0000-0000C7160000}"/>
    <cellStyle name="Map Legend 2" xfId="8290" xr:uid="{00000000-0005-0000-0000-0000C8160000}"/>
    <cellStyle name="Map Legend 2 2" xfId="8291" xr:uid="{00000000-0005-0000-0000-0000C9160000}"/>
    <cellStyle name="Map Legend 2_11. BS" xfId="10770" xr:uid="{AF525D28-209A-4E92-B441-DD65FB17F340}"/>
    <cellStyle name="Map Legend_11. BS" xfId="10769" xr:uid="{C96E1E53-EBAC-4754-8BE1-E6F3B1413FA2}"/>
    <cellStyle name="Map Object Names" xfId="372" xr:uid="{00000000-0005-0000-0000-0000CC160000}"/>
    <cellStyle name="Map Object Names 2" xfId="8292" xr:uid="{00000000-0005-0000-0000-0000CD160000}"/>
    <cellStyle name="Map Object Names 2 2" xfId="8293" xr:uid="{00000000-0005-0000-0000-0000CE160000}"/>
    <cellStyle name="Map Object Names 2_11. BS" xfId="10772" xr:uid="{6D2122FF-7DA7-4542-9D6A-82A0AAD57519}"/>
    <cellStyle name="Map Object Names_11. BS" xfId="10771" xr:uid="{E6DE106D-FCFE-4BCD-BCE1-840DD9772DE8}"/>
    <cellStyle name="Map Title" xfId="373" xr:uid="{00000000-0005-0000-0000-0000D1160000}"/>
    <cellStyle name="Map Title 2" xfId="8294" xr:uid="{00000000-0005-0000-0000-0000D2160000}"/>
    <cellStyle name="Map Title 2 2" xfId="8295" xr:uid="{00000000-0005-0000-0000-0000D3160000}"/>
    <cellStyle name="Map Title 2_11. BS" xfId="10774" xr:uid="{4634CE25-5700-48FD-B19E-DDF7419EC26E}"/>
    <cellStyle name="Map Title_11. BS" xfId="10773" xr:uid="{A535022F-837A-4B75-81F9-C71F7E4DC432}"/>
    <cellStyle name="Millares 2" xfId="2001" xr:uid="{00000000-0005-0000-0000-0000D6160000}"/>
    <cellStyle name="Millares 2 2" xfId="2002" xr:uid="{00000000-0005-0000-0000-0000D7160000}"/>
    <cellStyle name="Millares 2 2 2" xfId="5657" xr:uid="{00000000-0005-0000-0000-0000D8160000}"/>
    <cellStyle name="Millares 2 2 2 2" xfId="6181" xr:uid="{00000000-0005-0000-0000-0000D9160000}"/>
    <cellStyle name="Millares 2 2 2 2 2" xfId="10082" xr:uid="{E82E0BFA-D7A1-4CF8-9A78-F2392759D43F}"/>
    <cellStyle name="Millares 2 2 2_11. BS" xfId="10777" xr:uid="{478A4B8B-E65F-4B89-8480-4C9059D555A2}"/>
    <cellStyle name="Millares 2 2_11. BS" xfId="10776" xr:uid="{BC4E4763-9A15-4343-B906-87B7FDE14584}"/>
    <cellStyle name="Millares 2_11. BS" xfId="10775" xr:uid="{33017751-BC91-4614-BA61-E8349E8CDD62}"/>
    <cellStyle name="Milliers [0]_Bourse96" xfId="374" xr:uid="{00000000-0005-0000-0000-0000DC160000}"/>
    <cellStyle name="Milliers_Bourse96" xfId="375" xr:uid="{00000000-0005-0000-0000-0000DD160000}"/>
    <cellStyle name="Moeda 2" xfId="2003" xr:uid="{00000000-0005-0000-0000-0000DE160000}"/>
    <cellStyle name="Moneda 2" xfId="2004" xr:uid="{00000000-0005-0000-0000-0000DF160000}"/>
    <cellStyle name="Monétaire [0]_Bourse96" xfId="376" xr:uid="{00000000-0005-0000-0000-0000E0160000}"/>
    <cellStyle name="Monétaire_Bourse96" xfId="377" xr:uid="{00000000-0005-0000-0000-0000E1160000}"/>
    <cellStyle name="Neutra" xfId="2005" xr:uid="{00000000-0005-0000-0000-0000E2160000}"/>
    <cellStyle name="Neutral 10" xfId="8296" xr:uid="{00000000-0005-0000-0000-0000E3160000}"/>
    <cellStyle name="Neutral 11" xfId="8297" xr:uid="{00000000-0005-0000-0000-0000E4160000}"/>
    <cellStyle name="Neutral 12" xfId="8298" xr:uid="{00000000-0005-0000-0000-0000E5160000}"/>
    <cellStyle name="Neutral 13" xfId="8299" xr:uid="{00000000-0005-0000-0000-0000E6160000}"/>
    <cellStyle name="Neutral 14" xfId="5752" xr:uid="{00000000-0005-0000-0000-0000E7160000}"/>
    <cellStyle name="Neutral 14 2" xfId="10083" xr:uid="{20E99B79-B402-439C-82F6-B799419797F7}"/>
    <cellStyle name="Neutral 2" xfId="378" xr:uid="{00000000-0005-0000-0000-0000E8160000}"/>
    <cellStyle name="Neutral 2 10" xfId="8300" xr:uid="{00000000-0005-0000-0000-0000E9160000}"/>
    <cellStyle name="Neutral 2 11" xfId="8301" xr:uid="{00000000-0005-0000-0000-0000EA160000}"/>
    <cellStyle name="Neutral 2 12" xfId="8302" xr:uid="{00000000-0005-0000-0000-0000EB160000}"/>
    <cellStyle name="Neutral 2 13" xfId="8303" xr:uid="{00000000-0005-0000-0000-0000EC160000}"/>
    <cellStyle name="Neutral 2 14" xfId="8304" xr:uid="{00000000-0005-0000-0000-0000ED160000}"/>
    <cellStyle name="Neutral 2 15" xfId="8305" xr:uid="{00000000-0005-0000-0000-0000EE160000}"/>
    <cellStyle name="Neutral 2 16" xfId="8306" xr:uid="{00000000-0005-0000-0000-0000EF160000}"/>
    <cellStyle name="Neutral 2 2" xfId="1537" xr:uid="{00000000-0005-0000-0000-0000F0160000}"/>
    <cellStyle name="Neutral 2 2 10" xfId="8307" xr:uid="{00000000-0005-0000-0000-0000F1160000}"/>
    <cellStyle name="Neutral 2 2 11" xfId="8308" xr:uid="{00000000-0005-0000-0000-0000F2160000}"/>
    <cellStyle name="Neutral 2 2 12" xfId="8309" xr:uid="{00000000-0005-0000-0000-0000F3160000}"/>
    <cellStyle name="Neutral 2 2 13" xfId="8310" xr:uid="{00000000-0005-0000-0000-0000F4160000}"/>
    <cellStyle name="Neutral 2 2 14" xfId="8311" xr:uid="{00000000-0005-0000-0000-0000F5160000}"/>
    <cellStyle name="Neutral 2 2 15" xfId="8312" xr:uid="{00000000-0005-0000-0000-0000F6160000}"/>
    <cellStyle name="Neutral 2 2 2" xfId="8313" xr:uid="{00000000-0005-0000-0000-0000F7160000}"/>
    <cellStyle name="Neutral 2 2 3" xfId="8314" xr:uid="{00000000-0005-0000-0000-0000F8160000}"/>
    <cellStyle name="Neutral 2 2 4" xfId="8315" xr:uid="{00000000-0005-0000-0000-0000F9160000}"/>
    <cellStyle name="Neutral 2 2 5" xfId="8316" xr:uid="{00000000-0005-0000-0000-0000FA160000}"/>
    <cellStyle name="Neutral 2 2 6" xfId="8317" xr:uid="{00000000-0005-0000-0000-0000FB160000}"/>
    <cellStyle name="Neutral 2 2 7" xfId="8318" xr:uid="{00000000-0005-0000-0000-0000FC160000}"/>
    <cellStyle name="Neutral 2 2 8" xfId="8319" xr:uid="{00000000-0005-0000-0000-0000FD160000}"/>
    <cellStyle name="Neutral 2 2 9" xfId="8320" xr:uid="{00000000-0005-0000-0000-0000FE160000}"/>
    <cellStyle name="Neutral 2 2_11. BS" xfId="10779" xr:uid="{983CFAC9-EF05-432E-A919-35455D1BDEE5}"/>
    <cellStyle name="Neutral 2 3" xfId="8321" xr:uid="{00000000-0005-0000-0000-000000170000}"/>
    <cellStyle name="Neutral 2 4" xfId="8322" xr:uid="{00000000-0005-0000-0000-000001170000}"/>
    <cellStyle name="Neutral 2 5" xfId="8323" xr:uid="{00000000-0005-0000-0000-000002170000}"/>
    <cellStyle name="Neutral 2 6" xfId="8324" xr:uid="{00000000-0005-0000-0000-000003170000}"/>
    <cellStyle name="Neutral 2 7" xfId="8325" xr:uid="{00000000-0005-0000-0000-000004170000}"/>
    <cellStyle name="Neutral 2 8" xfId="8326" xr:uid="{00000000-0005-0000-0000-000005170000}"/>
    <cellStyle name="Neutral 2 9" xfId="8327" xr:uid="{00000000-0005-0000-0000-000006170000}"/>
    <cellStyle name="Neutral 2_11. BS" xfId="10778" xr:uid="{46C85D42-433D-43F3-AAFC-C69C8C90AF3E}"/>
    <cellStyle name="Neutral 3" xfId="379" xr:uid="{00000000-0005-0000-0000-000008170000}"/>
    <cellStyle name="Neutral 3 2" xfId="8328" xr:uid="{00000000-0005-0000-0000-000009170000}"/>
    <cellStyle name="Neutral 3_11. BS" xfId="10780" xr:uid="{2AFBF0F8-DC5D-4412-B6EC-DF5F1C7540AE}"/>
    <cellStyle name="Neutral 4" xfId="380" xr:uid="{00000000-0005-0000-0000-00000B170000}"/>
    <cellStyle name="Neutral 4 2" xfId="8329" xr:uid="{00000000-0005-0000-0000-00000C170000}"/>
    <cellStyle name="Neutral 4_11. BS" xfId="10781" xr:uid="{28580CDF-1FF9-4B6E-9BC6-BA20304E457F}"/>
    <cellStyle name="Neutral 5" xfId="381" xr:uid="{00000000-0005-0000-0000-00000E170000}"/>
    <cellStyle name="Neutral 6" xfId="653" xr:uid="{00000000-0005-0000-0000-00000F170000}"/>
    <cellStyle name="Neutral 7" xfId="8330" xr:uid="{00000000-0005-0000-0000-000010170000}"/>
    <cellStyle name="Neutral 8" xfId="8331" xr:uid="{00000000-0005-0000-0000-000011170000}"/>
    <cellStyle name="Neutral 9" xfId="8332" xr:uid="{00000000-0005-0000-0000-000012170000}"/>
    <cellStyle name="Neutre" xfId="382" xr:uid="{00000000-0005-0000-0000-000013170000}"/>
    <cellStyle name="Neutre 2" xfId="1538" xr:uid="{00000000-0005-0000-0000-000014170000}"/>
    <cellStyle name="Neutre_11. BS" xfId="10782" xr:uid="{A4CA5DBB-E92C-4887-9600-CDC2CC31D9DA}"/>
    <cellStyle name="newdate" xfId="1539" xr:uid="{00000000-0005-0000-0000-000016170000}"/>
    <cellStyle name="newdate 2" xfId="1540" xr:uid="{00000000-0005-0000-0000-000017170000}"/>
    <cellStyle name="newdate_11. BS" xfId="10783" xr:uid="{49ECF09F-3566-4872-B251-84D9B4F4D5E8}"/>
    <cellStyle name="No-definido" xfId="2006" xr:uid="{00000000-0005-0000-0000-000019170000}"/>
    <cellStyle name="Normal" xfId="0" builtinId="0"/>
    <cellStyle name="Normal - Style1" xfId="383" xr:uid="{00000000-0005-0000-0000-00001B170000}"/>
    <cellStyle name="Normal - Style1 2" xfId="1541" xr:uid="{00000000-0005-0000-0000-00001C170000}"/>
    <cellStyle name="Normal - Style1 2 2" xfId="8333" xr:uid="{00000000-0005-0000-0000-00001D170000}"/>
    <cellStyle name="Normal - Style1 2_11. BS" xfId="10785" xr:uid="{A9E543DF-ABB9-4C36-BF7E-D821AC83ED53}"/>
    <cellStyle name="Normal - Style1 3" xfId="5701" xr:uid="{00000000-0005-0000-0000-00001F170000}"/>
    <cellStyle name="Normal - Style1 3 2" xfId="10084" xr:uid="{1C27151E-AE27-43EA-9840-5AA14643AE1C}"/>
    <cellStyle name="Normal - Style1_11. BS" xfId="10784" xr:uid="{3CE50F9B-8A0D-49CB-8DFF-6E563315CE94}"/>
    <cellStyle name="Normal 10" xfId="384" xr:uid="{00000000-0005-0000-0000-000021170000}"/>
    <cellStyle name="Normal 10 10" xfId="3241" xr:uid="{00000000-0005-0000-0000-000022170000}"/>
    <cellStyle name="Normal 10 11" xfId="3242" xr:uid="{00000000-0005-0000-0000-000023170000}"/>
    <cellStyle name="Normal 10 12" xfId="3243" xr:uid="{00000000-0005-0000-0000-000024170000}"/>
    <cellStyle name="Normal 10 13" xfId="3244" xr:uid="{00000000-0005-0000-0000-000025170000}"/>
    <cellStyle name="Normal 10 14" xfId="3245" xr:uid="{00000000-0005-0000-0000-000026170000}"/>
    <cellStyle name="Normal 10 15" xfId="3246" xr:uid="{00000000-0005-0000-0000-000027170000}"/>
    <cellStyle name="Normal 10 16" xfId="1542" xr:uid="{00000000-0005-0000-0000-000028170000}"/>
    <cellStyle name="Normal 10 16 2" xfId="5965" xr:uid="{00000000-0005-0000-0000-000029170000}"/>
    <cellStyle name="Normal 10 16 2 2" xfId="10085" xr:uid="{5EC2960E-D218-4D8E-BB57-F8C871F35856}"/>
    <cellStyle name="Normal 10 16 3" xfId="9233" xr:uid="{00000000-0005-0000-0000-00002A170000}"/>
    <cellStyle name="Normal 10 16 3 2" xfId="10086" xr:uid="{3F8FB5C8-26C1-4CD7-8922-5EAB2F244DC8}"/>
    <cellStyle name="Normal 10 16 4" xfId="9506" xr:uid="{033A6626-067F-466A-9C02-0C2059EF386B}"/>
    <cellStyle name="Normal 10 16_11. BS" xfId="10787" xr:uid="{20742AB2-7542-4860-89BD-203B594EB9CE}"/>
    <cellStyle name="Normal 10 17" xfId="5601" xr:uid="{00000000-0005-0000-0000-00002B170000}"/>
    <cellStyle name="Normal 10 17 2" xfId="10087" xr:uid="{BB30C34A-226D-41E1-8DE5-AA981E4D701E}"/>
    <cellStyle name="Normal 10 18" xfId="5733" xr:uid="{00000000-0005-0000-0000-00002C170000}"/>
    <cellStyle name="Normal 10 18 2" xfId="10088" xr:uid="{DFCAFCB9-F5E7-42C1-B4DE-8C27C9E0786C}"/>
    <cellStyle name="Normal 10 19" xfId="9096" xr:uid="{00000000-0005-0000-0000-00002D170000}"/>
    <cellStyle name="Normal 10 19 2" xfId="10089" xr:uid="{87DA1589-8098-4689-A98F-70A54E9EB681}"/>
    <cellStyle name="Normal 10 2" xfId="633" xr:uid="{00000000-0005-0000-0000-00002E170000}"/>
    <cellStyle name="Normal 10 2 10" xfId="9408" xr:uid="{14A57E98-5C14-4483-9A76-77CEE34E1C9E}"/>
    <cellStyle name="Normal 10 2 2" xfId="1544" xr:uid="{00000000-0005-0000-0000-00002F170000}"/>
    <cellStyle name="Normal 10 2 2 2" xfId="1545" xr:uid="{00000000-0005-0000-0000-000030170000}"/>
    <cellStyle name="Normal 10 2 2 2 2" xfId="5604" xr:uid="{00000000-0005-0000-0000-000031170000}"/>
    <cellStyle name="Normal 10 2 2 2 2 2" xfId="10090" xr:uid="{76DD98BB-70F9-450C-9C5F-5CEB4A4F7351}"/>
    <cellStyle name="Normal 10 2 2 2 3" xfId="5968" xr:uid="{00000000-0005-0000-0000-000032170000}"/>
    <cellStyle name="Normal 10 2 2 2 3 2" xfId="10091" xr:uid="{FBE4F6DB-EF89-4B28-BFE3-DDB0A0DC26CB}"/>
    <cellStyle name="Normal 10 2 2 2 4" xfId="9236" xr:uid="{00000000-0005-0000-0000-000033170000}"/>
    <cellStyle name="Normal 10 2 2 2 4 2" xfId="10092" xr:uid="{AF4C047D-86E6-474F-87AB-13C0530B7E70}"/>
    <cellStyle name="Normal 10 2 2 2 5" xfId="9509" xr:uid="{A64EA9BE-3C66-4DEF-8941-4AE186016B3C}"/>
    <cellStyle name="Normal 10 2 2 2_11. BS" xfId="10790" xr:uid="{B3C37583-4AD9-461A-A9C2-83AC7CCC2F1D}"/>
    <cellStyle name="Normal 10 2 2 3" xfId="5603" xr:uid="{00000000-0005-0000-0000-000034170000}"/>
    <cellStyle name="Normal 10 2 2 3 2" xfId="10093" xr:uid="{C196700A-1123-41FD-A2D1-2B9FFF2390A7}"/>
    <cellStyle name="Normal 10 2 2 4" xfId="5967" xr:uid="{00000000-0005-0000-0000-000035170000}"/>
    <cellStyle name="Normal 10 2 2 4 2" xfId="10320" xr:uid="{6FEF93D5-C0DD-4454-9426-3BB368738F1D}"/>
    <cellStyle name="Normal 10 2 2 4 3" xfId="10094" xr:uid="{0D414C90-52A0-414D-B651-DBFC5B102CF8}"/>
    <cellStyle name="Normal 10 2 2 4_11. BS" xfId="10791" xr:uid="{73FF5967-16A9-48A8-A6A1-8C75F91FF62F}"/>
    <cellStyle name="Normal 10 2 2 5" xfId="9235" xr:uid="{00000000-0005-0000-0000-000036170000}"/>
    <cellStyle name="Normal 10 2 2 5 2" xfId="10095" xr:uid="{2B13DE27-304D-4B92-8DEA-447D3B193D0B}"/>
    <cellStyle name="Normal 10 2 2 6" xfId="9508" xr:uid="{C0D8C8FE-6109-41DB-B053-241A49901F3C}"/>
    <cellStyle name="Normal 10 2 2_11. BS" xfId="10789" xr:uid="{6B35519B-B923-4BA9-BDF9-15A190CE0974}"/>
    <cellStyle name="Normal 10 2 3" xfId="1546" xr:uid="{00000000-0005-0000-0000-000038170000}"/>
    <cellStyle name="Normal 10 2 3 2" xfId="1547" xr:uid="{00000000-0005-0000-0000-000039170000}"/>
    <cellStyle name="Normal 10 2 3 2 2" xfId="5606" xr:uid="{00000000-0005-0000-0000-00003A170000}"/>
    <cellStyle name="Normal 10 2 3 2 2 2" xfId="10096" xr:uid="{AD73053B-AA74-4167-95DC-DAACCF86B54D}"/>
    <cellStyle name="Normal 10 2 3 2 3" xfId="5970" xr:uid="{00000000-0005-0000-0000-00003B170000}"/>
    <cellStyle name="Normal 10 2 3 2 3 2" xfId="10097" xr:uid="{1C3C370B-7743-47D6-8C7B-B55DBF577B24}"/>
    <cellStyle name="Normal 10 2 3 2 4" xfId="9238" xr:uid="{00000000-0005-0000-0000-00003C170000}"/>
    <cellStyle name="Normal 10 2 3 2 4 2" xfId="10098" xr:uid="{FB58710A-563B-4319-BFC9-1FC0C46912CD}"/>
    <cellStyle name="Normal 10 2 3 2 5" xfId="9511" xr:uid="{AD6AAF67-35C7-4849-92F7-1276B5DAD108}"/>
    <cellStyle name="Normal 10 2 3 2_11. BS" xfId="10793" xr:uid="{953CB280-4424-4222-A0EF-7DC469BBBEFD}"/>
    <cellStyle name="Normal 10 2 3 3" xfId="5605" xr:uid="{00000000-0005-0000-0000-00003D170000}"/>
    <cellStyle name="Normal 10 2 3 3 2" xfId="10099" xr:uid="{6DFAC3A8-FDCB-4249-8128-5F3F5064BB4C}"/>
    <cellStyle name="Normal 10 2 3 4" xfId="5969" xr:uid="{00000000-0005-0000-0000-00003E170000}"/>
    <cellStyle name="Normal 10 2 3 4 2" xfId="10100" xr:uid="{A8D0E10F-1873-4DA9-BEA1-03EB594920FE}"/>
    <cellStyle name="Normal 10 2 3 5" xfId="9237" xr:uid="{00000000-0005-0000-0000-00003F170000}"/>
    <cellStyle name="Normal 10 2 3 5 2" xfId="10101" xr:uid="{AF07D3B9-A63B-46D3-B5B1-E128DA01451D}"/>
    <cellStyle name="Normal 10 2 3 6" xfId="9510" xr:uid="{2812ECE3-E5F2-4F67-A1F1-2561E6CF0B24}"/>
    <cellStyle name="Normal 10 2 3_11. BS" xfId="10792" xr:uid="{CA587276-9EB6-42C8-B385-1B78F0F679B6}"/>
    <cellStyle name="Normal 10 2 4" xfId="1548" xr:uid="{00000000-0005-0000-0000-000041170000}"/>
    <cellStyle name="Normal 10 2 4 2" xfId="5607" xr:uid="{00000000-0005-0000-0000-000042170000}"/>
    <cellStyle name="Normal 10 2 4 2 2" xfId="10102" xr:uid="{8FDA40C0-2983-4C00-A100-E8F8A88F45AD}"/>
    <cellStyle name="Normal 10 2 4 3" xfId="5971" xr:uid="{00000000-0005-0000-0000-000043170000}"/>
    <cellStyle name="Normal 10 2 4 3 2" xfId="10103" xr:uid="{9E921F4F-CC2D-4B64-94F4-C064F8CAF25C}"/>
    <cellStyle name="Normal 10 2 4 4" xfId="9239" xr:uid="{00000000-0005-0000-0000-000044170000}"/>
    <cellStyle name="Normal 10 2 4 4 2" xfId="10104" xr:uid="{151E87E9-876E-4FAF-82E8-6A1411BAA5FE}"/>
    <cellStyle name="Normal 10 2 4 5" xfId="9512" xr:uid="{CB8635D8-9B4D-4C92-87A9-99D3EDF4EEB1}"/>
    <cellStyle name="Normal 10 2 4_11. BS" xfId="10794" xr:uid="{758C5C2D-1240-4C37-8FF7-80450C2619ED}"/>
    <cellStyle name="Normal 10 2 5" xfId="1549" xr:uid="{00000000-0005-0000-0000-000045170000}"/>
    <cellStyle name="Normal 10 2 5 2" xfId="5608" xr:uid="{00000000-0005-0000-0000-000046170000}"/>
    <cellStyle name="Normal 10 2 5 2 2" xfId="10105" xr:uid="{36F4B405-888E-47B7-A261-8905177CA531}"/>
    <cellStyle name="Normal 10 2 5 3" xfId="5972" xr:uid="{00000000-0005-0000-0000-000047170000}"/>
    <cellStyle name="Normal 10 2 5 3 2" xfId="10106" xr:uid="{39031654-5E51-4862-AE90-ACEAEBCEEF91}"/>
    <cellStyle name="Normal 10 2 5 4" xfId="9240" xr:uid="{00000000-0005-0000-0000-000048170000}"/>
    <cellStyle name="Normal 10 2 5 4 2" xfId="10107" xr:uid="{F5D3DA51-9BBD-4004-A9F3-DB38EA54E608}"/>
    <cellStyle name="Normal 10 2 5 5" xfId="9513" xr:uid="{89E349DE-69A0-4103-A067-0FC97B5F7F8C}"/>
    <cellStyle name="Normal 10 2 5_11. BS" xfId="10795" xr:uid="{96384141-81DE-4656-B47E-1BE1EF87E54E}"/>
    <cellStyle name="Normal 10 2 6" xfId="1543" xr:uid="{00000000-0005-0000-0000-000049170000}"/>
    <cellStyle name="Normal 10 2 6 2" xfId="5966" xr:uid="{00000000-0005-0000-0000-00004A170000}"/>
    <cellStyle name="Normal 10 2 6 2 2" xfId="10108" xr:uid="{A44E6FA2-7AA4-480B-99CB-B1B66C1C0364}"/>
    <cellStyle name="Normal 10 2 6 3" xfId="9234" xr:uid="{00000000-0005-0000-0000-00004B170000}"/>
    <cellStyle name="Normal 10 2 6 3 2" xfId="10109" xr:uid="{0E6782D5-83E1-4EAD-8025-89A9BA3DD5D1}"/>
    <cellStyle name="Normal 10 2 6 4" xfId="9507" xr:uid="{DEE9A2CB-08CE-4541-9BFA-7CA4E83C4267}"/>
    <cellStyle name="Normal 10 2 6_11. BS" xfId="10796" xr:uid="{90D45AD1-9335-4EFE-BA68-7599296EFF7B}"/>
    <cellStyle name="Normal 10 2 7" xfId="5602" xr:uid="{00000000-0005-0000-0000-00004C170000}"/>
    <cellStyle name="Normal 10 2 7 2" xfId="10110" xr:uid="{086610F6-CCBC-40FB-B7AD-5DB15BB36172}"/>
    <cellStyle name="Normal 10 2 8" xfId="5828" xr:uid="{00000000-0005-0000-0000-00004D170000}"/>
    <cellStyle name="Normal 10 2 8 2" xfId="10111" xr:uid="{3C21882A-2A1C-4BDE-9900-D456528B6178}"/>
    <cellStyle name="Normal 10 2 9" xfId="9137" xr:uid="{00000000-0005-0000-0000-00004E170000}"/>
    <cellStyle name="Normal 10 2 9 2" xfId="10112" xr:uid="{6E58D0D3-8D3D-4037-8AEE-D024889C8544}"/>
    <cellStyle name="Normal 10 2_11. BS" xfId="10788" xr:uid="{E68D187B-CCF9-490E-A089-12B4838E413C}"/>
    <cellStyle name="Normal 10 20" xfId="9343" xr:uid="{47266BE5-C8D7-407F-A389-7B016D3CF285}"/>
    <cellStyle name="Normal 10 3" xfId="1550" xr:uid="{00000000-0005-0000-0000-000050170000}"/>
    <cellStyle name="Normal 10 3 2" xfId="8334" xr:uid="{00000000-0005-0000-0000-000051170000}"/>
    <cellStyle name="Normal 10 3 3" xfId="8335" xr:uid="{00000000-0005-0000-0000-000052170000}"/>
    <cellStyle name="Normal 10 3 4" xfId="8336" xr:uid="{00000000-0005-0000-0000-000053170000}"/>
    <cellStyle name="Normal 10 3 5" xfId="8337" xr:uid="{00000000-0005-0000-0000-000054170000}"/>
    <cellStyle name="Normal 10 3_11. BS" xfId="10797" xr:uid="{93E3FC54-7240-4B41-A1CF-EE4DA77A3C8D}"/>
    <cellStyle name="Normal 10 4" xfId="3247" xr:uid="{00000000-0005-0000-0000-000056170000}"/>
    <cellStyle name="Normal 10 4 2" xfId="8338" xr:uid="{00000000-0005-0000-0000-000057170000}"/>
    <cellStyle name="Normal 10 4 3" xfId="8339" xr:uid="{00000000-0005-0000-0000-000058170000}"/>
    <cellStyle name="Normal 10 4 4" xfId="8340" xr:uid="{00000000-0005-0000-0000-000059170000}"/>
    <cellStyle name="Normal 10 4 5" xfId="8341" xr:uid="{00000000-0005-0000-0000-00005A170000}"/>
    <cellStyle name="Normal 10 4_14. BAs" xfId="8998" xr:uid="{00000000-0005-0000-0000-00005B170000}"/>
    <cellStyle name="Normal 10 5" xfId="3248" xr:uid="{00000000-0005-0000-0000-00005C170000}"/>
    <cellStyle name="Normal 10 6" xfId="3249" xr:uid="{00000000-0005-0000-0000-00005D170000}"/>
    <cellStyle name="Normal 10 7" xfId="3250" xr:uid="{00000000-0005-0000-0000-00005E170000}"/>
    <cellStyle name="Normal 10 8" xfId="3251" xr:uid="{00000000-0005-0000-0000-00005F170000}"/>
    <cellStyle name="Normal 10 9" xfId="3252" xr:uid="{00000000-0005-0000-0000-000060170000}"/>
    <cellStyle name="Normal 10_11. BS" xfId="10786" xr:uid="{85740CE7-18D2-4E1C-8462-CD37808CF6C2}"/>
    <cellStyle name="Normal 100" xfId="8342" xr:uid="{00000000-0005-0000-0000-000062170000}"/>
    <cellStyle name="Normal 101" xfId="8343" xr:uid="{00000000-0005-0000-0000-000063170000}"/>
    <cellStyle name="Normal 102" xfId="8344" xr:uid="{00000000-0005-0000-0000-000064170000}"/>
    <cellStyle name="Normal 103" xfId="8345" xr:uid="{00000000-0005-0000-0000-000065170000}"/>
    <cellStyle name="Normal 104" xfId="8346" xr:uid="{00000000-0005-0000-0000-000066170000}"/>
    <cellStyle name="Normal 105" xfId="8347" xr:uid="{00000000-0005-0000-0000-000067170000}"/>
    <cellStyle name="Normal 106" xfId="8348" xr:uid="{00000000-0005-0000-0000-000068170000}"/>
    <cellStyle name="Normal 107" xfId="8349" xr:uid="{00000000-0005-0000-0000-000069170000}"/>
    <cellStyle name="Normal 108" xfId="8350" xr:uid="{00000000-0005-0000-0000-00006A170000}"/>
    <cellStyle name="Normal 109" xfId="8351" xr:uid="{00000000-0005-0000-0000-00006B170000}"/>
    <cellStyle name="Normal 11" xfId="385" xr:uid="{00000000-0005-0000-0000-00006C170000}"/>
    <cellStyle name="Normal 11 10" xfId="3253" xr:uid="{00000000-0005-0000-0000-00006D170000}"/>
    <cellStyle name="Normal 11 11" xfId="3254" xr:uid="{00000000-0005-0000-0000-00006E170000}"/>
    <cellStyle name="Normal 11 12" xfId="3255" xr:uid="{00000000-0005-0000-0000-00006F170000}"/>
    <cellStyle name="Normal 11 13" xfId="3256" xr:uid="{00000000-0005-0000-0000-000070170000}"/>
    <cellStyle name="Normal 11 14" xfId="3257" xr:uid="{00000000-0005-0000-0000-000071170000}"/>
    <cellStyle name="Normal 11 15" xfId="3258" xr:uid="{00000000-0005-0000-0000-000072170000}"/>
    <cellStyle name="Normal 11 16" xfId="1551" xr:uid="{00000000-0005-0000-0000-000073170000}"/>
    <cellStyle name="Normal 11 16 2" xfId="5973" xr:uid="{00000000-0005-0000-0000-000074170000}"/>
    <cellStyle name="Normal 11 16 2 2" xfId="10113" xr:uid="{9A54D6B7-1E95-4E5E-8210-485FBA440467}"/>
    <cellStyle name="Normal 11 16 3" xfId="9241" xr:uid="{00000000-0005-0000-0000-000075170000}"/>
    <cellStyle name="Normal 11 16 3 2" xfId="10114" xr:uid="{13AAE464-5453-494A-88C4-482A86B389B3}"/>
    <cellStyle name="Normal 11 16 4" xfId="9514" xr:uid="{D9363599-0995-4672-8999-16C82F2A5FCA}"/>
    <cellStyle name="Normal 11 16_11. BS" xfId="10799" xr:uid="{59B19D5C-9122-4CC1-936D-E99D324CD5F0}"/>
    <cellStyle name="Normal 11 17" xfId="5609" xr:uid="{00000000-0005-0000-0000-000076170000}"/>
    <cellStyle name="Normal 11 17 2" xfId="10115" xr:uid="{B78CD0EF-643D-467C-9C7E-28DC40D80A0D}"/>
    <cellStyle name="Normal 11 2" xfId="386" xr:uid="{00000000-0005-0000-0000-000077170000}"/>
    <cellStyle name="Normal 11 2 10" xfId="3259" xr:uid="{00000000-0005-0000-0000-000078170000}"/>
    <cellStyle name="Normal 11 2 11" xfId="3260" xr:uid="{00000000-0005-0000-0000-000079170000}"/>
    <cellStyle name="Normal 11 2 12" xfId="3261" xr:uid="{00000000-0005-0000-0000-00007A170000}"/>
    <cellStyle name="Normal 11 2 13" xfId="1552" xr:uid="{00000000-0005-0000-0000-00007B170000}"/>
    <cellStyle name="Normal 11 2 13 2" xfId="5974" xr:uid="{00000000-0005-0000-0000-00007C170000}"/>
    <cellStyle name="Normal 11 2 13 2 2" xfId="10116" xr:uid="{E2703715-7C83-467B-9D02-993330138654}"/>
    <cellStyle name="Normal 11 2 13 3" xfId="9242" xr:uid="{00000000-0005-0000-0000-00007D170000}"/>
    <cellStyle name="Normal 11 2 13 3 2" xfId="10117" xr:uid="{5A059382-3F31-4180-B849-36C1C78044AC}"/>
    <cellStyle name="Normal 11 2 13 4" xfId="9515" xr:uid="{3EA0B46C-F34F-4CD7-974D-2FA7355DA073}"/>
    <cellStyle name="Normal 11 2 13_11. BS" xfId="10800" xr:uid="{CB2E6EF1-4510-422E-9831-EAC64B56CDA3}"/>
    <cellStyle name="Normal 11 2 14" xfId="5610" xr:uid="{00000000-0005-0000-0000-00007E170000}"/>
    <cellStyle name="Normal 11 2 14 2" xfId="10118" xr:uid="{4AA6FE12-094F-4C89-A23F-831CCEA77296}"/>
    <cellStyle name="Normal 11 2 2" xfId="1553" xr:uid="{00000000-0005-0000-0000-00007F170000}"/>
    <cellStyle name="Normal 11 2 2 2" xfId="5611" xr:uid="{00000000-0005-0000-0000-000080170000}"/>
    <cellStyle name="Normal 11 2 2 2 2" xfId="10119" xr:uid="{9D0D72D8-F502-47AF-89B4-47F4BD40DE1D}"/>
    <cellStyle name="Normal 11 2 2 3" xfId="5975" xr:uid="{00000000-0005-0000-0000-000081170000}"/>
    <cellStyle name="Normal 11 2 2 3 2" xfId="10120" xr:uid="{12550B44-89F6-4DE8-8DD7-7A13A2AF7B2B}"/>
    <cellStyle name="Normal 11 2 2 4" xfId="9243" xr:uid="{00000000-0005-0000-0000-000082170000}"/>
    <cellStyle name="Normal 11 2 2 4 2" xfId="10121" xr:uid="{FEF7F4C5-E969-4132-A458-F5EE0B29CCAC}"/>
    <cellStyle name="Normal 11 2 2 5" xfId="9516" xr:uid="{AF16F4A0-5858-49B4-9123-D8EC88F70B4C}"/>
    <cellStyle name="Normal 11 2 2_11. BS" xfId="10801" xr:uid="{C2DB380E-7F55-4A29-A6EE-E10B936F3602}"/>
    <cellStyle name="Normal 11 2 3" xfId="3262" xr:uid="{00000000-0005-0000-0000-000083170000}"/>
    <cellStyle name="Normal 11 2 4" xfId="3263" xr:uid="{00000000-0005-0000-0000-000084170000}"/>
    <cellStyle name="Normal 11 2 5" xfId="3264" xr:uid="{00000000-0005-0000-0000-000085170000}"/>
    <cellStyle name="Normal 11 2 6" xfId="3265" xr:uid="{00000000-0005-0000-0000-000086170000}"/>
    <cellStyle name="Normal 11 2 7" xfId="3266" xr:uid="{00000000-0005-0000-0000-000087170000}"/>
    <cellStyle name="Normal 11 2 8" xfId="3267" xr:uid="{00000000-0005-0000-0000-000088170000}"/>
    <cellStyle name="Normal 11 2 9" xfId="3268" xr:uid="{00000000-0005-0000-0000-000089170000}"/>
    <cellStyle name="Normal 11 2_14. BAs" xfId="8999" xr:uid="{00000000-0005-0000-0000-00008A170000}"/>
    <cellStyle name="Normal 11 3" xfId="1554" xr:uid="{00000000-0005-0000-0000-00008B170000}"/>
    <cellStyle name="Normal 11 3 2" xfId="5612" xr:uid="{00000000-0005-0000-0000-00008C170000}"/>
    <cellStyle name="Normal 11 3 2 2" xfId="10122" xr:uid="{D3E48C96-DE04-4EE8-A47C-24E1E8BFFC81}"/>
    <cellStyle name="Normal 11 3 3" xfId="5976" xr:uid="{00000000-0005-0000-0000-00008D170000}"/>
    <cellStyle name="Normal 11 3 3 2" xfId="10123" xr:uid="{42BA5B0B-DDF4-46EC-97E2-8E359501932E}"/>
    <cellStyle name="Normal 11 3 4" xfId="9244" xr:uid="{00000000-0005-0000-0000-00008E170000}"/>
    <cellStyle name="Normal 11 3 4 2" xfId="10124" xr:uid="{78D18D27-3EF8-4522-898D-47FCD4CA06AC}"/>
    <cellStyle name="Normal 11 3 5" xfId="9517" xr:uid="{8DB51F02-660C-47B2-A87A-0B4BE69D410E}"/>
    <cellStyle name="Normal 11 3_11. BS" xfId="10802" xr:uid="{7256F86D-04C6-414C-B255-CD91E073C89F}"/>
    <cellStyle name="Normal 11 4" xfId="1555" xr:uid="{00000000-0005-0000-0000-00008F170000}"/>
    <cellStyle name="Normal 11 5" xfId="3269" xr:uid="{00000000-0005-0000-0000-000090170000}"/>
    <cellStyle name="Normal 11 6" xfId="3270" xr:uid="{00000000-0005-0000-0000-000091170000}"/>
    <cellStyle name="Normal 11 7" xfId="3271" xr:uid="{00000000-0005-0000-0000-000092170000}"/>
    <cellStyle name="Normal 11 8" xfId="3272" xr:uid="{00000000-0005-0000-0000-000093170000}"/>
    <cellStyle name="Normal 11 9" xfId="3273" xr:uid="{00000000-0005-0000-0000-000094170000}"/>
    <cellStyle name="Normal 11_11. BS" xfId="10798" xr:uid="{30FA9BED-81FC-441E-A9EF-4948F9CC99D3}"/>
    <cellStyle name="Normal 110" xfId="8352" xr:uid="{00000000-0005-0000-0000-000096170000}"/>
    <cellStyle name="Normal 111" xfId="8353" xr:uid="{00000000-0005-0000-0000-000097170000}"/>
    <cellStyle name="Normal 112" xfId="8354" xr:uid="{00000000-0005-0000-0000-000098170000}"/>
    <cellStyle name="Normal 113" xfId="8355" xr:uid="{00000000-0005-0000-0000-000099170000}"/>
    <cellStyle name="Normal 114" xfId="8356" xr:uid="{00000000-0005-0000-0000-00009A170000}"/>
    <cellStyle name="Normal 115" xfId="8357" xr:uid="{00000000-0005-0000-0000-00009B170000}"/>
    <cellStyle name="Normal 116" xfId="8358" xr:uid="{00000000-0005-0000-0000-00009C170000}"/>
    <cellStyle name="Normal 117" xfId="8359" xr:uid="{00000000-0005-0000-0000-00009D170000}"/>
    <cellStyle name="Normal 118" xfId="8360" xr:uid="{00000000-0005-0000-0000-00009E170000}"/>
    <cellStyle name="Normal 119" xfId="8361" xr:uid="{00000000-0005-0000-0000-00009F170000}"/>
    <cellStyle name="Normal 12" xfId="387" xr:uid="{00000000-0005-0000-0000-0000A0170000}"/>
    <cellStyle name="Normal 12 10" xfId="3274" xr:uid="{00000000-0005-0000-0000-0000A1170000}"/>
    <cellStyle name="Normal 12 11" xfId="3275" xr:uid="{00000000-0005-0000-0000-0000A2170000}"/>
    <cellStyle name="Normal 12 12" xfId="3276" xr:uid="{00000000-0005-0000-0000-0000A3170000}"/>
    <cellStyle name="Normal 12 13" xfId="3277" xr:uid="{00000000-0005-0000-0000-0000A4170000}"/>
    <cellStyle name="Normal 12 14" xfId="3278" xr:uid="{00000000-0005-0000-0000-0000A5170000}"/>
    <cellStyle name="Normal 12 15" xfId="3279" xr:uid="{00000000-0005-0000-0000-0000A6170000}"/>
    <cellStyle name="Normal 12 16" xfId="1556" xr:uid="{00000000-0005-0000-0000-0000A7170000}"/>
    <cellStyle name="Normal 12 16 2" xfId="5977" xr:uid="{00000000-0005-0000-0000-0000A8170000}"/>
    <cellStyle name="Normal 12 16 2 2" xfId="10125" xr:uid="{7C5E190F-06B1-4285-9DD4-83BF647D1ED2}"/>
    <cellStyle name="Normal 12 16 3" xfId="9245" xr:uid="{00000000-0005-0000-0000-0000A9170000}"/>
    <cellStyle name="Normal 12 16 3 2" xfId="10126" xr:uid="{E214388D-7A8A-455E-98F0-35FD1025507D}"/>
    <cellStyle name="Normal 12 16 4" xfId="9518" xr:uid="{44F665FC-40F4-4F8A-997C-464B231F04F8}"/>
    <cellStyle name="Normal 12 16_11. BS" xfId="10803" xr:uid="{A88C5B5D-C013-48AF-BF16-541F3A8DEFB7}"/>
    <cellStyle name="Normal 12 17" xfId="5613" xr:uid="{00000000-0005-0000-0000-0000AA170000}"/>
    <cellStyle name="Normal 12 17 2" xfId="10127" xr:uid="{6C507D98-FB92-45A5-995F-A124BACC6233}"/>
    <cellStyle name="Normal 12 2" xfId="1557" xr:uid="{00000000-0005-0000-0000-0000AB170000}"/>
    <cellStyle name="Normal 12 2 2" xfId="5614" xr:uid="{00000000-0005-0000-0000-0000AC170000}"/>
    <cellStyle name="Normal 12 2 2 2" xfId="10128" xr:uid="{82C03339-0895-4897-8DD2-7BBA8BC72B03}"/>
    <cellStyle name="Normal 12 2 3" xfId="5978" xr:uid="{00000000-0005-0000-0000-0000AD170000}"/>
    <cellStyle name="Normal 12 2 3 2" xfId="10129" xr:uid="{84186C79-2AC9-4CD2-A651-A2651CEB5BDA}"/>
    <cellStyle name="Normal 12 2 4" xfId="9246" xr:uid="{00000000-0005-0000-0000-0000AE170000}"/>
    <cellStyle name="Normal 12 2 4 2" xfId="10130" xr:uid="{A9158256-4D28-4EEE-8FCC-CBC5EBEF5D22}"/>
    <cellStyle name="Normal 12 2 5" xfId="9519" xr:uid="{754648A9-51D5-4917-97E2-E81305295D27}"/>
    <cellStyle name="Normal 12 2_11. BS" xfId="10804" xr:uid="{B0BA9DA3-8FD6-43C8-B8BB-0215B67C20C4}"/>
    <cellStyle name="Normal 12 3" xfId="1558" xr:uid="{00000000-0005-0000-0000-0000AF170000}"/>
    <cellStyle name="Normal 12 4" xfId="3280" xr:uid="{00000000-0005-0000-0000-0000B0170000}"/>
    <cellStyle name="Normal 12 5" xfId="3281" xr:uid="{00000000-0005-0000-0000-0000B1170000}"/>
    <cellStyle name="Normal 12 6" xfId="3282" xr:uid="{00000000-0005-0000-0000-0000B2170000}"/>
    <cellStyle name="Normal 12 7" xfId="3283" xr:uid="{00000000-0005-0000-0000-0000B3170000}"/>
    <cellStyle name="Normal 12 8" xfId="3284" xr:uid="{00000000-0005-0000-0000-0000B4170000}"/>
    <cellStyle name="Normal 12 9" xfId="3285" xr:uid="{00000000-0005-0000-0000-0000B5170000}"/>
    <cellStyle name="Normal 12_14. BAs" xfId="9000" xr:uid="{00000000-0005-0000-0000-0000B6170000}"/>
    <cellStyle name="Normal 120" xfId="8362" xr:uid="{00000000-0005-0000-0000-0000B7170000}"/>
    <cellStyle name="Normal 121" xfId="8363" xr:uid="{00000000-0005-0000-0000-0000B8170000}"/>
    <cellStyle name="Normal 122" xfId="8364" xr:uid="{00000000-0005-0000-0000-0000B9170000}"/>
    <cellStyle name="Normal 123" xfId="8365" xr:uid="{00000000-0005-0000-0000-0000BA170000}"/>
    <cellStyle name="Normal 124" xfId="8366" xr:uid="{00000000-0005-0000-0000-0000BB170000}"/>
    <cellStyle name="Normal 125" xfId="8367" xr:uid="{00000000-0005-0000-0000-0000BC170000}"/>
    <cellStyle name="Normal 126" xfId="8368" xr:uid="{00000000-0005-0000-0000-0000BD170000}"/>
    <cellStyle name="Normal 127" xfId="8369" xr:uid="{00000000-0005-0000-0000-0000BE170000}"/>
    <cellStyle name="Normal 128" xfId="8370" xr:uid="{00000000-0005-0000-0000-0000BF170000}"/>
    <cellStyle name="Normal 129" xfId="8371" xr:uid="{00000000-0005-0000-0000-0000C0170000}"/>
    <cellStyle name="Normal 13" xfId="388" xr:uid="{00000000-0005-0000-0000-0000C1170000}"/>
    <cellStyle name="Normal 13 10" xfId="3286" xr:uid="{00000000-0005-0000-0000-0000C2170000}"/>
    <cellStyle name="Normal 13 11" xfId="3287" xr:uid="{00000000-0005-0000-0000-0000C3170000}"/>
    <cellStyle name="Normal 13 12" xfId="3288" xr:uid="{00000000-0005-0000-0000-0000C4170000}"/>
    <cellStyle name="Normal 13 13" xfId="3289" xr:uid="{00000000-0005-0000-0000-0000C5170000}"/>
    <cellStyle name="Normal 13 14" xfId="3290" xr:uid="{00000000-0005-0000-0000-0000C6170000}"/>
    <cellStyle name="Normal 13 15" xfId="3291" xr:uid="{00000000-0005-0000-0000-0000C7170000}"/>
    <cellStyle name="Normal 13 16" xfId="1559" xr:uid="{00000000-0005-0000-0000-0000C8170000}"/>
    <cellStyle name="Normal 13 16 2" xfId="5979" xr:uid="{00000000-0005-0000-0000-0000C9170000}"/>
    <cellStyle name="Normal 13 16 2 2" xfId="10131" xr:uid="{8752233F-F792-4A1A-988D-5CFB840FFEF4}"/>
    <cellStyle name="Normal 13 16 3" xfId="9247" xr:uid="{00000000-0005-0000-0000-0000CA170000}"/>
    <cellStyle name="Normal 13 16 3 2" xfId="10132" xr:uid="{F648C55C-6C89-4C80-A47A-C428D1AB6A76}"/>
    <cellStyle name="Normal 13 16 4" xfId="9520" xr:uid="{7137F7E8-1BA6-44BB-93BD-D1B3F71D5225}"/>
    <cellStyle name="Normal 13 16_11. BS" xfId="10805" xr:uid="{130B452D-E284-4A7F-8B65-AC0A172599A3}"/>
    <cellStyle name="Normal 13 17" xfId="5615" xr:uid="{00000000-0005-0000-0000-0000CB170000}"/>
    <cellStyle name="Normal 13 17 2" xfId="10133" xr:uid="{B5BB885A-68C9-4D40-B781-9EF9FF14D65B}"/>
    <cellStyle name="Normal 13 2" xfId="1560" xr:uid="{00000000-0005-0000-0000-0000CC170000}"/>
    <cellStyle name="Normal 13 2 2" xfId="8372" xr:uid="{00000000-0005-0000-0000-0000CD170000}"/>
    <cellStyle name="Normal 13 2 2 2" xfId="8373" xr:uid="{00000000-0005-0000-0000-0000CE170000}"/>
    <cellStyle name="Normal 13 2 2_11. BS" xfId="10807" xr:uid="{3F077C3A-C009-4632-B8D4-676B0CBFAC3D}"/>
    <cellStyle name="Normal 13 2_11. BS" xfId="10806" xr:uid="{D8919415-2DC7-42F6-A14E-3C8A65969D72}"/>
    <cellStyle name="Normal 13 3" xfId="3292" xr:uid="{00000000-0005-0000-0000-0000D1170000}"/>
    <cellStyle name="Normal 13 3 2" xfId="8374" xr:uid="{00000000-0005-0000-0000-0000D2170000}"/>
    <cellStyle name="Normal 13 3_14. BAs" xfId="9002" xr:uid="{00000000-0005-0000-0000-0000D3170000}"/>
    <cellStyle name="Normal 13 4" xfId="3293" xr:uid="{00000000-0005-0000-0000-0000D4170000}"/>
    <cellStyle name="Normal 13 5" xfId="3294" xr:uid="{00000000-0005-0000-0000-0000D5170000}"/>
    <cellStyle name="Normal 13 6" xfId="3295" xr:uid="{00000000-0005-0000-0000-0000D6170000}"/>
    <cellStyle name="Normal 13 7" xfId="3296" xr:uid="{00000000-0005-0000-0000-0000D7170000}"/>
    <cellStyle name="Normal 13 8" xfId="3297" xr:uid="{00000000-0005-0000-0000-0000D8170000}"/>
    <cellStyle name="Normal 13 9" xfId="3298" xr:uid="{00000000-0005-0000-0000-0000D9170000}"/>
    <cellStyle name="Normal 13_14. BAs" xfId="9001" xr:uid="{00000000-0005-0000-0000-0000DA170000}"/>
    <cellStyle name="Normal 130" xfId="8375" xr:uid="{00000000-0005-0000-0000-0000DB170000}"/>
    <cellStyle name="Normal 131" xfId="8376" xr:uid="{00000000-0005-0000-0000-0000DC170000}"/>
    <cellStyle name="Normal 132" xfId="8377" xr:uid="{00000000-0005-0000-0000-0000DD170000}"/>
    <cellStyle name="Normal 132 2" xfId="8378" xr:uid="{00000000-0005-0000-0000-0000DE170000}"/>
    <cellStyle name="Normal 132_11. BS" xfId="10808" xr:uid="{42006CBD-6586-4BD9-84A1-E2677FF08F81}"/>
    <cellStyle name="Normal 133" xfId="8379" xr:uid="{00000000-0005-0000-0000-0000E0170000}"/>
    <cellStyle name="Normal 134" xfId="8380" xr:uid="{00000000-0005-0000-0000-0000E1170000}"/>
    <cellStyle name="Normal 135" xfId="8381" xr:uid="{00000000-0005-0000-0000-0000E2170000}"/>
    <cellStyle name="Normal 136" xfId="8382" xr:uid="{00000000-0005-0000-0000-0000E3170000}"/>
    <cellStyle name="Normal 137" xfId="8383" xr:uid="{00000000-0005-0000-0000-0000E4170000}"/>
    <cellStyle name="Normal 138" xfId="8384" xr:uid="{00000000-0005-0000-0000-0000E5170000}"/>
    <cellStyle name="Normal 139" xfId="8385" xr:uid="{00000000-0005-0000-0000-0000E6170000}"/>
    <cellStyle name="Normal 14" xfId="389" xr:uid="{00000000-0005-0000-0000-0000E7170000}"/>
    <cellStyle name="Normal 14 10" xfId="3299" xr:uid="{00000000-0005-0000-0000-0000E8170000}"/>
    <cellStyle name="Normal 14 11" xfId="3300" xr:uid="{00000000-0005-0000-0000-0000E9170000}"/>
    <cellStyle name="Normal 14 12" xfId="3301" xr:uid="{00000000-0005-0000-0000-0000EA170000}"/>
    <cellStyle name="Normal 14 13" xfId="3302" xr:uid="{00000000-0005-0000-0000-0000EB170000}"/>
    <cellStyle name="Normal 14 14" xfId="3303" xr:uid="{00000000-0005-0000-0000-0000EC170000}"/>
    <cellStyle name="Normal 14 15" xfId="3304" xr:uid="{00000000-0005-0000-0000-0000ED170000}"/>
    <cellStyle name="Normal 14 2" xfId="1561" xr:uid="{00000000-0005-0000-0000-0000EE170000}"/>
    <cellStyle name="Normal 14 2 2" xfId="8386" xr:uid="{00000000-0005-0000-0000-0000EF170000}"/>
    <cellStyle name="Normal 14 2 3" xfId="8387" xr:uid="{00000000-0005-0000-0000-0000F0170000}"/>
    <cellStyle name="Normal 14 2 4" xfId="8388" xr:uid="{00000000-0005-0000-0000-0000F1170000}"/>
    <cellStyle name="Normal 14 2 5" xfId="8389" xr:uid="{00000000-0005-0000-0000-0000F2170000}"/>
    <cellStyle name="Normal 14 2_11. BS" xfId="10809" xr:uid="{087B7B88-6E34-4FF4-80A4-337E783BDC1A}"/>
    <cellStyle name="Normal 14 3" xfId="3305" xr:uid="{00000000-0005-0000-0000-0000F4170000}"/>
    <cellStyle name="Normal 14 4" xfId="3306" xr:uid="{00000000-0005-0000-0000-0000F5170000}"/>
    <cellStyle name="Normal 14 5" xfId="3307" xr:uid="{00000000-0005-0000-0000-0000F6170000}"/>
    <cellStyle name="Normal 14 6" xfId="3308" xr:uid="{00000000-0005-0000-0000-0000F7170000}"/>
    <cellStyle name="Normal 14 7" xfId="3309" xr:uid="{00000000-0005-0000-0000-0000F8170000}"/>
    <cellStyle name="Normal 14 8" xfId="3310" xr:uid="{00000000-0005-0000-0000-0000F9170000}"/>
    <cellStyle name="Normal 14 9" xfId="3311" xr:uid="{00000000-0005-0000-0000-0000FA170000}"/>
    <cellStyle name="Normal 14_14. BAs" xfId="9003" xr:uid="{00000000-0005-0000-0000-0000FB170000}"/>
    <cellStyle name="Normal 140" xfId="8390" xr:uid="{00000000-0005-0000-0000-0000FC170000}"/>
    <cellStyle name="Normal 141" xfId="8391" xr:uid="{00000000-0005-0000-0000-0000FD170000}"/>
    <cellStyle name="Normal 142" xfId="8392" xr:uid="{00000000-0005-0000-0000-0000FE170000}"/>
    <cellStyle name="Normal 143" xfId="8393" xr:uid="{00000000-0005-0000-0000-0000FF170000}"/>
    <cellStyle name="Normal 144" xfId="8394" xr:uid="{00000000-0005-0000-0000-000000180000}"/>
    <cellStyle name="Normal 145" xfId="8395" xr:uid="{00000000-0005-0000-0000-000001180000}"/>
    <cellStyle name="Normal 146" xfId="8396" xr:uid="{00000000-0005-0000-0000-000002180000}"/>
    <cellStyle name="Normal 147" xfId="8397" xr:uid="{00000000-0005-0000-0000-000003180000}"/>
    <cellStyle name="Normal 148" xfId="8398" xr:uid="{00000000-0005-0000-0000-000004180000}"/>
    <cellStyle name="Normal 149" xfId="8399" xr:uid="{00000000-0005-0000-0000-000005180000}"/>
    <cellStyle name="Normal 15" xfId="390" xr:uid="{00000000-0005-0000-0000-000006180000}"/>
    <cellStyle name="Normal 15 10" xfId="3312" xr:uid="{00000000-0005-0000-0000-000007180000}"/>
    <cellStyle name="Normal 15 11" xfId="3313" xr:uid="{00000000-0005-0000-0000-000008180000}"/>
    <cellStyle name="Normal 15 12" xfId="3314" xr:uid="{00000000-0005-0000-0000-000009180000}"/>
    <cellStyle name="Normal 15 13" xfId="3315" xr:uid="{00000000-0005-0000-0000-00000A180000}"/>
    <cellStyle name="Normal 15 14" xfId="3316" xr:uid="{00000000-0005-0000-0000-00000B180000}"/>
    <cellStyle name="Normal 15 15" xfId="3317" xr:uid="{00000000-0005-0000-0000-00000C180000}"/>
    <cellStyle name="Normal 15 2" xfId="644" xr:uid="{00000000-0005-0000-0000-00000D180000}"/>
    <cellStyle name="Normal 15 2 2" xfId="1562" xr:uid="{00000000-0005-0000-0000-00000E180000}"/>
    <cellStyle name="Normal 15 2_14. BAs" xfId="9004" xr:uid="{00000000-0005-0000-0000-00000F180000}"/>
    <cellStyle name="Normal 15 3" xfId="3318" xr:uid="{00000000-0005-0000-0000-000010180000}"/>
    <cellStyle name="Normal 15 4" xfId="3319" xr:uid="{00000000-0005-0000-0000-000011180000}"/>
    <cellStyle name="Normal 15 5" xfId="3320" xr:uid="{00000000-0005-0000-0000-000012180000}"/>
    <cellStyle name="Normal 15 6" xfId="3321" xr:uid="{00000000-0005-0000-0000-000013180000}"/>
    <cellStyle name="Normal 15 7" xfId="3322" xr:uid="{00000000-0005-0000-0000-000014180000}"/>
    <cellStyle name="Normal 15 8" xfId="3323" xr:uid="{00000000-0005-0000-0000-000015180000}"/>
    <cellStyle name="Normal 15 9" xfId="3324" xr:uid="{00000000-0005-0000-0000-000016180000}"/>
    <cellStyle name="Normal 15_11. BS" xfId="10810" xr:uid="{966AFB54-A7C1-4481-87EB-DC97B0394651}"/>
    <cellStyle name="Normal 150" xfId="8400" xr:uid="{00000000-0005-0000-0000-000018180000}"/>
    <cellStyle name="Normal 151" xfId="8401" xr:uid="{00000000-0005-0000-0000-000019180000}"/>
    <cellStyle name="Normal 152" xfId="8402" xr:uid="{00000000-0005-0000-0000-00001A180000}"/>
    <cellStyle name="Normal 153" xfId="8403" xr:uid="{00000000-0005-0000-0000-00001B180000}"/>
    <cellStyle name="Normal 154" xfId="8404" xr:uid="{00000000-0005-0000-0000-00001C180000}"/>
    <cellStyle name="Normal 155" xfId="8405" xr:uid="{00000000-0005-0000-0000-00001D180000}"/>
    <cellStyle name="Normal 156" xfId="8406" xr:uid="{00000000-0005-0000-0000-00001E180000}"/>
    <cellStyle name="Normal 157" xfId="8407" xr:uid="{00000000-0005-0000-0000-00001F180000}"/>
    <cellStyle name="Normal 158" xfId="8408" xr:uid="{00000000-0005-0000-0000-000020180000}"/>
    <cellStyle name="Normal 159" xfId="8409" xr:uid="{00000000-0005-0000-0000-000021180000}"/>
    <cellStyle name="Normal 16" xfId="391" xr:uid="{00000000-0005-0000-0000-000022180000}"/>
    <cellStyle name="Normal 16 10" xfId="3325" xr:uid="{00000000-0005-0000-0000-000023180000}"/>
    <cellStyle name="Normal 16 11" xfId="3326" xr:uid="{00000000-0005-0000-0000-000024180000}"/>
    <cellStyle name="Normal 16 12" xfId="3327" xr:uid="{00000000-0005-0000-0000-000025180000}"/>
    <cellStyle name="Normal 16 13" xfId="3328" xr:uid="{00000000-0005-0000-0000-000026180000}"/>
    <cellStyle name="Normal 16 14" xfId="3329" xr:uid="{00000000-0005-0000-0000-000027180000}"/>
    <cellStyle name="Normal 16 15" xfId="3330" xr:uid="{00000000-0005-0000-0000-000028180000}"/>
    <cellStyle name="Normal 16 2" xfId="645" xr:uid="{00000000-0005-0000-0000-000029180000}"/>
    <cellStyle name="Normal 16 3" xfId="1563" xr:uid="{00000000-0005-0000-0000-00002A180000}"/>
    <cellStyle name="Normal 16 4" xfId="3331" xr:uid="{00000000-0005-0000-0000-00002B180000}"/>
    <cellStyle name="Normal 16 5" xfId="3332" xr:uid="{00000000-0005-0000-0000-00002C180000}"/>
    <cellStyle name="Normal 16 6" xfId="3333" xr:uid="{00000000-0005-0000-0000-00002D180000}"/>
    <cellStyle name="Normal 16 7" xfId="3334" xr:uid="{00000000-0005-0000-0000-00002E180000}"/>
    <cellStyle name="Normal 16 8" xfId="3335" xr:uid="{00000000-0005-0000-0000-00002F180000}"/>
    <cellStyle name="Normal 16 9" xfId="3336" xr:uid="{00000000-0005-0000-0000-000030180000}"/>
    <cellStyle name="Normal 16_11. BS" xfId="10811" xr:uid="{AF56F33C-DED0-40B1-B135-DFBCC651D807}"/>
    <cellStyle name="Normal 160" xfId="8410" xr:uid="{00000000-0005-0000-0000-000032180000}"/>
    <cellStyle name="Normal 161" xfId="8411" xr:uid="{00000000-0005-0000-0000-000033180000}"/>
    <cellStyle name="Normal 162" xfId="8412" xr:uid="{00000000-0005-0000-0000-000034180000}"/>
    <cellStyle name="Normal 163" xfId="8413" xr:uid="{00000000-0005-0000-0000-000035180000}"/>
    <cellStyle name="Normal 164" xfId="8414" xr:uid="{00000000-0005-0000-0000-000036180000}"/>
    <cellStyle name="Normal 165" xfId="8415" xr:uid="{00000000-0005-0000-0000-000037180000}"/>
    <cellStyle name="Normal 166" xfId="8416" xr:uid="{00000000-0005-0000-0000-000038180000}"/>
    <cellStyle name="Normal 167" xfId="8417" xr:uid="{00000000-0005-0000-0000-000039180000}"/>
    <cellStyle name="Normal 168" xfId="8418" xr:uid="{00000000-0005-0000-0000-00003A180000}"/>
    <cellStyle name="Normal 169" xfId="8419" xr:uid="{00000000-0005-0000-0000-00003B180000}"/>
    <cellStyle name="Normal 17" xfId="392" xr:uid="{00000000-0005-0000-0000-00003C180000}"/>
    <cellStyle name="Normal 17 10" xfId="3337" xr:uid="{00000000-0005-0000-0000-00003D180000}"/>
    <cellStyle name="Normal 17 11" xfId="3338" xr:uid="{00000000-0005-0000-0000-00003E180000}"/>
    <cellStyle name="Normal 17 12" xfId="3339" xr:uid="{00000000-0005-0000-0000-00003F180000}"/>
    <cellStyle name="Normal 17 13" xfId="3340" xr:uid="{00000000-0005-0000-0000-000040180000}"/>
    <cellStyle name="Normal 17 14" xfId="3341" xr:uid="{00000000-0005-0000-0000-000041180000}"/>
    <cellStyle name="Normal 17 15" xfId="3342" xr:uid="{00000000-0005-0000-0000-000042180000}"/>
    <cellStyle name="Normal 17 2" xfId="393" xr:uid="{00000000-0005-0000-0000-000043180000}"/>
    <cellStyle name="Normal 17 3" xfId="1564" xr:uid="{00000000-0005-0000-0000-000044180000}"/>
    <cellStyle name="Normal 17 4" xfId="3343" xr:uid="{00000000-0005-0000-0000-000045180000}"/>
    <cellStyle name="Normal 17 5" xfId="3344" xr:uid="{00000000-0005-0000-0000-000046180000}"/>
    <cellStyle name="Normal 17 6" xfId="3345" xr:uid="{00000000-0005-0000-0000-000047180000}"/>
    <cellStyle name="Normal 17 7" xfId="3346" xr:uid="{00000000-0005-0000-0000-000048180000}"/>
    <cellStyle name="Normal 17 8" xfId="3347" xr:uid="{00000000-0005-0000-0000-000049180000}"/>
    <cellStyle name="Normal 17 9" xfId="3348" xr:uid="{00000000-0005-0000-0000-00004A180000}"/>
    <cellStyle name="Normal 17_14. BAs" xfId="9005" xr:uid="{00000000-0005-0000-0000-00004B180000}"/>
    <cellStyle name="Normal 170" xfId="8420" xr:uid="{00000000-0005-0000-0000-00004C180000}"/>
    <cellStyle name="Normal 171" xfId="8421" xr:uid="{00000000-0005-0000-0000-00004D180000}"/>
    <cellStyle name="Normal 172" xfId="8422" xr:uid="{00000000-0005-0000-0000-00004E180000}"/>
    <cellStyle name="Normal 173" xfId="8423" xr:uid="{00000000-0005-0000-0000-00004F180000}"/>
    <cellStyle name="Normal 174" xfId="8424" xr:uid="{00000000-0005-0000-0000-000050180000}"/>
    <cellStyle name="Normal 175" xfId="8425" xr:uid="{00000000-0005-0000-0000-000051180000}"/>
    <cellStyle name="Normal 176" xfId="8426" xr:uid="{00000000-0005-0000-0000-000052180000}"/>
    <cellStyle name="Normal 177" xfId="8427" xr:uid="{00000000-0005-0000-0000-000053180000}"/>
    <cellStyle name="Normal 178" xfId="8919" xr:uid="{00000000-0005-0000-0000-000054180000}"/>
    <cellStyle name="Normal 179" xfId="8931" xr:uid="{00000000-0005-0000-0000-000055180000}"/>
    <cellStyle name="Normal 18" xfId="394" xr:uid="{00000000-0005-0000-0000-000056180000}"/>
    <cellStyle name="Normal 18 2" xfId="395" xr:uid="{00000000-0005-0000-0000-000057180000}"/>
    <cellStyle name="Normal 18 3" xfId="1565" xr:uid="{00000000-0005-0000-0000-000058180000}"/>
    <cellStyle name="Normal 18_14. BAs" xfId="9006" xr:uid="{00000000-0005-0000-0000-000059180000}"/>
    <cellStyle name="Normal 180" xfId="8981" xr:uid="{00000000-0005-0000-0000-00005A180000}"/>
    <cellStyle name="Normal 181" xfId="8986" xr:uid="{00000000-0005-0000-0000-00005B180000}"/>
    <cellStyle name="Normal 182" xfId="8972" xr:uid="{00000000-0005-0000-0000-00005C180000}"/>
    <cellStyle name="Normal 183" xfId="8969" xr:uid="{00000000-0005-0000-0000-00005D180000}"/>
    <cellStyle name="Normal 184" xfId="8942" xr:uid="{00000000-0005-0000-0000-00005E180000}"/>
    <cellStyle name="Normal 185" xfId="8978" xr:uid="{00000000-0005-0000-0000-00005F180000}"/>
    <cellStyle name="Normal 186" xfId="8954" xr:uid="{00000000-0005-0000-0000-000060180000}"/>
    <cellStyle name="Normal 187" xfId="8950" xr:uid="{00000000-0005-0000-0000-000061180000}"/>
    <cellStyle name="Normal 188" xfId="8953" xr:uid="{00000000-0005-0000-0000-000062180000}"/>
    <cellStyle name="Normal 189" xfId="8428" xr:uid="{00000000-0005-0000-0000-000063180000}"/>
    <cellStyle name="Normal 189 2" xfId="8429" xr:uid="{00000000-0005-0000-0000-000064180000}"/>
    <cellStyle name="Normal 189_11. BS" xfId="10812" xr:uid="{52844798-9F7A-4F48-8E0A-52DCFDADA2FB}"/>
    <cellStyle name="Normal 19" xfId="396" xr:uid="{00000000-0005-0000-0000-000065180000}"/>
    <cellStyle name="Normal 19 10" xfId="3349" xr:uid="{00000000-0005-0000-0000-000066180000}"/>
    <cellStyle name="Normal 19 11" xfId="3350" xr:uid="{00000000-0005-0000-0000-000067180000}"/>
    <cellStyle name="Normal 19 12" xfId="3351" xr:uid="{00000000-0005-0000-0000-000068180000}"/>
    <cellStyle name="Normal 19 13" xfId="3352" xr:uid="{00000000-0005-0000-0000-000069180000}"/>
    <cellStyle name="Normal 19 14" xfId="3353" xr:uid="{00000000-0005-0000-0000-00006A180000}"/>
    <cellStyle name="Normal 19 15" xfId="3354" xr:uid="{00000000-0005-0000-0000-00006B180000}"/>
    <cellStyle name="Normal 19 2" xfId="646" xr:uid="{00000000-0005-0000-0000-00006C180000}"/>
    <cellStyle name="Normal 19 2 2" xfId="1566" xr:uid="{00000000-0005-0000-0000-00006D180000}"/>
    <cellStyle name="Normal 19 2_14. BAs" xfId="9007" xr:uid="{00000000-0005-0000-0000-00006E180000}"/>
    <cellStyle name="Normal 19 3" xfId="3355" xr:uid="{00000000-0005-0000-0000-00006F180000}"/>
    <cellStyle name="Normal 19 4" xfId="3356" xr:uid="{00000000-0005-0000-0000-000070180000}"/>
    <cellStyle name="Normal 19 5" xfId="3357" xr:uid="{00000000-0005-0000-0000-000071180000}"/>
    <cellStyle name="Normal 19 6" xfId="3358" xr:uid="{00000000-0005-0000-0000-000072180000}"/>
    <cellStyle name="Normal 19 7" xfId="3359" xr:uid="{00000000-0005-0000-0000-000073180000}"/>
    <cellStyle name="Normal 19 8" xfId="3360" xr:uid="{00000000-0005-0000-0000-000074180000}"/>
    <cellStyle name="Normal 19 9" xfId="3361" xr:uid="{00000000-0005-0000-0000-000075180000}"/>
    <cellStyle name="Normal 19_11. BS" xfId="10813" xr:uid="{249B4600-A69D-4A82-A218-769A454BADE4}"/>
    <cellStyle name="Normal 190" xfId="8990" xr:uid="{00000000-0005-0000-0000-000077180000}"/>
    <cellStyle name="Normal 191" xfId="5724" xr:uid="{00000000-0005-0000-0000-000078180000}"/>
    <cellStyle name="Normal 191 2" xfId="10134" xr:uid="{AF3DF3A4-BAB9-40C7-9353-4BC4CFFEF2C4}"/>
    <cellStyle name="Normal 192" xfId="9087" xr:uid="{00000000-0005-0000-0000-000079180000}"/>
    <cellStyle name="Normal 192 2" xfId="10135" xr:uid="{5496099C-7967-482D-99FD-436C8584F201}"/>
    <cellStyle name="Normal 193" xfId="9332" xr:uid="{7D7C4433-E21C-411E-84D6-D662F0ED3B4A}"/>
    <cellStyle name="Normal 194" xfId="9347" xr:uid="{3B7519FB-A5D2-46D2-BF11-6F27E63E6FA2}"/>
    <cellStyle name="Normal 195" xfId="9345" xr:uid="{EF16DE5E-5F5D-4DF3-A162-8E22279B9AEA}"/>
    <cellStyle name="Normal 196" xfId="9562" xr:uid="{60721FA7-5CCE-4964-8AF7-FC984C353623}"/>
    <cellStyle name="Normal 2" xfId="397" xr:uid="{00000000-0005-0000-0000-00007A180000}"/>
    <cellStyle name="Normal 2 10" xfId="1567" xr:uid="{00000000-0005-0000-0000-00007B180000}"/>
    <cellStyle name="Normal 2 10 10" xfId="3362" xr:uid="{00000000-0005-0000-0000-00007C180000}"/>
    <cellStyle name="Normal 2 10 2" xfId="10321" xr:uid="{6361F8F5-4D66-4358-901D-F59367D4B6A8}"/>
    <cellStyle name="Normal 2 10_14. BAs" xfId="9009" xr:uid="{00000000-0005-0000-0000-00007D180000}"/>
    <cellStyle name="Normal 2 100" xfId="3363" xr:uid="{00000000-0005-0000-0000-00007E180000}"/>
    <cellStyle name="Normal 2 101" xfId="3364" xr:uid="{00000000-0005-0000-0000-00007F180000}"/>
    <cellStyle name="Normal 2 102" xfId="3365" xr:uid="{00000000-0005-0000-0000-000080180000}"/>
    <cellStyle name="Normal 2 103" xfId="3366" xr:uid="{00000000-0005-0000-0000-000081180000}"/>
    <cellStyle name="Normal 2 104" xfId="3367" xr:uid="{00000000-0005-0000-0000-000082180000}"/>
    <cellStyle name="Normal 2 105" xfId="3368" xr:uid="{00000000-0005-0000-0000-000083180000}"/>
    <cellStyle name="Normal 2 106" xfId="3369" xr:uid="{00000000-0005-0000-0000-000084180000}"/>
    <cellStyle name="Normal 2 107" xfId="3370" xr:uid="{00000000-0005-0000-0000-000085180000}"/>
    <cellStyle name="Normal 2 108" xfId="3371" xr:uid="{00000000-0005-0000-0000-000086180000}"/>
    <cellStyle name="Normal 2 109" xfId="3372" xr:uid="{00000000-0005-0000-0000-000087180000}"/>
    <cellStyle name="Normal 2 11" xfId="1568" xr:uid="{00000000-0005-0000-0000-000088180000}"/>
    <cellStyle name="Normal 2 11 2" xfId="8430" xr:uid="{00000000-0005-0000-0000-000089180000}"/>
    <cellStyle name="Normal 2 11_14. BAs" xfId="9010" xr:uid="{00000000-0005-0000-0000-00008A180000}"/>
    <cellStyle name="Normal 2 110" xfId="3373" xr:uid="{00000000-0005-0000-0000-00008B180000}"/>
    <cellStyle name="Normal 2 113" xfId="9086" xr:uid="{00000000-0005-0000-0000-00008C180000}"/>
    <cellStyle name="Normal 2 12" xfId="1569" xr:uid="{00000000-0005-0000-0000-00008D180000}"/>
    <cellStyle name="Normal 2 12 2" xfId="8431" xr:uid="{00000000-0005-0000-0000-00008E180000}"/>
    <cellStyle name="Normal 2 12 3" xfId="8432" xr:uid="{00000000-0005-0000-0000-00008F180000}"/>
    <cellStyle name="Normal 2 12_14. BAs" xfId="9011" xr:uid="{00000000-0005-0000-0000-000090180000}"/>
    <cellStyle name="Normal 2 13" xfId="1570" xr:uid="{00000000-0005-0000-0000-000091180000}"/>
    <cellStyle name="Normal 2 14" xfId="1571" xr:uid="{00000000-0005-0000-0000-000092180000}"/>
    <cellStyle name="Normal 2 15" xfId="1572" xr:uid="{00000000-0005-0000-0000-000093180000}"/>
    <cellStyle name="Normal 2 16" xfId="1573" xr:uid="{00000000-0005-0000-0000-000094180000}"/>
    <cellStyle name="Normal 2 17" xfId="1574" xr:uid="{00000000-0005-0000-0000-000095180000}"/>
    <cellStyle name="Normal 2 18" xfId="1575" xr:uid="{00000000-0005-0000-0000-000096180000}"/>
    <cellStyle name="Normal 2 19" xfId="1576" xr:uid="{00000000-0005-0000-0000-000097180000}"/>
    <cellStyle name="Normal 2 2" xfId="398" xr:uid="{00000000-0005-0000-0000-000098180000}"/>
    <cellStyle name="Normal 2 2 10" xfId="3374" xr:uid="{00000000-0005-0000-0000-000099180000}"/>
    <cellStyle name="Normal 2 2 11" xfId="3375" xr:uid="{00000000-0005-0000-0000-00009A180000}"/>
    <cellStyle name="Normal 2 2 12" xfId="3376" xr:uid="{00000000-0005-0000-0000-00009B180000}"/>
    <cellStyle name="Normal 2 2 13" xfId="3377" xr:uid="{00000000-0005-0000-0000-00009C180000}"/>
    <cellStyle name="Normal 2 2 2" xfId="399" xr:uid="{00000000-0005-0000-0000-00009D180000}"/>
    <cellStyle name="Normal 2 2 2 2" xfId="1577" xr:uid="{00000000-0005-0000-0000-00009E180000}"/>
    <cellStyle name="Normal 2 2 2 3" xfId="1578" xr:uid="{00000000-0005-0000-0000-00009F180000}"/>
    <cellStyle name="Normal 2 2 2 4" xfId="1579" xr:uid="{00000000-0005-0000-0000-0000A0180000}"/>
    <cellStyle name="Normal 2 2 2_14. BAs" xfId="9013" xr:uid="{00000000-0005-0000-0000-0000A1180000}"/>
    <cellStyle name="Normal 2 2 3" xfId="1580" xr:uid="{00000000-0005-0000-0000-0000A2180000}"/>
    <cellStyle name="Normal 2 2 3 2" xfId="8433" xr:uid="{00000000-0005-0000-0000-0000A3180000}"/>
    <cellStyle name="Normal 2 2 3 3" xfId="5678" xr:uid="{00000000-0005-0000-0000-0000A4180000}"/>
    <cellStyle name="Normal 2 2 3_14. BAs" xfId="9014" xr:uid="{00000000-0005-0000-0000-0000A5180000}"/>
    <cellStyle name="Normal 2 2 4" xfId="1581" xr:uid="{00000000-0005-0000-0000-0000A6180000}"/>
    <cellStyle name="Normal 2 2 4 2" xfId="8434" xr:uid="{00000000-0005-0000-0000-0000A7180000}"/>
    <cellStyle name="Normal 2 2 4 3" xfId="8435" xr:uid="{00000000-0005-0000-0000-0000A8180000}"/>
    <cellStyle name="Normal 2 2 4 4" xfId="8436" xr:uid="{00000000-0005-0000-0000-0000A9180000}"/>
    <cellStyle name="Normal 2 2 4 5" xfId="8437" xr:uid="{00000000-0005-0000-0000-0000AA180000}"/>
    <cellStyle name="Normal 2 2 4_11. BS" xfId="10814" xr:uid="{2DD2AB9A-0AFC-49CA-AA6C-47B4671BE5E5}"/>
    <cellStyle name="Normal 2 2 5" xfId="1582" xr:uid="{00000000-0005-0000-0000-0000AC180000}"/>
    <cellStyle name="Normal 2 2 6" xfId="1583" xr:uid="{00000000-0005-0000-0000-0000AD180000}"/>
    <cellStyle name="Normal 2 2 6 2" xfId="8438" xr:uid="{00000000-0005-0000-0000-0000AE180000}"/>
    <cellStyle name="Normal 2 2 6 3" xfId="8439" xr:uid="{00000000-0005-0000-0000-0000AF180000}"/>
    <cellStyle name="Normal 2 2 6 4" xfId="8440" xr:uid="{00000000-0005-0000-0000-0000B0180000}"/>
    <cellStyle name="Normal 2 2 6 5" xfId="8441" xr:uid="{00000000-0005-0000-0000-0000B1180000}"/>
    <cellStyle name="Normal 2 2 6_14. BAs" xfId="9015" xr:uid="{00000000-0005-0000-0000-0000B2180000}"/>
    <cellStyle name="Normal 2 2 7" xfId="1584" xr:uid="{00000000-0005-0000-0000-0000B3180000}"/>
    <cellStyle name="Normal 2 2 8" xfId="1585" xr:uid="{00000000-0005-0000-0000-0000B4180000}"/>
    <cellStyle name="Normal 2 2 9" xfId="3378" xr:uid="{00000000-0005-0000-0000-0000B5180000}"/>
    <cellStyle name="Normal 2 2_14. BAs" xfId="9012" xr:uid="{00000000-0005-0000-0000-0000B6180000}"/>
    <cellStyle name="Normal 2 20" xfId="3379" xr:uid="{00000000-0005-0000-0000-0000B7180000}"/>
    <cellStyle name="Normal 2 21" xfId="3380" xr:uid="{00000000-0005-0000-0000-0000B8180000}"/>
    <cellStyle name="Normal 2 22" xfId="3381" xr:uid="{00000000-0005-0000-0000-0000B9180000}"/>
    <cellStyle name="Normal 2 23" xfId="3382" xr:uid="{00000000-0005-0000-0000-0000BA180000}"/>
    <cellStyle name="Normal 2 24" xfId="3383" xr:uid="{00000000-0005-0000-0000-0000BB180000}"/>
    <cellStyle name="Normal 2 25" xfId="3384" xr:uid="{00000000-0005-0000-0000-0000BC180000}"/>
    <cellStyle name="Normal 2 26" xfId="3385" xr:uid="{00000000-0005-0000-0000-0000BD180000}"/>
    <cellStyle name="Normal 2 27" xfId="3386" xr:uid="{00000000-0005-0000-0000-0000BE180000}"/>
    <cellStyle name="Normal 2 28" xfId="3387" xr:uid="{00000000-0005-0000-0000-0000BF180000}"/>
    <cellStyle name="Normal 2 29" xfId="3388" xr:uid="{00000000-0005-0000-0000-0000C0180000}"/>
    <cellStyle name="Normal 2 3" xfId="400" xr:uid="{00000000-0005-0000-0000-0000C1180000}"/>
    <cellStyle name="Normal 2 3 10" xfId="3389" xr:uid="{00000000-0005-0000-0000-0000C2180000}"/>
    <cellStyle name="Normal 2 3 11" xfId="3390" xr:uid="{00000000-0005-0000-0000-0000C3180000}"/>
    <cellStyle name="Normal 2 3 12" xfId="3391" xr:uid="{00000000-0005-0000-0000-0000C4180000}"/>
    <cellStyle name="Normal 2 3 2" xfId="1586" xr:uid="{00000000-0005-0000-0000-0000C5180000}"/>
    <cellStyle name="Normal 2 3 3" xfId="1587" xr:uid="{00000000-0005-0000-0000-0000C6180000}"/>
    <cellStyle name="Normal 2 3 4" xfId="1588" xr:uid="{00000000-0005-0000-0000-0000C7180000}"/>
    <cellStyle name="Normal 2 3 5" xfId="1589" xr:uid="{00000000-0005-0000-0000-0000C8180000}"/>
    <cellStyle name="Normal 2 3 6" xfId="1590" xr:uid="{00000000-0005-0000-0000-0000C9180000}"/>
    <cellStyle name="Normal 2 3 7" xfId="1591" xr:uid="{00000000-0005-0000-0000-0000CA180000}"/>
    <cellStyle name="Normal 2 3 8" xfId="3392" xr:uid="{00000000-0005-0000-0000-0000CB180000}"/>
    <cellStyle name="Normal 2 3 9" xfId="3393" xr:uid="{00000000-0005-0000-0000-0000CC180000}"/>
    <cellStyle name="Normal 2 3_14. BAs" xfId="9016" xr:uid="{00000000-0005-0000-0000-0000CD180000}"/>
    <cellStyle name="Normal 2 30" xfId="3394" xr:uid="{00000000-0005-0000-0000-0000CE180000}"/>
    <cellStyle name="Normal 2 31" xfId="3395" xr:uid="{00000000-0005-0000-0000-0000CF180000}"/>
    <cellStyle name="Normal 2 32" xfId="3396" xr:uid="{00000000-0005-0000-0000-0000D0180000}"/>
    <cellStyle name="Normal 2 33" xfId="3397" xr:uid="{00000000-0005-0000-0000-0000D1180000}"/>
    <cellStyle name="Normal 2 34" xfId="3398" xr:uid="{00000000-0005-0000-0000-0000D2180000}"/>
    <cellStyle name="Normal 2 35" xfId="3399" xr:uid="{00000000-0005-0000-0000-0000D3180000}"/>
    <cellStyle name="Normal 2 36" xfId="3400" xr:uid="{00000000-0005-0000-0000-0000D4180000}"/>
    <cellStyle name="Normal 2 37" xfId="3401" xr:uid="{00000000-0005-0000-0000-0000D5180000}"/>
    <cellStyle name="Normal 2 38" xfId="3402" xr:uid="{00000000-0005-0000-0000-0000D6180000}"/>
    <cellStyle name="Normal 2 39" xfId="3403" xr:uid="{00000000-0005-0000-0000-0000D7180000}"/>
    <cellStyle name="Normal 2 4" xfId="1592" xr:uid="{00000000-0005-0000-0000-0000D8180000}"/>
    <cellStyle name="Normal 2 4 10" xfId="3404" xr:uid="{00000000-0005-0000-0000-0000D9180000}"/>
    <cellStyle name="Normal 2 4 11" xfId="3405" xr:uid="{00000000-0005-0000-0000-0000DA180000}"/>
    <cellStyle name="Normal 2 4 12" xfId="3406" xr:uid="{00000000-0005-0000-0000-0000DB180000}"/>
    <cellStyle name="Normal 2 4 2" xfId="1593" xr:uid="{00000000-0005-0000-0000-0000DC180000}"/>
    <cellStyle name="Normal 2 4 3" xfId="1594" xr:uid="{00000000-0005-0000-0000-0000DD180000}"/>
    <cellStyle name="Normal 2 4 4" xfId="1595" xr:uid="{00000000-0005-0000-0000-0000DE180000}"/>
    <cellStyle name="Normal 2 4 5" xfId="1596" xr:uid="{00000000-0005-0000-0000-0000DF180000}"/>
    <cellStyle name="Normal 2 4 6" xfId="1597" xr:uid="{00000000-0005-0000-0000-0000E0180000}"/>
    <cellStyle name="Normal 2 4 7" xfId="1598" xr:uid="{00000000-0005-0000-0000-0000E1180000}"/>
    <cellStyle name="Normal 2 4 7 2" xfId="1599" xr:uid="{00000000-0005-0000-0000-0000E2180000}"/>
    <cellStyle name="Normal 2 4 7_14. BAs" xfId="9017" xr:uid="{00000000-0005-0000-0000-0000E3180000}"/>
    <cellStyle name="Normal 2 4 8" xfId="1600" xr:uid="{00000000-0005-0000-0000-0000E4180000}"/>
    <cellStyle name="Normal 2 4 9" xfId="3407" xr:uid="{00000000-0005-0000-0000-0000E5180000}"/>
    <cellStyle name="Normal 2 4_11. BS" xfId="10815" xr:uid="{EC4BA1FB-7932-4A41-8760-462B4D29179F}"/>
    <cellStyle name="Normal 2 40" xfId="3408" xr:uid="{00000000-0005-0000-0000-0000E7180000}"/>
    <cellStyle name="Normal 2 41" xfId="3409" xr:uid="{00000000-0005-0000-0000-0000E8180000}"/>
    <cellStyle name="Normal 2 42" xfId="3410" xr:uid="{00000000-0005-0000-0000-0000E9180000}"/>
    <cellStyle name="Normal 2 43" xfId="3411" xr:uid="{00000000-0005-0000-0000-0000EA180000}"/>
    <cellStyle name="Normal 2 44" xfId="3412" xr:uid="{00000000-0005-0000-0000-0000EB180000}"/>
    <cellStyle name="Normal 2 45" xfId="3413" xr:uid="{00000000-0005-0000-0000-0000EC180000}"/>
    <cellStyle name="Normal 2 46" xfId="3414" xr:uid="{00000000-0005-0000-0000-0000ED180000}"/>
    <cellStyle name="Normal 2 47" xfId="3415" xr:uid="{00000000-0005-0000-0000-0000EE180000}"/>
    <cellStyle name="Normal 2 48" xfId="3416" xr:uid="{00000000-0005-0000-0000-0000EF180000}"/>
    <cellStyle name="Normal 2 49" xfId="3417" xr:uid="{00000000-0005-0000-0000-0000F0180000}"/>
    <cellStyle name="Normal 2 5" xfId="1601" xr:uid="{00000000-0005-0000-0000-0000F1180000}"/>
    <cellStyle name="Normal 2 5 10" xfId="3418" xr:uid="{00000000-0005-0000-0000-0000F2180000}"/>
    <cellStyle name="Normal 2 5 11" xfId="3419" xr:uid="{00000000-0005-0000-0000-0000F3180000}"/>
    <cellStyle name="Normal 2 5 12" xfId="3420" xr:uid="{00000000-0005-0000-0000-0000F4180000}"/>
    <cellStyle name="Normal 2 5 2" xfId="1602" xr:uid="{00000000-0005-0000-0000-0000F5180000}"/>
    <cellStyle name="Normal 2 5 3" xfId="1603" xr:uid="{00000000-0005-0000-0000-0000F6180000}"/>
    <cellStyle name="Normal 2 5 4" xfId="1604" xr:uid="{00000000-0005-0000-0000-0000F7180000}"/>
    <cellStyle name="Normal 2 5 5" xfId="1605" xr:uid="{00000000-0005-0000-0000-0000F8180000}"/>
    <cellStyle name="Normal 2 5 6" xfId="1606" xr:uid="{00000000-0005-0000-0000-0000F9180000}"/>
    <cellStyle name="Normal 2 5 7" xfId="3421" xr:uid="{00000000-0005-0000-0000-0000FA180000}"/>
    <cellStyle name="Normal 2 5 8" xfId="3422" xr:uid="{00000000-0005-0000-0000-0000FB180000}"/>
    <cellStyle name="Normal 2 5 9" xfId="3423" xr:uid="{00000000-0005-0000-0000-0000FC180000}"/>
    <cellStyle name="Normal 2 5_14. BAs" xfId="9018" xr:uid="{00000000-0005-0000-0000-0000FD180000}"/>
    <cellStyle name="Normal 2 50" xfId="3424" xr:uid="{00000000-0005-0000-0000-0000FE180000}"/>
    <cellStyle name="Normal 2 51" xfId="3425" xr:uid="{00000000-0005-0000-0000-0000FF180000}"/>
    <cellStyle name="Normal 2 52" xfId="3426" xr:uid="{00000000-0005-0000-0000-000000190000}"/>
    <cellStyle name="Normal 2 53" xfId="3427" xr:uid="{00000000-0005-0000-0000-000001190000}"/>
    <cellStyle name="Normal 2 54" xfId="3428" xr:uid="{00000000-0005-0000-0000-000002190000}"/>
    <cellStyle name="Normal 2 55" xfId="3429" xr:uid="{00000000-0005-0000-0000-000003190000}"/>
    <cellStyle name="Normal 2 56" xfId="3430" xr:uid="{00000000-0005-0000-0000-000004190000}"/>
    <cellStyle name="Normal 2 57" xfId="3431" xr:uid="{00000000-0005-0000-0000-000005190000}"/>
    <cellStyle name="Normal 2 58" xfId="3432" xr:uid="{00000000-0005-0000-0000-000006190000}"/>
    <cellStyle name="Normal 2 59" xfId="3433" xr:uid="{00000000-0005-0000-0000-000007190000}"/>
    <cellStyle name="Normal 2 6" xfId="1607" xr:uid="{00000000-0005-0000-0000-000008190000}"/>
    <cellStyle name="Normal 2 6 2" xfId="1608" xr:uid="{00000000-0005-0000-0000-000009190000}"/>
    <cellStyle name="Normal 2 6 3" xfId="1609" xr:uid="{00000000-0005-0000-0000-00000A190000}"/>
    <cellStyle name="Normal 2 6 4" xfId="1610" xr:uid="{00000000-0005-0000-0000-00000B190000}"/>
    <cellStyle name="Normal 2 6 5" xfId="1611" xr:uid="{00000000-0005-0000-0000-00000C190000}"/>
    <cellStyle name="Normal 2 6 6" xfId="8442" xr:uid="{00000000-0005-0000-0000-00000D190000}"/>
    <cellStyle name="Normal 2 6 7" xfId="8443" xr:uid="{00000000-0005-0000-0000-00000E190000}"/>
    <cellStyle name="Normal 2 6 8" xfId="8444" xr:uid="{00000000-0005-0000-0000-00000F190000}"/>
    <cellStyle name="Normal 2 6_11. BS" xfId="10816" xr:uid="{001A0943-4C97-4283-BB8A-FE34769FDC94}"/>
    <cellStyle name="Normal 2 60" xfId="3434" xr:uid="{00000000-0005-0000-0000-000011190000}"/>
    <cellStyle name="Normal 2 61" xfId="3435" xr:uid="{00000000-0005-0000-0000-000012190000}"/>
    <cellStyle name="Normal 2 62" xfId="3436" xr:uid="{00000000-0005-0000-0000-000013190000}"/>
    <cellStyle name="Normal 2 63" xfId="3437" xr:uid="{00000000-0005-0000-0000-000014190000}"/>
    <cellStyle name="Normal 2 64" xfId="3438" xr:uid="{00000000-0005-0000-0000-000015190000}"/>
    <cellStyle name="Normal 2 65" xfId="3439" xr:uid="{00000000-0005-0000-0000-000016190000}"/>
    <cellStyle name="Normal 2 66" xfId="3440" xr:uid="{00000000-0005-0000-0000-000017190000}"/>
    <cellStyle name="Normal 2 67" xfId="3441" xr:uid="{00000000-0005-0000-0000-000018190000}"/>
    <cellStyle name="Normal 2 68" xfId="3442" xr:uid="{00000000-0005-0000-0000-000019190000}"/>
    <cellStyle name="Normal 2 69" xfId="3443" xr:uid="{00000000-0005-0000-0000-00001A190000}"/>
    <cellStyle name="Normal 2 7" xfId="1612" xr:uid="{00000000-0005-0000-0000-00001B190000}"/>
    <cellStyle name="Normal 2 7 2" xfId="1613" xr:uid="{00000000-0005-0000-0000-00001C190000}"/>
    <cellStyle name="Normal 2 7 3" xfId="1614" xr:uid="{00000000-0005-0000-0000-00001D190000}"/>
    <cellStyle name="Normal 2 7 4" xfId="1615" xr:uid="{00000000-0005-0000-0000-00001E190000}"/>
    <cellStyle name="Normal 2 7 5" xfId="1616" xr:uid="{00000000-0005-0000-0000-00001F190000}"/>
    <cellStyle name="Normal 2 7 6" xfId="1617" xr:uid="{00000000-0005-0000-0000-000020190000}"/>
    <cellStyle name="Normal 2 7_14. BAs" xfId="9019" xr:uid="{00000000-0005-0000-0000-000021190000}"/>
    <cellStyle name="Normal 2 70" xfId="3444" xr:uid="{00000000-0005-0000-0000-000022190000}"/>
    <cellStyle name="Normal 2 71" xfId="3445" xr:uid="{00000000-0005-0000-0000-000023190000}"/>
    <cellStyle name="Normal 2 72" xfId="3446" xr:uid="{00000000-0005-0000-0000-000024190000}"/>
    <cellStyle name="Normal 2 73" xfId="3447" xr:uid="{00000000-0005-0000-0000-000025190000}"/>
    <cellStyle name="Normal 2 74" xfId="3448" xr:uid="{00000000-0005-0000-0000-000026190000}"/>
    <cellStyle name="Normal 2 75" xfId="3449" xr:uid="{00000000-0005-0000-0000-000027190000}"/>
    <cellStyle name="Normal 2 76" xfId="3450" xr:uid="{00000000-0005-0000-0000-000028190000}"/>
    <cellStyle name="Normal 2 77" xfId="3451" xr:uid="{00000000-0005-0000-0000-000029190000}"/>
    <cellStyle name="Normal 2 78" xfId="3452" xr:uid="{00000000-0005-0000-0000-00002A190000}"/>
    <cellStyle name="Normal 2 79" xfId="3453" xr:uid="{00000000-0005-0000-0000-00002B190000}"/>
    <cellStyle name="Normal 2 8" xfId="1618" xr:uid="{00000000-0005-0000-0000-00002C190000}"/>
    <cellStyle name="Normal 2 80" xfId="3454" xr:uid="{00000000-0005-0000-0000-00002D190000}"/>
    <cellStyle name="Normal 2 81" xfId="3455" xr:uid="{00000000-0005-0000-0000-00002E190000}"/>
    <cellStyle name="Normal 2 82" xfId="3456" xr:uid="{00000000-0005-0000-0000-00002F190000}"/>
    <cellStyle name="Normal 2 83" xfId="3457" xr:uid="{00000000-0005-0000-0000-000030190000}"/>
    <cellStyle name="Normal 2 84" xfId="3458" xr:uid="{00000000-0005-0000-0000-000031190000}"/>
    <cellStyle name="Normal 2 85" xfId="3459" xr:uid="{00000000-0005-0000-0000-000032190000}"/>
    <cellStyle name="Normal 2 86" xfId="3460" xr:uid="{00000000-0005-0000-0000-000033190000}"/>
    <cellStyle name="Normal 2 87" xfId="3461" xr:uid="{00000000-0005-0000-0000-000034190000}"/>
    <cellStyle name="Normal 2 88" xfId="3462" xr:uid="{00000000-0005-0000-0000-000035190000}"/>
    <cellStyle name="Normal 2 89" xfId="3463" xr:uid="{00000000-0005-0000-0000-000036190000}"/>
    <cellStyle name="Normal 2 9" xfId="1619" xr:uid="{00000000-0005-0000-0000-000037190000}"/>
    <cellStyle name="Normal 2 90" xfId="3464" xr:uid="{00000000-0005-0000-0000-000038190000}"/>
    <cellStyle name="Normal 2 91" xfId="3465" xr:uid="{00000000-0005-0000-0000-000039190000}"/>
    <cellStyle name="Normal 2 92" xfId="3466" xr:uid="{00000000-0005-0000-0000-00003A190000}"/>
    <cellStyle name="Normal 2 93" xfId="3467" xr:uid="{00000000-0005-0000-0000-00003B190000}"/>
    <cellStyle name="Normal 2 94" xfId="3468" xr:uid="{00000000-0005-0000-0000-00003C190000}"/>
    <cellStyle name="Normal 2 95" xfId="3469" xr:uid="{00000000-0005-0000-0000-00003D190000}"/>
    <cellStyle name="Normal 2 96" xfId="3470" xr:uid="{00000000-0005-0000-0000-00003E190000}"/>
    <cellStyle name="Normal 2 97" xfId="3471" xr:uid="{00000000-0005-0000-0000-00003F190000}"/>
    <cellStyle name="Normal 2 98" xfId="3472" xr:uid="{00000000-0005-0000-0000-000040190000}"/>
    <cellStyle name="Normal 2 99" xfId="3473" xr:uid="{00000000-0005-0000-0000-000041190000}"/>
    <cellStyle name="Normal 2_14. BAs" xfId="9008" xr:uid="{00000000-0005-0000-0000-000042190000}"/>
    <cellStyle name="Normal 20" xfId="401" xr:uid="{00000000-0005-0000-0000-000043190000}"/>
    <cellStyle name="Normal 20 10" xfId="3474" xr:uid="{00000000-0005-0000-0000-000044190000}"/>
    <cellStyle name="Normal 20 11" xfId="3475" xr:uid="{00000000-0005-0000-0000-000045190000}"/>
    <cellStyle name="Normal 20 12" xfId="3476" xr:uid="{00000000-0005-0000-0000-000046190000}"/>
    <cellStyle name="Normal 20 13" xfId="3477" xr:uid="{00000000-0005-0000-0000-000047190000}"/>
    <cellStyle name="Normal 20 14" xfId="3478" xr:uid="{00000000-0005-0000-0000-000048190000}"/>
    <cellStyle name="Normal 20 15" xfId="3479" xr:uid="{00000000-0005-0000-0000-000049190000}"/>
    <cellStyle name="Normal 20 2" xfId="647" xr:uid="{00000000-0005-0000-0000-00004A190000}"/>
    <cellStyle name="Normal 20 2 2" xfId="1620" xr:uid="{00000000-0005-0000-0000-00004B190000}"/>
    <cellStyle name="Normal 20 2_14. BAs" xfId="9020" xr:uid="{00000000-0005-0000-0000-00004C190000}"/>
    <cellStyle name="Normal 20 3" xfId="3480" xr:uid="{00000000-0005-0000-0000-00004D190000}"/>
    <cellStyle name="Normal 20 4" xfId="3481" xr:uid="{00000000-0005-0000-0000-00004E190000}"/>
    <cellStyle name="Normal 20 5" xfId="3482" xr:uid="{00000000-0005-0000-0000-00004F190000}"/>
    <cellStyle name="Normal 20 6" xfId="3483" xr:uid="{00000000-0005-0000-0000-000050190000}"/>
    <cellStyle name="Normal 20 7" xfId="3484" xr:uid="{00000000-0005-0000-0000-000051190000}"/>
    <cellStyle name="Normal 20 8" xfId="3485" xr:uid="{00000000-0005-0000-0000-000052190000}"/>
    <cellStyle name="Normal 20 9" xfId="3486" xr:uid="{00000000-0005-0000-0000-000053190000}"/>
    <cellStyle name="Normal 20_11. BS" xfId="10817" xr:uid="{226F6BFD-6B6F-4853-9178-3562906CA554}"/>
    <cellStyle name="Normal 21" xfId="402" xr:uid="{00000000-0005-0000-0000-000055190000}"/>
    <cellStyle name="Normal 21 2" xfId="640" xr:uid="{00000000-0005-0000-0000-000056190000}"/>
    <cellStyle name="Normal 21 2 2" xfId="1621" xr:uid="{00000000-0005-0000-0000-000057190000}"/>
    <cellStyle name="Normal 21 2_14. BAs" xfId="9021" xr:uid="{00000000-0005-0000-0000-000058190000}"/>
    <cellStyle name="Normal 21 3" xfId="5702" xr:uid="{00000000-0005-0000-0000-000059190000}"/>
    <cellStyle name="Normal 21_11. BS" xfId="10818" xr:uid="{AEA344E5-783A-46DE-9936-2E9B1CB3D0F0}"/>
    <cellStyle name="Normal 22" xfId="403" xr:uid="{00000000-0005-0000-0000-00005B190000}"/>
    <cellStyle name="Normal 22 2" xfId="638" xr:uid="{00000000-0005-0000-0000-00005C190000}"/>
    <cellStyle name="Normal 22 2 2" xfId="1622" xr:uid="{00000000-0005-0000-0000-00005D190000}"/>
    <cellStyle name="Normal 22 2_14. BAs" xfId="9022" xr:uid="{00000000-0005-0000-0000-00005E190000}"/>
    <cellStyle name="Normal 22 3" xfId="5703" xr:uid="{00000000-0005-0000-0000-00005F190000}"/>
    <cellStyle name="Normal 22 3 2" xfId="8445" xr:uid="{00000000-0005-0000-0000-000060190000}"/>
    <cellStyle name="Normal 22 3 2 2" xfId="10136" xr:uid="{4D82231F-4C66-41C5-B693-B10E6D5417C8}"/>
    <cellStyle name="Normal 22 3_11. BS" xfId="10820" xr:uid="{B4AA80B7-AF31-4074-B4EF-931B278A13C1}"/>
    <cellStyle name="Normal 22 4" xfId="8446" xr:uid="{00000000-0005-0000-0000-000061190000}"/>
    <cellStyle name="Normal 22 5" xfId="8447" xr:uid="{00000000-0005-0000-0000-000062190000}"/>
    <cellStyle name="Normal 22_11. BS" xfId="10819" xr:uid="{E2D5FC05-3DEB-45C4-B884-2D9B3F085933}"/>
    <cellStyle name="Normal 23" xfId="404" xr:uid="{00000000-0005-0000-0000-000064190000}"/>
    <cellStyle name="Normal 23 2" xfId="636" xr:uid="{00000000-0005-0000-0000-000065190000}"/>
    <cellStyle name="Normal 23 2 2" xfId="1623" xr:uid="{00000000-0005-0000-0000-000066190000}"/>
    <cellStyle name="Normal 23 2_14. BAs" xfId="9023" xr:uid="{00000000-0005-0000-0000-000067190000}"/>
    <cellStyle name="Normal 23 3" xfId="5704" xr:uid="{00000000-0005-0000-0000-000068190000}"/>
    <cellStyle name="Normal 23_11. BS" xfId="10821" xr:uid="{D45FC994-3475-4269-8EDF-CB8EBDA6E1E7}"/>
    <cellStyle name="Normal 24" xfId="405" xr:uid="{00000000-0005-0000-0000-00006A190000}"/>
    <cellStyle name="Normal 24 2" xfId="641" xr:uid="{00000000-0005-0000-0000-00006B190000}"/>
    <cellStyle name="Normal 24 2 2" xfId="1624" xr:uid="{00000000-0005-0000-0000-00006C190000}"/>
    <cellStyle name="Normal 24 2_14. BAs" xfId="9024" xr:uid="{00000000-0005-0000-0000-00006D190000}"/>
    <cellStyle name="Normal 24 3" xfId="5705" xr:uid="{00000000-0005-0000-0000-00006E190000}"/>
    <cellStyle name="Normal 24 3 2" xfId="8448" xr:uid="{00000000-0005-0000-0000-00006F190000}"/>
    <cellStyle name="Normal 24 3 2 2" xfId="10137" xr:uid="{4DCB90F6-B698-4E14-AA59-26B4CA033467}"/>
    <cellStyle name="Normal 24 3_11. BS" xfId="10823" xr:uid="{96968755-A868-4427-8A46-DC59A125AC88}"/>
    <cellStyle name="Normal 24 4" xfId="8449" xr:uid="{00000000-0005-0000-0000-000070190000}"/>
    <cellStyle name="Normal 24 5" xfId="8450" xr:uid="{00000000-0005-0000-0000-000071190000}"/>
    <cellStyle name="Normal 24_11. BS" xfId="10822" xr:uid="{5D49B382-B621-4E19-B9A1-0DB1F887C2BF}"/>
    <cellStyle name="Normal 25" xfId="406" xr:uid="{00000000-0005-0000-0000-000073190000}"/>
    <cellStyle name="Normal 25 2" xfId="639" xr:uid="{00000000-0005-0000-0000-000074190000}"/>
    <cellStyle name="Normal 25 2 2" xfId="1625" xr:uid="{00000000-0005-0000-0000-000075190000}"/>
    <cellStyle name="Normal 25 2_14. BAs" xfId="9025" xr:uid="{00000000-0005-0000-0000-000076190000}"/>
    <cellStyle name="Normal 25 3" xfId="5706" xr:uid="{00000000-0005-0000-0000-000077190000}"/>
    <cellStyle name="Normal 25_11. BS" xfId="10824" xr:uid="{42BBE688-2A4C-4FAD-AF44-C34B27F9CFA5}"/>
    <cellStyle name="Normal 26" xfId="407" xr:uid="{00000000-0005-0000-0000-000079190000}"/>
    <cellStyle name="Normal 26 2" xfId="637" xr:uid="{00000000-0005-0000-0000-00007A190000}"/>
    <cellStyle name="Normal 26 2 2" xfId="1626" xr:uid="{00000000-0005-0000-0000-00007B190000}"/>
    <cellStyle name="Normal 26 2_14. BAs" xfId="9026" xr:uid="{00000000-0005-0000-0000-00007C190000}"/>
    <cellStyle name="Normal 26 3" xfId="5707" xr:uid="{00000000-0005-0000-0000-00007D190000}"/>
    <cellStyle name="Normal 26_11. BS" xfId="10825" xr:uid="{A7E0CE21-3E5B-43FE-A772-7E4010AC0D33}"/>
    <cellStyle name="Normal 27" xfId="408" xr:uid="{00000000-0005-0000-0000-00007F190000}"/>
    <cellStyle name="Normal 27 10" xfId="3487" xr:uid="{00000000-0005-0000-0000-000080190000}"/>
    <cellStyle name="Normal 27 11" xfId="3488" xr:uid="{00000000-0005-0000-0000-000081190000}"/>
    <cellStyle name="Normal 27 12" xfId="3489" xr:uid="{00000000-0005-0000-0000-000082190000}"/>
    <cellStyle name="Normal 27 13" xfId="3490" xr:uid="{00000000-0005-0000-0000-000083190000}"/>
    <cellStyle name="Normal 27 14" xfId="3491" xr:uid="{00000000-0005-0000-0000-000084190000}"/>
    <cellStyle name="Normal 27 15" xfId="3492" xr:uid="{00000000-0005-0000-0000-000085190000}"/>
    <cellStyle name="Normal 27 16" xfId="3493" xr:uid="{00000000-0005-0000-0000-000086190000}"/>
    <cellStyle name="Normal 27 17" xfId="3494" xr:uid="{00000000-0005-0000-0000-000087190000}"/>
    <cellStyle name="Normal 27 18" xfId="3495" xr:uid="{00000000-0005-0000-0000-000088190000}"/>
    <cellStyle name="Normal 27 19" xfId="3496" xr:uid="{00000000-0005-0000-0000-000089190000}"/>
    <cellStyle name="Normal 27 2" xfId="635" xr:uid="{00000000-0005-0000-0000-00008A190000}"/>
    <cellStyle name="Normal 27 2 2" xfId="1627" xr:uid="{00000000-0005-0000-0000-00008B190000}"/>
    <cellStyle name="Normal 27 2_14. BAs" xfId="9027" xr:uid="{00000000-0005-0000-0000-00008C190000}"/>
    <cellStyle name="Normal 27 20" xfId="3497" xr:uid="{00000000-0005-0000-0000-00008D190000}"/>
    <cellStyle name="Normal 27 21" xfId="3498" xr:uid="{00000000-0005-0000-0000-00008E190000}"/>
    <cellStyle name="Normal 27 22" xfId="3499" xr:uid="{00000000-0005-0000-0000-00008F190000}"/>
    <cellStyle name="Normal 27 23" xfId="3500" xr:uid="{00000000-0005-0000-0000-000090190000}"/>
    <cellStyle name="Normal 27 24" xfId="3501" xr:uid="{00000000-0005-0000-0000-000091190000}"/>
    <cellStyle name="Normal 27 25" xfId="3502" xr:uid="{00000000-0005-0000-0000-000092190000}"/>
    <cellStyle name="Normal 27 26" xfId="3503" xr:uid="{00000000-0005-0000-0000-000093190000}"/>
    <cellStyle name="Normal 27 3" xfId="3504" xr:uid="{00000000-0005-0000-0000-000094190000}"/>
    <cellStyle name="Normal 27 4" xfId="3505" xr:uid="{00000000-0005-0000-0000-000095190000}"/>
    <cellStyle name="Normal 27 5" xfId="3506" xr:uid="{00000000-0005-0000-0000-000096190000}"/>
    <cellStyle name="Normal 27 6" xfId="3507" xr:uid="{00000000-0005-0000-0000-000097190000}"/>
    <cellStyle name="Normal 27 7" xfId="3508" xr:uid="{00000000-0005-0000-0000-000098190000}"/>
    <cellStyle name="Normal 27 8" xfId="3509" xr:uid="{00000000-0005-0000-0000-000099190000}"/>
    <cellStyle name="Normal 27 9" xfId="3510" xr:uid="{00000000-0005-0000-0000-00009A190000}"/>
    <cellStyle name="Normal 27_11. BS" xfId="10826" xr:uid="{A0D4C300-A306-475D-9AE8-57F8DDF962A2}"/>
    <cellStyle name="Normal 28" xfId="409" xr:uid="{00000000-0005-0000-0000-00009C190000}"/>
    <cellStyle name="Normal 28 2" xfId="648" xr:uid="{00000000-0005-0000-0000-00009D190000}"/>
    <cellStyle name="Normal 28 2 2" xfId="1628" xr:uid="{00000000-0005-0000-0000-00009E190000}"/>
    <cellStyle name="Normal 28 2_14. BAs" xfId="9028" xr:uid="{00000000-0005-0000-0000-00009F190000}"/>
    <cellStyle name="Normal 28 3" xfId="5708" xr:uid="{00000000-0005-0000-0000-0000A0190000}"/>
    <cellStyle name="Normal 28_11. BS" xfId="10827" xr:uid="{B2B5A10B-C29E-411F-B183-165884115A42}"/>
    <cellStyle name="Normal 29" xfId="410" xr:uid="{00000000-0005-0000-0000-0000A2190000}"/>
    <cellStyle name="Normal 29 10" xfId="3511" xr:uid="{00000000-0005-0000-0000-0000A3190000}"/>
    <cellStyle name="Normal 29 11" xfId="3512" xr:uid="{00000000-0005-0000-0000-0000A4190000}"/>
    <cellStyle name="Normal 29 12" xfId="3513" xr:uid="{00000000-0005-0000-0000-0000A5190000}"/>
    <cellStyle name="Normal 29 13" xfId="3514" xr:uid="{00000000-0005-0000-0000-0000A6190000}"/>
    <cellStyle name="Normal 29 14" xfId="3515" xr:uid="{00000000-0005-0000-0000-0000A7190000}"/>
    <cellStyle name="Normal 29 15" xfId="3516" xr:uid="{00000000-0005-0000-0000-0000A8190000}"/>
    <cellStyle name="Normal 29 16" xfId="3517" xr:uid="{00000000-0005-0000-0000-0000A9190000}"/>
    <cellStyle name="Normal 29 17" xfId="3518" xr:uid="{00000000-0005-0000-0000-0000AA190000}"/>
    <cellStyle name="Normal 29 18" xfId="3519" xr:uid="{00000000-0005-0000-0000-0000AB190000}"/>
    <cellStyle name="Normal 29 19" xfId="3520" xr:uid="{00000000-0005-0000-0000-0000AC190000}"/>
    <cellStyle name="Normal 29 2" xfId="649" xr:uid="{00000000-0005-0000-0000-0000AD190000}"/>
    <cellStyle name="Normal 29 2 2" xfId="1629" xr:uid="{00000000-0005-0000-0000-0000AE190000}"/>
    <cellStyle name="Normal 29 2_14. BAs" xfId="9029" xr:uid="{00000000-0005-0000-0000-0000AF190000}"/>
    <cellStyle name="Normal 29 20" xfId="3521" xr:uid="{00000000-0005-0000-0000-0000B0190000}"/>
    <cellStyle name="Normal 29 21" xfId="3522" xr:uid="{00000000-0005-0000-0000-0000B1190000}"/>
    <cellStyle name="Normal 29 22" xfId="3523" xr:uid="{00000000-0005-0000-0000-0000B2190000}"/>
    <cellStyle name="Normal 29 23" xfId="3524" xr:uid="{00000000-0005-0000-0000-0000B3190000}"/>
    <cellStyle name="Normal 29 24" xfId="3525" xr:uid="{00000000-0005-0000-0000-0000B4190000}"/>
    <cellStyle name="Normal 29 25" xfId="3526" xr:uid="{00000000-0005-0000-0000-0000B5190000}"/>
    <cellStyle name="Normal 29 26" xfId="3527" xr:uid="{00000000-0005-0000-0000-0000B6190000}"/>
    <cellStyle name="Normal 29 3" xfId="3528" xr:uid="{00000000-0005-0000-0000-0000B7190000}"/>
    <cellStyle name="Normal 29 4" xfId="3529" xr:uid="{00000000-0005-0000-0000-0000B8190000}"/>
    <cellStyle name="Normal 29 5" xfId="3530" xr:uid="{00000000-0005-0000-0000-0000B9190000}"/>
    <cellStyle name="Normal 29 6" xfId="3531" xr:uid="{00000000-0005-0000-0000-0000BA190000}"/>
    <cellStyle name="Normal 29 7" xfId="3532" xr:uid="{00000000-0005-0000-0000-0000BB190000}"/>
    <cellStyle name="Normal 29 8" xfId="3533" xr:uid="{00000000-0005-0000-0000-0000BC190000}"/>
    <cellStyle name="Normal 29 9" xfId="3534" xr:uid="{00000000-0005-0000-0000-0000BD190000}"/>
    <cellStyle name="Normal 29_11. BS" xfId="10828" xr:uid="{07DA75C4-0691-420F-86B8-515302B564AE}"/>
    <cellStyle name="Normal 3" xfId="411" xr:uid="{00000000-0005-0000-0000-0000BF190000}"/>
    <cellStyle name="Normal 3 10" xfId="3535" xr:uid="{00000000-0005-0000-0000-0000C0190000}"/>
    <cellStyle name="Normal 3 11" xfId="3536" xr:uid="{00000000-0005-0000-0000-0000C1190000}"/>
    <cellStyle name="Normal 3 12" xfId="3537" xr:uid="{00000000-0005-0000-0000-0000C2190000}"/>
    <cellStyle name="Normal 3 13" xfId="3538" xr:uid="{00000000-0005-0000-0000-0000C3190000}"/>
    <cellStyle name="Normal 3 14" xfId="3539" xr:uid="{00000000-0005-0000-0000-0000C4190000}"/>
    <cellStyle name="Normal 3 15" xfId="3540" xr:uid="{00000000-0005-0000-0000-0000C5190000}"/>
    <cellStyle name="Normal 3 16" xfId="3541" xr:uid="{00000000-0005-0000-0000-0000C6190000}"/>
    <cellStyle name="Normal 3 17" xfId="3542" xr:uid="{00000000-0005-0000-0000-0000C7190000}"/>
    <cellStyle name="Normal 3 18" xfId="3543" xr:uid="{00000000-0005-0000-0000-0000C8190000}"/>
    <cellStyle name="Normal 3 19" xfId="3544" xr:uid="{00000000-0005-0000-0000-0000C9190000}"/>
    <cellStyle name="Normal 3 2" xfId="412" xr:uid="{00000000-0005-0000-0000-0000CA190000}"/>
    <cellStyle name="Normal 3 2 2" xfId="413" xr:uid="{00000000-0005-0000-0000-0000CB190000}"/>
    <cellStyle name="Normal 3 2 2 2" xfId="8451" xr:uid="{00000000-0005-0000-0000-0000CC190000}"/>
    <cellStyle name="Normal 3 2 2_11. BS" xfId="10829" xr:uid="{84A2458B-B196-4D63-80A4-F4A911A76232}"/>
    <cellStyle name="Normal 3 2 3" xfId="1630" xr:uid="{00000000-0005-0000-0000-0000CE190000}"/>
    <cellStyle name="Normal 3 2 3 2" xfId="1631" xr:uid="{00000000-0005-0000-0000-0000CF190000}"/>
    <cellStyle name="Normal 3 2 3 2 2" xfId="5618" xr:uid="{00000000-0005-0000-0000-0000D0190000}"/>
    <cellStyle name="Normal 3 2 3 2 2 2" xfId="10138" xr:uid="{473A11D5-6762-4079-9D56-F46D388952D6}"/>
    <cellStyle name="Normal 3 2 3 2 3" xfId="5981" xr:uid="{00000000-0005-0000-0000-0000D1190000}"/>
    <cellStyle name="Normal 3 2 3 2 3 2" xfId="10139" xr:uid="{01C496C9-0BD7-4A43-A970-6730EACD70CA}"/>
    <cellStyle name="Normal 3 2 3 2 4" xfId="9249" xr:uid="{00000000-0005-0000-0000-0000D2190000}"/>
    <cellStyle name="Normal 3 2 3 2 4 2" xfId="10140" xr:uid="{26BF0155-BDB5-4A75-9463-4D89D271046C}"/>
    <cellStyle name="Normal 3 2 3 2 5" xfId="9522" xr:uid="{AA9C97E1-4D35-43DB-8846-18AA29613354}"/>
    <cellStyle name="Normal 3 2 3 2_11. BS" xfId="10831" xr:uid="{229C8C9B-B5E1-4630-B214-81EC81CB1597}"/>
    <cellStyle name="Normal 3 2 3 3" xfId="1632" xr:uid="{00000000-0005-0000-0000-0000D3190000}"/>
    <cellStyle name="Normal 3 2 3 3 2" xfId="5619" xr:uid="{00000000-0005-0000-0000-0000D4190000}"/>
    <cellStyle name="Normal 3 2 3 3 2 2" xfId="10141" xr:uid="{06AC606A-185B-4462-8705-C0CB17F5DB22}"/>
    <cellStyle name="Normal 3 2 3 3 3" xfId="5982" xr:uid="{00000000-0005-0000-0000-0000D5190000}"/>
    <cellStyle name="Normal 3 2 3 3 3 2" xfId="10142" xr:uid="{6EEF6736-2F9F-46D8-AF40-E97AEAE53614}"/>
    <cellStyle name="Normal 3 2 3 3 4" xfId="9250" xr:uid="{00000000-0005-0000-0000-0000D6190000}"/>
    <cellStyle name="Normal 3 2 3 3 4 2" xfId="10143" xr:uid="{C3D9341A-12C9-4039-9CA8-0FEDCF477D81}"/>
    <cellStyle name="Normal 3 2 3 3 5" xfId="9523" xr:uid="{55CA9989-B6CA-4D21-A960-E9E4140ED67A}"/>
    <cellStyle name="Normal 3 2 3 3_11. BS" xfId="10832" xr:uid="{DD46CA71-9968-4109-AB6B-AB5D9346AFCB}"/>
    <cellStyle name="Normal 3 2 3 4" xfId="5617" xr:uid="{00000000-0005-0000-0000-0000D7190000}"/>
    <cellStyle name="Normal 3 2 3 4 2" xfId="8452" xr:uid="{00000000-0005-0000-0000-0000D8190000}"/>
    <cellStyle name="Normal 3 2 3 4 2 2" xfId="10144" xr:uid="{A970ABDD-E4FD-4710-A455-4D605A3107A3}"/>
    <cellStyle name="Normal 3 2 3 4_11. BS" xfId="10833" xr:uid="{5FFC2AF3-E502-442E-A0F7-63532E511507}"/>
    <cellStyle name="Normal 3 2 3 5" xfId="5980" xr:uid="{00000000-0005-0000-0000-0000D9190000}"/>
    <cellStyle name="Normal 3 2 3 5 2" xfId="10145" xr:uid="{09008CB2-10F2-4A18-9829-35C259C69DB3}"/>
    <cellStyle name="Normal 3 2 3 6" xfId="9248" xr:uid="{00000000-0005-0000-0000-0000DA190000}"/>
    <cellStyle name="Normal 3 2 3 6 2" xfId="10146" xr:uid="{BBA5C356-DD2D-4C8D-8DA5-51295DAD4A9E}"/>
    <cellStyle name="Normal 3 2 3 7" xfId="9521" xr:uid="{F58EFB91-BBCE-4BFC-B6C1-5527EF5D937E}"/>
    <cellStyle name="Normal 3 2 3_11. BS" xfId="10830" xr:uid="{85260B48-E7EA-49F1-AF32-898EB04CAC2A}"/>
    <cellStyle name="Normal 3 2 4" xfId="1633" xr:uid="{00000000-0005-0000-0000-0000DC190000}"/>
    <cellStyle name="Normal 3 2 5" xfId="8453" xr:uid="{00000000-0005-0000-0000-0000DD190000}"/>
    <cellStyle name="Normal 3 2 6" xfId="8454" xr:uid="{00000000-0005-0000-0000-0000DE190000}"/>
    <cellStyle name="Normal 3 2 7" xfId="8455" xr:uid="{00000000-0005-0000-0000-0000DF190000}"/>
    <cellStyle name="Normal 3 2_14. BAs" xfId="9031" xr:uid="{00000000-0005-0000-0000-0000E0190000}"/>
    <cellStyle name="Normal 3 20" xfId="3545" xr:uid="{00000000-0005-0000-0000-0000E1190000}"/>
    <cellStyle name="Normal 3 21" xfId="3546" xr:uid="{00000000-0005-0000-0000-0000E2190000}"/>
    <cellStyle name="Normal 3 22" xfId="5489" xr:uid="{00000000-0005-0000-0000-0000E3190000}"/>
    <cellStyle name="Normal 3 23" xfId="5616" xr:uid="{00000000-0005-0000-0000-0000E4190000}"/>
    <cellStyle name="Normal 3 23 2" xfId="10147" xr:uid="{90A9D584-2464-4F7A-B55D-B8DDA3A7D91D}"/>
    <cellStyle name="Normal 3 3" xfId="414" xr:uid="{00000000-0005-0000-0000-0000E5190000}"/>
    <cellStyle name="Normal 3 3 2" xfId="415" xr:uid="{00000000-0005-0000-0000-0000E6190000}"/>
    <cellStyle name="Normal 3 3 2 2" xfId="1635" xr:uid="{00000000-0005-0000-0000-0000E7190000}"/>
    <cellStyle name="Normal 3 3 2_11. BS" xfId="10835" xr:uid="{CBD73149-160D-463A-91ED-3122FB1201B2}"/>
    <cellStyle name="Normal 3 3 3" xfId="1636" xr:uid="{00000000-0005-0000-0000-0000E8190000}"/>
    <cellStyle name="Normal 3 3 4" xfId="1634" xr:uid="{00000000-0005-0000-0000-0000E9190000}"/>
    <cellStyle name="Normal 3 3 4 2" xfId="5983" xr:uid="{00000000-0005-0000-0000-0000EA190000}"/>
    <cellStyle name="Normal 3 3 4 2 2" xfId="10148" xr:uid="{25646258-3CDA-4776-BA36-0CC6913670BF}"/>
    <cellStyle name="Normal 3 3 4 3" xfId="9251" xr:uid="{00000000-0005-0000-0000-0000EB190000}"/>
    <cellStyle name="Normal 3 3 4 3 2" xfId="10149" xr:uid="{82B34B99-EC3C-426C-9609-0C9AEE3BB276}"/>
    <cellStyle name="Normal 3 3 4 4" xfId="9524" xr:uid="{D9AD71F2-5EB2-44C9-A253-A194F5A9E909}"/>
    <cellStyle name="Normal 3 3 4_11. BS" xfId="10836" xr:uid="{B8B2C1A5-1E41-4B1A-AC7D-4F9562CDED89}"/>
    <cellStyle name="Normal 3 3 5" xfId="5620" xr:uid="{00000000-0005-0000-0000-0000EC190000}"/>
    <cellStyle name="Normal 3 3 5 2" xfId="8456" xr:uid="{00000000-0005-0000-0000-0000ED190000}"/>
    <cellStyle name="Normal 3 3 5 2 2" xfId="10150" xr:uid="{F897AB78-71D7-42F6-9D9F-602C501EC135}"/>
    <cellStyle name="Normal 3 3 5_11. BS" xfId="10837" xr:uid="{5D63FEE8-68C5-4D0E-8155-B1E628444BFB}"/>
    <cellStyle name="Normal 3 3 6" xfId="8457" xr:uid="{00000000-0005-0000-0000-0000EE190000}"/>
    <cellStyle name="Normal 3 3_11. BS" xfId="10834" xr:uid="{CD1607A8-D34D-4934-B464-3F3DA519CE5F}"/>
    <cellStyle name="Normal 3 4" xfId="1637" xr:uid="{00000000-0005-0000-0000-0000F0190000}"/>
    <cellStyle name="Normal 3 4 10" xfId="9573" xr:uid="{E939A30F-F3F6-404E-B890-B79E2FD99300}"/>
    <cellStyle name="Normal 3 4 2" xfId="5621" xr:uid="{00000000-0005-0000-0000-0000F1190000}"/>
    <cellStyle name="Normal 3 4 2 2" xfId="8459" xr:uid="{00000000-0005-0000-0000-0000F2190000}"/>
    <cellStyle name="Normal 3 4 2 3" xfId="8460" xr:uid="{00000000-0005-0000-0000-0000F3190000}"/>
    <cellStyle name="Normal 3 4 2 4" xfId="8461" xr:uid="{00000000-0005-0000-0000-0000F4190000}"/>
    <cellStyle name="Normal 3 4 2 5" xfId="8462" xr:uid="{00000000-0005-0000-0000-0000F5190000}"/>
    <cellStyle name="Normal 3 4 2 6" xfId="8458" xr:uid="{00000000-0005-0000-0000-0000F6190000}"/>
    <cellStyle name="Normal 3 4 2 6 2" xfId="10151" xr:uid="{357E4510-3EC2-493F-B04A-B489CF039CA0}"/>
    <cellStyle name="Normal 3 4 2_11. BS" xfId="10839" xr:uid="{D63B0443-F61F-4340-8C99-81DB786F6AE1}"/>
    <cellStyle name="Normal 3 4 3" xfId="8463" xr:uid="{00000000-0005-0000-0000-0000F8190000}"/>
    <cellStyle name="Normal 3 4 4" xfId="8464" xr:uid="{00000000-0005-0000-0000-0000F9190000}"/>
    <cellStyle name="Normal 3 4 5" xfId="8465" xr:uid="{00000000-0005-0000-0000-0000FA190000}"/>
    <cellStyle name="Normal 3 4 6" xfId="5984" xr:uid="{00000000-0005-0000-0000-0000FB190000}"/>
    <cellStyle name="Normal 3 4 6 2" xfId="10152" xr:uid="{3D221D7E-92A2-4998-9D90-A412FEFCC31F}"/>
    <cellStyle name="Normal 3 4 7" xfId="9252" xr:uid="{00000000-0005-0000-0000-0000FC190000}"/>
    <cellStyle name="Normal 3 4 7 2" xfId="10153" xr:uid="{5D711026-4B8A-4B30-B9D6-500DD1C6FC8D}"/>
    <cellStyle name="Normal 3 4 8" xfId="9525" xr:uid="{C02BE463-133A-452E-8205-D941BE59C14A}"/>
    <cellStyle name="Normal 3 4 9" xfId="9604" xr:uid="{9A679CCD-CA09-4882-B266-BEB0177032BD}"/>
    <cellStyle name="Normal 3 4_11. BS" xfId="10838" xr:uid="{E2BD6ED6-AB95-4716-BDBE-BE195E4BA9A9}"/>
    <cellStyle name="Normal 3 5" xfId="1638" xr:uid="{00000000-0005-0000-0000-0000FE190000}"/>
    <cellStyle name="Normal 3 5 2" xfId="8466" xr:uid="{00000000-0005-0000-0000-0000FF190000}"/>
    <cellStyle name="Normal 3 5 3" xfId="8467" xr:uid="{00000000-0005-0000-0000-0000001A0000}"/>
    <cellStyle name="Normal 3 5 4" xfId="8468" xr:uid="{00000000-0005-0000-0000-0000011A0000}"/>
    <cellStyle name="Normal 3 5 5" xfId="8469" xr:uid="{00000000-0005-0000-0000-0000021A0000}"/>
    <cellStyle name="Normal 3 5_11. BS" xfId="10840" xr:uid="{6B2299A7-415B-4DA8-87CF-D1FA0B57A458}"/>
    <cellStyle name="Normal 3 6" xfId="1639" xr:uid="{00000000-0005-0000-0000-0000041A0000}"/>
    <cellStyle name="Normal 3 6 2" xfId="8470" xr:uid="{00000000-0005-0000-0000-0000051A0000}"/>
    <cellStyle name="Normal 3 6 3" xfId="8471" xr:uid="{00000000-0005-0000-0000-0000061A0000}"/>
    <cellStyle name="Normal 3 6 4" xfId="8472" xr:uid="{00000000-0005-0000-0000-0000071A0000}"/>
    <cellStyle name="Normal 3 6_11. BS" xfId="10841" xr:uid="{124A2157-1592-498C-8865-965C20878FDF}"/>
    <cellStyle name="Normal 3 7" xfId="2061" xr:uid="{00000000-0005-0000-0000-0000091A0000}"/>
    <cellStyle name="Normal 3 8" xfId="3547" xr:uid="{00000000-0005-0000-0000-00000A1A0000}"/>
    <cellStyle name="Normal 3 9" xfId="3548" xr:uid="{00000000-0005-0000-0000-00000B1A0000}"/>
    <cellStyle name="Normal 3_14. BAs" xfId="9030" xr:uid="{00000000-0005-0000-0000-00000C1A0000}"/>
    <cellStyle name="Normal 30" xfId="416" xr:uid="{00000000-0005-0000-0000-00000D1A0000}"/>
    <cellStyle name="Normal 30 2" xfId="650" xr:uid="{00000000-0005-0000-0000-00000E1A0000}"/>
    <cellStyle name="Normal 30 2 2" xfId="1640" xr:uid="{00000000-0005-0000-0000-00000F1A0000}"/>
    <cellStyle name="Normal 30 2_14. BAs" xfId="9032" xr:uid="{00000000-0005-0000-0000-0000101A0000}"/>
    <cellStyle name="Normal 30 3" xfId="5709" xr:uid="{00000000-0005-0000-0000-0000111A0000}"/>
    <cellStyle name="Normal 30_11. BS" xfId="10842" xr:uid="{FEF2C281-67F6-4BD0-B5E6-C70C4D6CDFBE}"/>
    <cellStyle name="Normal 31" xfId="417" xr:uid="{00000000-0005-0000-0000-0000131A0000}"/>
    <cellStyle name="Normal 31 10" xfId="3549" xr:uid="{00000000-0005-0000-0000-0000141A0000}"/>
    <cellStyle name="Normal 31 11" xfId="3550" xr:uid="{00000000-0005-0000-0000-0000151A0000}"/>
    <cellStyle name="Normal 31 12" xfId="3551" xr:uid="{00000000-0005-0000-0000-0000161A0000}"/>
    <cellStyle name="Normal 31 13" xfId="3552" xr:uid="{00000000-0005-0000-0000-0000171A0000}"/>
    <cellStyle name="Normal 31 14" xfId="3553" xr:uid="{00000000-0005-0000-0000-0000181A0000}"/>
    <cellStyle name="Normal 31 15" xfId="3554" xr:uid="{00000000-0005-0000-0000-0000191A0000}"/>
    <cellStyle name="Normal 31 16" xfId="3555" xr:uid="{00000000-0005-0000-0000-00001A1A0000}"/>
    <cellStyle name="Normal 31 17" xfId="3556" xr:uid="{00000000-0005-0000-0000-00001B1A0000}"/>
    <cellStyle name="Normal 31 18" xfId="3557" xr:uid="{00000000-0005-0000-0000-00001C1A0000}"/>
    <cellStyle name="Normal 31 19" xfId="3558" xr:uid="{00000000-0005-0000-0000-00001D1A0000}"/>
    <cellStyle name="Normal 31 2" xfId="651" xr:uid="{00000000-0005-0000-0000-00001E1A0000}"/>
    <cellStyle name="Normal 31 2 2" xfId="1642" xr:uid="{00000000-0005-0000-0000-00001F1A0000}"/>
    <cellStyle name="Normal 31 2_14. BAs" xfId="9033" xr:uid="{00000000-0005-0000-0000-0000201A0000}"/>
    <cellStyle name="Normal 31 20" xfId="3559" xr:uid="{00000000-0005-0000-0000-0000211A0000}"/>
    <cellStyle name="Normal 31 21" xfId="3560" xr:uid="{00000000-0005-0000-0000-0000221A0000}"/>
    <cellStyle name="Normal 31 22" xfId="3561" xr:uid="{00000000-0005-0000-0000-0000231A0000}"/>
    <cellStyle name="Normal 31 23" xfId="3562" xr:uid="{00000000-0005-0000-0000-0000241A0000}"/>
    <cellStyle name="Normal 31 24" xfId="3563" xr:uid="{00000000-0005-0000-0000-0000251A0000}"/>
    <cellStyle name="Normal 31 25" xfId="3564" xr:uid="{00000000-0005-0000-0000-0000261A0000}"/>
    <cellStyle name="Normal 31 26" xfId="3565" xr:uid="{00000000-0005-0000-0000-0000271A0000}"/>
    <cellStyle name="Normal 31 27" xfId="1641" xr:uid="{00000000-0005-0000-0000-0000281A0000}"/>
    <cellStyle name="Normal 31 27 2" xfId="5985" xr:uid="{00000000-0005-0000-0000-0000291A0000}"/>
    <cellStyle name="Normal 31 27 2 2" xfId="10154" xr:uid="{88682D3E-888B-43B1-A18E-286051FEB790}"/>
    <cellStyle name="Normal 31 27 3" xfId="9253" xr:uid="{00000000-0005-0000-0000-00002A1A0000}"/>
    <cellStyle name="Normal 31 27 3 2" xfId="10155" xr:uid="{B13C55B6-B1F7-4DCB-A1D6-48A9E1D33FE7}"/>
    <cellStyle name="Normal 31 27 4" xfId="9526" xr:uid="{BE017A99-B649-4D02-9939-54F3D768B15B}"/>
    <cellStyle name="Normal 31 27_11. BS" xfId="10844" xr:uid="{630F4E0E-07D2-4D55-AF5B-A24E0D82E21C}"/>
    <cellStyle name="Normal 31 28" xfId="5622" xr:uid="{00000000-0005-0000-0000-00002B1A0000}"/>
    <cellStyle name="Normal 31 28 2" xfId="10156" xr:uid="{33882B6C-3107-44F0-9BFB-278D61B660B9}"/>
    <cellStyle name="Normal 31 3" xfId="3566" xr:uid="{00000000-0005-0000-0000-00002C1A0000}"/>
    <cellStyle name="Normal 31 4" xfId="3567" xr:uid="{00000000-0005-0000-0000-00002D1A0000}"/>
    <cellStyle name="Normal 31 5" xfId="3568" xr:uid="{00000000-0005-0000-0000-00002E1A0000}"/>
    <cellStyle name="Normal 31 6" xfId="3569" xr:uid="{00000000-0005-0000-0000-00002F1A0000}"/>
    <cellStyle name="Normal 31 7" xfId="3570" xr:uid="{00000000-0005-0000-0000-0000301A0000}"/>
    <cellStyle name="Normal 31 8" xfId="3571" xr:uid="{00000000-0005-0000-0000-0000311A0000}"/>
    <cellStyle name="Normal 31 9" xfId="3572" xr:uid="{00000000-0005-0000-0000-0000321A0000}"/>
    <cellStyle name="Normal 31_11. BS" xfId="10843" xr:uid="{0AEE98E3-55FB-459C-BDC1-C4B370A21F8D}"/>
    <cellStyle name="Normal 32" xfId="418" xr:uid="{00000000-0005-0000-0000-0000341A0000}"/>
    <cellStyle name="Normal 32 10" xfId="8975" xr:uid="{00000000-0005-0000-0000-0000351A0000}"/>
    <cellStyle name="Normal 32 10 2" xfId="9322" xr:uid="{00000000-0005-0000-0000-0000361A0000}"/>
    <cellStyle name="Normal 32 10 2 2" xfId="10157" xr:uid="{00646D91-E0C1-474D-8571-DA5D64493D75}"/>
    <cellStyle name="Normal 32 10 3" xfId="9703" xr:uid="{0C3C4FF6-5CF5-48C6-B67E-2A7641DCFB3C}"/>
    <cellStyle name="Normal 32 10_11. BS" xfId="10845" xr:uid="{034C3888-9415-42CB-8675-A4706B6A7254}"/>
    <cellStyle name="Normal 32 2" xfId="655" xr:uid="{00000000-0005-0000-0000-0000371A0000}"/>
    <cellStyle name="Normal 32 2 2" xfId="1643" xr:uid="{00000000-0005-0000-0000-0000381A0000}"/>
    <cellStyle name="Normal 32 2_14. BAs" xfId="9035" xr:uid="{00000000-0005-0000-0000-0000391A0000}"/>
    <cellStyle name="Normal 32 3" xfId="5822" xr:uid="{00000000-0005-0000-0000-00003A1A0000}"/>
    <cellStyle name="Normal 32 3 2" xfId="9133" xr:uid="{00000000-0005-0000-0000-00003B1A0000}"/>
    <cellStyle name="Normal 32 3 2 2" xfId="10158" xr:uid="{1BF82E5D-28F8-496D-ACDD-1EB406260178}"/>
    <cellStyle name="Normal 32 3 3" xfId="9395" xr:uid="{7A1857F2-2E7E-4998-BFC6-2B3B33AF8086}"/>
    <cellStyle name="Normal 32 3_11. BS" xfId="10846" xr:uid="{9587C323-5DA4-45FF-A564-CBA900904B07}"/>
    <cellStyle name="Normal 32 4" xfId="8926" xr:uid="{00000000-0005-0000-0000-00003C1A0000}"/>
    <cellStyle name="Normal 32 4 2" xfId="9308" xr:uid="{00000000-0005-0000-0000-00003D1A0000}"/>
    <cellStyle name="Normal 32 4 2 2" xfId="10159" xr:uid="{FBA20C45-119E-4EC0-9331-C9D21FF5EE5A}"/>
    <cellStyle name="Normal 32 4 3" xfId="9689" xr:uid="{4C3504AE-2B67-4C7B-B980-EAE35BDCE8DD}"/>
    <cellStyle name="Normal 32 4_11. BS" xfId="10847" xr:uid="{1E725221-1962-437B-B808-D19A40609E20}"/>
    <cellStyle name="Normal 32 5" xfId="8943" xr:uid="{00000000-0005-0000-0000-00003E1A0000}"/>
    <cellStyle name="Normal 32 5 2" xfId="9313" xr:uid="{00000000-0005-0000-0000-00003F1A0000}"/>
    <cellStyle name="Normal 32 5 2 2" xfId="10160" xr:uid="{4847BE80-69C4-48CB-B537-5E047A034A53}"/>
    <cellStyle name="Normal 32 5 3" xfId="9694" xr:uid="{CA9AB235-DDC8-4A56-8FC7-C0F9DBE3ACD5}"/>
    <cellStyle name="Normal 32 5_11. BS" xfId="10848" xr:uid="{2E1CBE3B-88D2-40FF-8895-FF00853A5987}"/>
    <cellStyle name="Normal 32 6" xfId="8989" xr:uid="{00000000-0005-0000-0000-0000401A0000}"/>
    <cellStyle name="Normal 32 6 2" xfId="9327" xr:uid="{00000000-0005-0000-0000-0000411A0000}"/>
    <cellStyle name="Normal 32 6 2 2" xfId="10161" xr:uid="{4E056CBA-6417-43A5-BCA8-9EC6061C915C}"/>
    <cellStyle name="Normal 32 6 3" xfId="9709" xr:uid="{B341DD14-1957-4E25-A6E5-29EBB7FCAA24}"/>
    <cellStyle name="Normal 32 6_11. BS" xfId="10849" xr:uid="{F73FED43-F606-45EF-B615-5D3D37E2AFF3}"/>
    <cellStyle name="Normal 32 7" xfId="8945" xr:uid="{00000000-0005-0000-0000-0000421A0000}"/>
    <cellStyle name="Normal 32 7 2" xfId="9314" xr:uid="{00000000-0005-0000-0000-0000431A0000}"/>
    <cellStyle name="Normal 32 7 2 2" xfId="10162" xr:uid="{5E39F16A-0AFE-4C5B-BA51-AC731317ECFF}"/>
    <cellStyle name="Normal 32 7 3" xfId="9695" xr:uid="{4313E41A-E4FB-42C2-A29D-A0AEA04A45BE}"/>
    <cellStyle name="Normal 32 7_11. BS" xfId="10850" xr:uid="{A106C2FA-D2F5-46C3-90F1-D38D95049EE3}"/>
    <cellStyle name="Normal 32 8" xfId="8976" xr:uid="{00000000-0005-0000-0000-0000441A0000}"/>
    <cellStyle name="Normal 32 8 2" xfId="9323" xr:uid="{00000000-0005-0000-0000-0000451A0000}"/>
    <cellStyle name="Normal 32 8 2 2" xfId="10163" xr:uid="{80167CEE-291F-4BE1-B348-2CB45B718E24}"/>
    <cellStyle name="Normal 32 8 3" xfId="9704" xr:uid="{A74DD753-5CC6-417C-BCB4-4883122DB24E}"/>
    <cellStyle name="Normal 32 8_11. BS" xfId="10851" xr:uid="{11EBDDAD-68F5-4D3A-85F1-85E20A666E15}"/>
    <cellStyle name="Normal 32 9" xfId="8979" xr:uid="{00000000-0005-0000-0000-0000461A0000}"/>
    <cellStyle name="Normal 32 9 2" xfId="9324" xr:uid="{00000000-0005-0000-0000-0000471A0000}"/>
    <cellStyle name="Normal 32 9 2 2" xfId="10164" xr:uid="{520D656E-4BE7-47A9-9A6E-8166DF4B4CFD}"/>
    <cellStyle name="Normal 32 9 3" xfId="9705" xr:uid="{0A62AB67-2431-4064-9FA9-3D23ADCEBA43}"/>
    <cellStyle name="Normal 32 9_11. BS" xfId="10852" xr:uid="{4AA19AD0-22F1-44EE-9AD4-EB08A35D1D8E}"/>
    <cellStyle name="Normal 32_14. BAs" xfId="9034" xr:uid="{00000000-0005-0000-0000-0000481A0000}"/>
    <cellStyle name="Normal 33" xfId="419" xr:uid="{00000000-0005-0000-0000-0000491A0000}"/>
    <cellStyle name="Normal 33 10" xfId="3573" xr:uid="{00000000-0005-0000-0000-00004A1A0000}"/>
    <cellStyle name="Normal 33 11" xfId="3574" xr:uid="{00000000-0005-0000-0000-00004B1A0000}"/>
    <cellStyle name="Normal 33 12" xfId="3575" xr:uid="{00000000-0005-0000-0000-00004C1A0000}"/>
    <cellStyle name="Normal 33 13" xfId="3576" xr:uid="{00000000-0005-0000-0000-00004D1A0000}"/>
    <cellStyle name="Normal 33 14" xfId="3577" xr:uid="{00000000-0005-0000-0000-00004E1A0000}"/>
    <cellStyle name="Normal 33 15" xfId="3578" xr:uid="{00000000-0005-0000-0000-00004F1A0000}"/>
    <cellStyle name="Normal 33 16" xfId="3579" xr:uid="{00000000-0005-0000-0000-0000501A0000}"/>
    <cellStyle name="Normal 33 17" xfId="3580" xr:uid="{00000000-0005-0000-0000-0000511A0000}"/>
    <cellStyle name="Normal 33 18" xfId="3581" xr:uid="{00000000-0005-0000-0000-0000521A0000}"/>
    <cellStyle name="Normal 33 19" xfId="3582" xr:uid="{00000000-0005-0000-0000-0000531A0000}"/>
    <cellStyle name="Normal 33 2" xfId="1644" xr:uid="{00000000-0005-0000-0000-0000541A0000}"/>
    <cellStyle name="Normal 33 20" xfId="3583" xr:uid="{00000000-0005-0000-0000-0000551A0000}"/>
    <cellStyle name="Normal 33 21" xfId="3584" xr:uid="{00000000-0005-0000-0000-0000561A0000}"/>
    <cellStyle name="Normal 33 22" xfId="3585" xr:uid="{00000000-0005-0000-0000-0000571A0000}"/>
    <cellStyle name="Normal 33 23" xfId="3586" xr:uid="{00000000-0005-0000-0000-0000581A0000}"/>
    <cellStyle name="Normal 33 24" xfId="3587" xr:uid="{00000000-0005-0000-0000-0000591A0000}"/>
    <cellStyle name="Normal 33 25" xfId="3588" xr:uid="{00000000-0005-0000-0000-00005A1A0000}"/>
    <cellStyle name="Normal 33 26" xfId="3589" xr:uid="{00000000-0005-0000-0000-00005B1A0000}"/>
    <cellStyle name="Normal 33 3" xfId="3590" xr:uid="{00000000-0005-0000-0000-00005C1A0000}"/>
    <cellStyle name="Normal 33 4" xfId="3591" xr:uid="{00000000-0005-0000-0000-00005D1A0000}"/>
    <cellStyle name="Normal 33 5" xfId="3592" xr:uid="{00000000-0005-0000-0000-00005E1A0000}"/>
    <cellStyle name="Normal 33 6" xfId="3593" xr:uid="{00000000-0005-0000-0000-00005F1A0000}"/>
    <cellStyle name="Normal 33 7" xfId="3594" xr:uid="{00000000-0005-0000-0000-0000601A0000}"/>
    <cellStyle name="Normal 33 8" xfId="3595" xr:uid="{00000000-0005-0000-0000-0000611A0000}"/>
    <cellStyle name="Normal 33 9" xfId="3596" xr:uid="{00000000-0005-0000-0000-0000621A0000}"/>
    <cellStyle name="Normal 33_14. BAs" xfId="9036" xr:uid="{00000000-0005-0000-0000-0000631A0000}"/>
    <cellStyle name="Normal 34" xfId="420" xr:uid="{00000000-0005-0000-0000-0000641A0000}"/>
    <cellStyle name="Normal 34 2" xfId="1645" xr:uid="{00000000-0005-0000-0000-0000651A0000}"/>
    <cellStyle name="Normal 34 3" xfId="1646" xr:uid="{00000000-0005-0000-0000-0000661A0000}"/>
    <cellStyle name="Normal 34_14. BAs" xfId="9037" xr:uid="{00000000-0005-0000-0000-0000671A0000}"/>
    <cellStyle name="Normal 35" xfId="421" xr:uid="{00000000-0005-0000-0000-0000681A0000}"/>
    <cellStyle name="Normal 35 2" xfId="1647" xr:uid="{00000000-0005-0000-0000-0000691A0000}"/>
    <cellStyle name="Normal 35 3" xfId="1648" xr:uid="{00000000-0005-0000-0000-00006A1A0000}"/>
    <cellStyle name="Normal 35_14. BAs" xfId="9038" xr:uid="{00000000-0005-0000-0000-00006B1A0000}"/>
    <cellStyle name="Normal 36" xfId="422" xr:uid="{00000000-0005-0000-0000-00006C1A0000}"/>
    <cellStyle name="Normal 36 2" xfId="1649" xr:uid="{00000000-0005-0000-0000-00006D1A0000}"/>
    <cellStyle name="Normal 36 3" xfId="1650" xr:uid="{00000000-0005-0000-0000-00006E1A0000}"/>
    <cellStyle name="Normal 36_14. BAs" xfId="9039" xr:uid="{00000000-0005-0000-0000-00006F1A0000}"/>
    <cellStyle name="Normal 37" xfId="423" xr:uid="{00000000-0005-0000-0000-0000701A0000}"/>
    <cellStyle name="Normal 37 10" xfId="3597" xr:uid="{00000000-0005-0000-0000-0000711A0000}"/>
    <cellStyle name="Normal 37 11" xfId="3598" xr:uid="{00000000-0005-0000-0000-0000721A0000}"/>
    <cellStyle name="Normal 37 12" xfId="3599" xr:uid="{00000000-0005-0000-0000-0000731A0000}"/>
    <cellStyle name="Normal 37 13" xfId="3600" xr:uid="{00000000-0005-0000-0000-0000741A0000}"/>
    <cellStyle name="Normal 37 14" xfId="3601" xr:uid="{00000000-0005-0000-0000-0000751A0000}"/>
    <cellStyle name="Normal 37 2" xfId="709" xr:uid="{00000000-0005-0000-0000-0000761A0000}"/>
    <cellStyle name="Normal 37 2 2" xfId="1651" xr:uid="{00000000-0005-0000-0000-0000771A0000}"/>
    <cellStyle name="Normal 37 2_14. BAs" xfId="9040" xr:uid="{00000000-0005-0000-0000-0000781A0000}"/>
    <cellStyle name="Normal 37 3" xfId="3602" xr:uid="{00000000-0005-0000-0000-0000791A0000}"/>
    <cellStyle name="Normal 37 4" xfId="3603" xr:uid="{00000000-0005-0000-0000-00007A1A0000}"/>
    <cellStyle name="Normal 37 5" xfId="3604" xr:uid="{00000000-0005-0000-0000-00007B1A0000}"/>
    <cellStyle name="Normal 37 6" xfId="3605" xr:uid="{00000000-0005-0000-0000-00007C1A0000}"/>
    <cellStyle name="Normal 37 7" xfId="3606" xr:uid="{00000000-0005-0000-0000-00007D1A0000}"/>
    <cellStyle name="Normal 37 8" xfId="3607" xr:uid="{00000000-0005-0000-0000-00007E1A0000}"/>
    <cellStyle name="Normal 37 9" xfId="3608" xr:uid="{00000000-0005-0000-0000-00007F1A0000}"/>
    <cellStyle name="Normal 37_11. BS" xfId="10853" xr:uid="{B8143EDE-687F-444E-8216-2CF7F45CF496}"/>
    <cellStyle name="Normal 38" xfId="424" xr:uid="{00000000-0005-0000-0000-0000811A0000}"/>
    <cellStyle name="Normal 38 2" xfId="1652" xr:uid="{00000000-0005-0000-0000-0000821A0000}"/>
    <cellStyle name="Normal 38_14. BAs" xfId="9041" xr:uid="{00000000-0005-0000-0000-0000831A0000}"/>
    <cellStyle name="Normal 39" xfId="425" xr:uid="{00000000-0005-0000-0000-0000841A0000}"/>
    <cellStyle name="Normal 39 2" xfId="1653" xr:uid="{00000000-0005-0000-0000-0000851A0000}"/>
    <cellStyle name="Normal 39_14. BAs" xfId="9042" xr:uid="{00000000-0005-0000-0000-0000861A0000}"/>
    <cellStyle name="Normal 4" xfId="426" xr:uid="{00000000-0005-0000-0000-0000871A0000}"/>
    <cellStyle name="Normal 4 10" xfId="3609" xr:uid="{00000000-0005-0000-0000-0000881A0000}"/>
    <cellStyle name="Normal 4 11" xfId="3610" xr:uid="{00000000-0005-0000-0000-0000891A0000}"/>
    <cellStyle name="Normal 4 12" xfId="3611" xr:uid="{00000000-0005-0000-0000-00008A1A0000}"/>
    <cellStyle name="Normal 4 13" xfId="3612" xr:uid="{00000000-0005-0000-0000-00008B1A0000}"/>
    <cellStyle name="Normal 4 14" xfId="3613" xr:uid="{00000000-0005-0000-0000-00008C1A0000}"/>
    <cellStyle name="Normal 4 15" xfId="3614" xr:uid="{00000000-0005-0000-0000-00008D1A0000}"/>
    <cellStyle name="Normal 4 16" xfId="3615" xr:uid="{00000000-0005-0000-0000-00008E1A0000}"/>
    <cellStyle name="Normal 4 17" xfId="3616" xr:uid="{00000000-0005-0000-0000-00008F1A0000}"/>
    <cellStyle name="Normal 4 18" xfId="3617" xr:uid="{00000000-0005-0000-0000-0000901A0000}"/>
    <cellStyle name="Normal 4 19" xfId="3618" xr:uid="{00000000-0005-0000-0000-0000911A0000}"/>
    <cellStyle name="Normal 4 2" xfId="427" xr:uid="{00000000-0005-0000-0000-0000921A0000}"/>
    <cellStyle name="Normal 4 2 10" xfId="3619" xr:uid="{00000000-0005-0000-0000-0000931A0000}"/>
    <cellStyle name="Normal 4 2 11" xfId="3620" xr:uid="{00000000-0005-0000-0000-0000941A0000}"/>
    <cellStyle name="Normal 4 2 12" xfId="3621" xr:uid="{00000000-0005-0000-0000-0000951A0000}"/>
    <cellStyle name="Normal 4 2 13" xfId="3622" xr:uid="{00000000-0005-0000-0000-0000961A0000}"/>
    <cellStyle name="Normal 4 2 14" xfId="3623" xr:uid="{00000000-0005-0000-0000-0000971A0000}"/>
    <cellStyle name="Normal 4 2 15" xfId="3624" xr:uid="{00000000-0005-0000-0000-0000981A0000}"/>
    <cellStyle name="Normal 4 2 16" xfId="3625" xr:uid="{00000000-0005-0000-0000-0000991A0000}"/>
    <cellStyle name="Normal 4 2 17" xfId="3626" xr:uid="{00000000-0005-0000-0000-00009A1A0000}"/>
    <cellStyle name="Normal 4 2 18" xfId="3627" xr:uid="{00000000-0005-0000-0000-00009B1A0000}"/>
    <cellStyle name="Normal 4 2 2" xfId="428" xr:uid="{00000000-0005-0000-0000-00009C1A0000}"/>
    <cellStyle name="Normal 4 2 2 2" xfId="8473" xr:uid="{00000000-0005-0000-0000-00009D1A0000}"/>
    <cellStyle name="Normal 4 2 2 2 2" xfId="8474" xr:uid="{00000000-0005-0000-0000-00009E1A0000}"/>
    <cellStyle name="Normal 4 2 2 2 3" xfId="8475" xr:uid="{00000000-0005-0000-0000-00009F1A0000}"/>
    <cellStyle name="Normal 4 2 2 2 4" xfId="8476" xr:uid="{00000000-0005-0000-0000-0000A01A0000}"/>
    <cellStyle name="Normal 4 2 2 2 5" xfId="8477" xr:uid="{00000000-0005-0000-0000-0000A11A0000}"/>
    <cellStyle name="Normal 4 2 2 2_11. BS" xfId="10855" xr:uid="{522852D8-F372-4BD3-904C-88340EF15FAF}"/>
    <cellStyle name="Normal 4 2 2 3" xfId="8478" xr:uid="{00000000-0005-0000-0000-0000A31A0000}"/>
    <cellStyle name="Normal 4 2 2 4" xfId="8479" xr:uid="{00000000-0005-0000-0000-0000A41A0000}"/>
    <cellStyle name="Normal 4 2 2 5" xfId="8480" xr:uid="{00000000-0005-0000-0000-0000A51A0000}"/>
    <cellStyle name="Normal 4 2 2_11. BS" xfId="10854" xr:uid="{53EDBFB0-9DE9-4F69-87AC-E33160DBF62C}"/>
    <cellStyle name="Normal 4 2 3" xfId="1654" xr:uid="{00000000-0005-0000-0000-0000A71A0000}"/>
    <cellStyle name="Normal 4 2 4" xfId="2062" xr:uid="{00000000-0005-0000-0000-0000A81A0000}"/>
    <cellStyle name="Normal 4 2 5" xfId="3628" xr:uid="{00000000-0005-0000-0000-0000A91A0000}"/>
    <cellStyle name="Normal 4 2 6" xfId="3629" xr:uid="{00000000-0005-0000-0000-0000AA1A0000}"/>
    <cellStyle name="Normal 4 2 7" xfId="3630" xr:uid="{00000000-0005-0000-0000-0000AB1A0000}"/>
    <cellStyle name="Normal 4 2 8" xfId="3631" xr:uid="{00000000-0005-0000-0000-0000AC1A0000}"/>
    <cellStyle name="Normal 4 2 9" xfId="3632" xr:uid="{00000000-0005-0000-0000-0000AD1A0000}"/>
    <cellStyle name="Normal 4 2_14. BAs" xfId="9044" xr:uid="{00000000-0005-0000-0000-0000AE1A0000}"/>
    <cellStyle name="Normal 4 20" xfId="3633" xr:uid="{00000000-0005-0000-0000-0000AF1A0000}"/>
    <cellStyle name="Normal 4 21" xfId="3634" xr:uid="{00000000-0005-0000-0000-0000B01A0000}"/>
    <cellStyle name="Normal 4 22" xfId="3635" xr:uid="{00000000-0005-0000-0000-0000B11A0000}"/>
    <cellStyle name="Normal 4 23" xfId="3636" xr:uid="{00000000-0005-0000-0000-0000B21A0000}"/>
    <cellStyle name="Normal 4 24" xfId="3637" xr:uid="{00000000-0005-0000-0000-0000B31A0000}"/>
    <cellStyle name="Normal 4 25" xfId="3638" xr:uid="{00000000-0005-0000-0000-0000B41A0000}"/>
    <cellStyle name="Normal 4 26" xfId="3639" xr:uid="{00000000-0005-0000-0000-0000B51A0000}"/>
    <cellStyle name="Normal 4 27" xfId="3640" xr:uid="{00000000-0005-0000-0000-0000B61A0000}"/>
    <cellStyle name="Normal 4 28" xfId="3641" xr:uid="{00000000-0005-0000-0000-0000B71A0000}"/>
    <cellStyle name="Normal 4 29" xfId="3642" xr:uid="{00000000-0005-0000-0000-0000B81A0000}"/>
    <cellStyle name="Normal 4 3" xfId="1655" xr:uid="{00000000-0005-0000-0000-0000B91A0000}"/>
    <cellStyle name="Normal 4 3 2" xfId="8481" xr:uid="{00000000-0005-0000-0000-0000BA1A0000}"/>
    <cellStyle name="Normal 4 3_14. BAs" xfId="9045" xr:uid="{00000000-0005-0000-0000-0000BB1A0000}"/>
    <cellStyle name="Normal 4 30" xfId="3643" xr:uid="{00000000-0005-0000-0000-0000BC1A0000}"/>
    <cellStyle name="Normal 4 31" xfId="3644" xr:uid="{00000000-0005-0000-0000-0000BD1A0000}"/>
    <cellStyle name="Normal 4 32" xfId="3645" xr:uid="{00000000-0005-0000-0000-0000BE1A0000}"/>
    <cellStyle name="Normal 4 4" xfId="3646" xr:uid="{00000000-0005-0000-0000-0000BF1A0000}"/>
    <cellStyle name="Normal 4 4 10" xfId="3647" xr:uid="{00000000-0005-0000-0000-0000C01A0000}"/>
    <cellStyle name="Normal 4 4 11" xfId="3648" xr:uid="{00000000-0005-0000-0000-0000C11A0000}"/>
    <cellStyle name="Normal 4 4 12" xfId="3649" xr:uid="{00000000-0005-0000-0000-0000C21A0000}"/>
    <cellStyle name="Normal 4 4 13" xfId="3650" xr:uid="{00000000-0005-0000-0000-0000C31A0000}"/>
    <cellStyle name="Normal 4 4 14" xfId="3651" xr:uid="{00000000-0005-0000-0000-0000C41A0000}"/>
    <cellStyle name="Normal 4 4 2" xfId="3652" xr:uid="{00000000-0005-0000-0000-0000C51A0000}"/>
    <cellStyle name="Normal 4 4 3" xfId="3653" xr:uid="{00000000-0005-0000-0000-0000C61A0000}"/>
    <cellStyle name="Normal 4 4 4" xfId="3654" xr:uid="{00000000-0005-0000-0000-0000C71A0000}"/>
    <cellStyle name="Normal 4 4 5" xfId="3655" xr:uid="{00000000-0005-0000-0000-0000C81A0000}"/>
    <cellStyle name="Normal 4 4 6" xfId="3656" xr:uid="{00000000-0005-0000-0000-0000C91A0000}"/>
    <cellStyle name="Normal 4 4 7" xfId="3657" xr:uid="{00000000-0005-0000-0000-0000CA1A0000}"/>
    <cellStyle name="Normal 4 4 8" xfId="3658" xr:uid="{00000000-0005-0000-0000-0000CB1A0000}"/>
    <cellStyle name="Normal 4 4 9" xfId="3659" xr:uid="{00000000-0005-0000-0000-0000CC1A0000}"/>
    <cellStyle name="Normal 4 4_11. BS" xfId="10856" xr:uid="{4FC52E96-4AA4-460F-9188-9B78BBE282CE}"/>
    <cellStyle name="Normal 4 5" xfId="3660" xr:uid="{00000000-0005-0000-0000-0000CE1A0000}"/>
    <cellStyle name="Normal 4 5 10" xfId="3661" xr:uid="{00000000-0005-0000-0000-0000CF1A0000}"/>
    <cellStyle name="Normal 4 5 11" xfId="3662" xr:uid="{00000000-0005-0000-0000-0000D01A0000}"/>
    <cellStyle name="Normal 4 5 12" xfId="3663" xr:uid="{00000000-0005-0000-0000-0000D11A0000}"/>
    <cellStyle name="Normal 4 5 13" xfId="3664" xr:uid="{00000000-0005-0000-0000-0000D21A0000}"/>
    <cellStyle name="Normal 4 5 14" xfId="3665" xr:uid="{00000000-0005-0000-0000-0000D31A0000}"/>
    <cellStyle name="Normal 4 5 2" xfId="3666" xr:uid="{00000000-0005-0000-0000-0000D41A0000}"/>
    <cellStyle name="Normal 4 5 3" xfId="3667" xr:uid="{00000000-0005-0000-0000-0000D51A0000}"/>
    <cellStyle name="Normal 4 5 4" xfId="3668" xr:uid="{00000000-0005-0000-0000-0000D61A0000}"/>
    <cellStyle name="Normal 4 5 5" xfId="3669" xr:uid="{00000000-0005-0000-0000-0000D71A0000}"/>
    <cellStyle name="Normal 4 5 6" xfId="3670" xr:uid="{00000000-0005-0000-0000-0000D81A0000}"/>
    <cellStyle name="Normal 4 5 7" xfId="3671" xr:uid="{00000000-0005-0000-0000-0000D91A0000}"/>
    <cellStyle name="Normal 4 5 8" xfId="3672" xr:uid="{00000000-0005-0000-0000-0000DA1A0000}"/>
    <cellStyle name="Normal 4 5 9" xfId="3673" xr:uid="{00000000-0005-0000-0000-0000DB1A0000}"/>
    <cellStyle name="Normal 4 5_11. BS" xfId="10857" xr:uid="{8C9CA475-4ED2-47A1-9985-CEB99B132938}"/>
    <cellStyle name="Normal 4 6" xfId="3674" xr:uid="{00000000-0005-0000-0000-0000DD1A0000}"/>
    <cellStyle name="Normal 4 6 10" xfId="3675" xr:uid="{00000000-0005-0000-0000-0000DE1A0000}"/>
    <cellStyle name="Normal 4 6 11" xfId="3676" xr:uid="{00000000-0005-0000-0000-0000DF1A0000}"/>
    <cellStyle name="Normal 4 6 12" xfId="3677" xr:uid="{00000000-0005-0000-0000-0000E01A0000}"/>
    <cellStyle name="Normal 4 6 13" xfId="3678" xr:uid="{00000000-0005-0000-0000-0000E11A0000}"/>
    <cellStyle name="Normal 4 6 14" xfId="3679" xr:uid="{00000000-0005-0000-0000-0000E21A0000}"/>
    <cellStyle name="Normal 4 6 2" xfId="3680" xr:uid="{00000000-0005-0000-0000-0000E31A0000}"/>
    <cellStyle name="Normal 4 6 3" xfId="3681" xr:uid="{00000000-0005-0000-0000-0000E41A0000}"/>
    <cellStyle name="Normal 4 6 4" xfId="3682" xr:uid="{00000000-0005-0000-0000-0000E51A0000}"/>
    <cellStyle name="Normal 4 6 5" xfId="3683" xr:uid="{00000000-0005-0000-0000-0000E61A0000}"/>
    <cellStyle name="Normal 4 6 6" xfId="3684" xr:uid="{00000000-0005-0000-0000-0000E71A0000}"/>
    <cellStyle name="Normal 4 6 7" xfId="3685" xr:uid="{00000000-0005-0000-0000-0000E81A0000}"/>
    <cellStyle name="Normal 4 6 8" xfId="3686" xr:uid="{00000000-0005-0000-0000-0000E91A0000}"/>
    <cellStyle name="Normal 4 6 9" xfId="3687" xr:uid="{00000000-0005-0000-0000-0000EA1A0000}"/>
    <cellStyle name="Normal 4 6_11. BS" xfId="10858" xr:uid="{B7BF2D45-E59A-4F51-9D48-1C472232E9C0}"/>
    <cellStyle name="Normal 4 7" xfId="3688" xr:uid="{00000000-0005-0000-0000-0000EC1A0000}"/>
    <cellStyle name="Normal 4 7 10" xfId="3689" xr:uid="{00000000-0005-0000-0000-0000ED1A0000}"/>
    <cellStyle name="Normal 4 7 11" xfId="3690" xr:uid="{00000000-0005-0000-0000-0000EE1A0000}"/>
    <cellStyle name="Normal 4 7 12" xfId="3691" xr:uid="{00000000-0005-0000-0000-0000EF1A0000}"/>
    <cellStyle name="Normal 4 7 13" xfId="3692" xr:uid="{00000000-0005-0000-0000-0000F01A0000}"/>
    <cellStyle name="Normal 4 7 14" xfId="3693" xr:uid="{00000000-0005-0000-0000-0000F11A0000}"/>
    <cellStyle name="Normal 4 7 2" xfId="3694" xr:uid="{00000000-0005-0000-0000-0000F21A0000}"/>
    <cellStyle name="Normal 4 7 3" xfId="3695" xr:uid="{00000000-0005-0000-0000-0000F31A0000}"/>
    <cellStyle name="Normal 4 7 4" xfId="3696" xr:uid="{00000000-0005-0000-0000-0000F41A0000}"/>
    <cellStyle name="Normal 4 7 5" xfId="3697" xr:uid="{00000000-0005-0000-0000-0000F51A0000}"/>
    <cellStyle name="Normal 4 7 6" xfId="3698" xr:uid="{00000000-0005-0000-0000-0000F61A0000}"/>
    <cellStyle name="Normal 4 7 7" xfId="3699" xr:uid="{00000000-0005-0000-0000-0000F71A0000}"/>
    <cellStyle name="Normal 4 7 8" xfId="3700" xr:uid="{00000000-0005-0000-0000-0000F81A0000}"/>
    <cellStyle name="Normal 4 7 9" xfId="3701" xr:uid="{00000000-0005-0000-0000-0000F91A0000}"/>
    <cellStyle name="Normal 4 7_11. BS" xfId="10859" xr:uid="{9FF0C234-E467-4A7F-9982-5EFC13D458FC}"/>
    <cellStyle name="Normal 4 8" xfId="3702" xr:uid="{00000000-0005-0000-0000-0000FB1A0000}"/>
    <cellStyle name="Normal 4 8 10" xfId="3703" xr:uid="{00000000-0005-0000-0000-0000FC1A0000}"/>
    <cellStyle name="Normal 4 8 11" xfId="3704" xr:uid="{00000000-0005-0000-0000-0000FD1A0000}"/>
    <cellStyle name="Normal 4 8 12" xfId="3705" xr:uid="{00000000-0005-0000-0000-0000FE1A0000}"/>
    <cellStyle name="Normal 4 8 13" xfId="3706" xr:uid="{00000000-0005-0000-0000-0000FF1A0000}"/>
    <cellStyle name="Normal 4 8 14" xfId="3707" xr:uid="{00000000-0005-0000-0000-0000001B0000}"/>
    <cellStyle name="Normal 4 8 2" xfId="3708" xr:uid="{00000000-0005-0000-0000-0000011B0000}"/>
    <cellStyle name="Normal 4 8 3" xfId="3709" xr:uid="{00000000-0005-0000-0000-0000021B0000}"/>
    <cellStyle name="Normal 4 8 4" xfId="3710" xr:uid="{00000000-0005-0000-0000-0000031B0000}"/>
    <cellStyle name="Normal 4 8 5" xfId="3711" xr:uid="{00000000-0005-0000-0000-0000041B0000}"/>
    <cellStyle name="Normal 4 8 6" xfId="3712" xr:uid="{00000000-0005-0000-0000-0000051B0000}"/>
    <cellStyle name="Normal 4 8 7" xfId="3713" xr:uid="{00000000-0005-0000-0000-0000061B0000}"/>
    <cellStyle name="Normal 4 8 8" xfId="3714" xr:uid="{00000000-0005-0000-0000-0000071B0000}"/>
    <cellStyle name="Normal 4 8 9" xfId="3715" xr:uid="{00000000-0005-0000-0000-0000081B0000}"/>
    <cellStyle name="Normal 4 8_11. BS" xfId="10860" xr:uid="{976A03EC-0A0B-4789-8A6A-E4960737BE5D}"/>
    <cellStyle name="Normal 4 9" xfId="3716" xr:uid="{00000000-0005-0000-0000-00000A1B0000}"/>
    <cellStyle name="Normal 4_14. BAs" xfId="9043" xr:uid="{00000000-0005-0000-0000-00000B1B0000}"/>
    <cellStyle name="Normal 40" xfId="627" xr:uid="{00000000-0005-0000-0000-00000C1B0000}"/>
    <cellStyle name="Normal 40 2" xfId="1657" xr:uid="{00000000-0005-0000-0000-00000D1B0000}"/>
    <cellStyle name="Normal 40 3" xfId="1656" xr:uid="{00000000-0005-0000-0000-00000E1B0000}"/>
    <cellStyle name="Normal 40 4" xfId="5825" xr:uid="{00000000-0005-0000-0000-00000F1B0000}"/>
    <cellStyle name="Normal 40 4 2" xfId="10165" xr:uid="{0CE790FE-A71A-4A15-A410-9750F602281F}"/>
    <cellStyle name="Normal 40 5" xfId="9134" xr:uid="{00000000-0005-0000-0000-0000101B0000}"/>
    <cellStyle name="Normal 40 5 2" xfId="10166" xr:uid="{D8E538C8-FC4F-4130-8D72-7F27A82A546F}"/>
    <cellStyle name="Normal 40 6" xfId="9404" xr:uid="{BFB0944E-D3F9-409D-98F1-44823897331D}"/>
    <cellStyle name="Normal 40_11. BS" xfId="10861" xr:uid="{E12B5D07-415F-4AE7-922A-3B859B3012DB}"/>
    <cellStyle name="Normal 41" xfId="1658" xr:uid="{00000000-0005-0000-0000-0000121B0000}"/>
    <cellStyle name="Normal 41 2" xfId="1659" xr:uid="{00000000-0005-0000-0000-0000131B0000}"/>
    <cellStyle name="Normal 41_14. BAs" xfId="9046" xr:uid="{00000000-0005-0000-0000-0000141B0000}"/>
    <cellStyle name="Normal 42" xfId="1660" xr:uid="{00000000-0005-0000-0000-0000151B0000}"/>
    <cellStyle name="Normal 42 2" xfId="1661" xr:uid="{00000000-0005-0000-0000-0000161B0000}"/>
    <cellStyle name="Normal 42_14. BAs" xfId="9047" xr:uid="{00000000-0005-0000-0000-0000171B0000}"/>
    <cellStyle name="Normal 43" xfId="1662" xr:uid="{00000000-0005-0000-0000-0000181B0000}"/>
    <cellStyle name="Normal 43 2" xfId="1663" xr:uid="{00000000-0005-0000-0000-0000191B0000}"/>
    <cellStyle name="Normal 43_14. BAs" xfId="9048" xr:uid="{00000000-0005-0000-0000-00001A1B0000}"/>
    <cellStyle name="Normal 44" xfId="1664" xr:uid="{00000000-0005-0000-0000-00001B1B0000}"/>
    <cellStyle name="Normal 44 2" xfId="1665" xr:uid="{00000000-0005-0000-0000-00001C1B0000}"/>
    <cellStyle name="Normal 44_14. BAs" xfId="9049" xr:uid="{00000000-0005-0000-0000-00001D1B0000}"/>
    <cellStyle name="Normal 45" xfId="1666" xr:uid="{00000000-0005-0000-0000-00001E1B0000}"/>
    <cellStyle name="Normal 45 2" xfId="1667" xr:uid="{00000000-0005-0000-0000-00001F1B0000}"/>
    <cellStyle name="Normal 45_14. BAs" xfId="9050" xr:uid="{00000000-0005-0000-0000-0000201B0000}"/>
    <cellStyle name="Normal 46" xfId="1668" xr:uid="{00000000-0005-0000-0000-0000211B0000}"/>
    <cellStyle name="Normal 46 2" xfId="1669" xr:uid="{00000000-0005-0000-0000-0000221B0000}"/>
    <cellStyle name="Normal 46_14. BAs" xfId="9051" xr:uid="{00000000-0005-0000-0000-0000231B0000}"/>
    <cellStyle name="Normal 47" xfId="1670" xr:uid="{00000000-0005-0000-0000-0000241B0000}"/>
    <cellStyle name="Normal 47 2" xfId="1671" xr:uid="{00000000-0005-0000-0000-0000251B0000}"/>
    <cellStyle name="Normal 47_14. BAs" xfId="9052" xr:uid="{00000000-0005-0000-0000-0000261B0000}"/>
    <cellStyle name="Normal 48" xfId="1672" xr:uid="{00000000-0005-0000-0000-0000271B0000}"/>
    <cellStyle name="Normal 48 2" xfId="1673" xr:uid="{00000000-0005-0000-0000-0000281B0000}"/>
    <cellStyle name="Normal 48_14. BAs" xfId="9053" xr:uid="{00000000-0005-0000-0000-0000291B0000}"/>
    <cellStyle name="Normal 49" xfId="1674" xr:uid="{00000000-0005-0000-0000-00002A1B0000}"/>
    <cellStyle name="Normal 49 2" xfId="1675" xr:uid="{00000000-0005-0000-0000-00002B1B0000}"/>
    <cellStyle name="Normal 49_14. BAs" xfId="9054" xr:uid="{00000000-0005-0000-0000-00002C1B0000}"/>
    <cellStyle name="Normal 5" xfId="429" xr:uid="{00000000-0005-0000-0000-00002D1B0000}"/>
    <cellStyle name="Normal 5 10" xfId="8482" xr:uid="{00000000-0005-0000-0000-00002E1B0000}"/>
    <cellStyle name="Normal 5 11" xfId="8483" xr:uid="{00000000-0005-0000-0000-00002F1B0000}"/>
    <cellStyle name="Normal 5 12" xfId="8484" xr:uid="{00000000-0005-0000-0000-0000301B0000}"/>
    <cellStyle name="Normal 5 13" xfId="8485" xr:uid="{00000000-0005-0000-0000-0000311B0000}"/>
    <cellStyle name="Normal 5 14" xfId="8486" xr:uid="{00000000-0005-0000-0000-0000321B0000}"/>
    <cellStyle name="Normal 5 15" xfId="8487" xr:uid="{00000000-0005-0000-0000-0000331B0000}"/>
    <cellStyle name="Normal 5 16" xfId="8488" xr:uid="{00000000-0005-0000-0000-0000341B0000}"/>
    <cellStyle name="Normal 5 17" xfId="8489" xr:uid="{00000000-0005-0000-0000-0000351B0000}"/>
    <cellStyle name="Normal 5 18" xfId="8490" xr:uid="{00000000-0005-0000-0000-0000361B0000}"/>
    <cellStyle name="Normal 5 19" xfId="8491" xr:uid="{00000000-0005-0000-0000-0000371B0000}"/>
    <cellStyle name="Normal 5 2" xfId="430" xr:uid="{00000000-0005-0000-0000-0000381B0000}"/>
    <cellStyle name="Normal 5 2 2" xfId="8492" xr:uid="{00000000-0005-0000-0000-0000391B0000}"/>
    <cellStyle name="Normal 5 2 2 2" xfId="8493" xr:uid="{00000000-0005-0000-0000-00003A1B0000}"/>
    <cellStyle name="Normal 5 2 2 3" xfId="8494" xr:uid="{00000000-0005-0000-0000-00003B1B0000}"/>
    <cellStyle name="Normal 5 2 2 4" xfId="8495" xr:uid="{00000000-0005-0000-0000-00003C1B0000}"/>
    <cellStyle name="Normal 5 2 2 5" xfId="8496" xr:uid="{00000000-0005-0000-0000-00003D1B0000}"/>
    <cellStyle name="Normal 5 2 2_11. BS" xfId="10863" xr:uid="{BEDA6161-68D7-4881-86A0-CB92CDC32AA3}"/>
    <cellStyle name="Normal 5 2 3" xfId="8497" xr:uid="{00000000-0005-0000-0000-00003F1B0000}"/>
    <cellStyle name="Normal 5 2 3 2" xfId="8498" xr:uid="{00000000-0005-0000-0000-0000401B0000}"/>
    <cellStyle name="Normal 5 2 3 3" xfId="8499" xr:uid="{00000000-0005-0000-0000-0000411B0000}"/>
    <cellStyle name="Normal 5 2 3 4" xfId="8500" xr:uid="{00000000-0005-0000-0000-0000421B0000}"/>
    <cellStyle name="Normal 5 2 3 5" xfId="8501" xr:uid="{00000000-0005-0000-0000-0000431B0000}"/>
    <cellStyle name="Normal 5 2 3_11. BS" xfId="10864" xr:uid="{A993ABD3-B990-4966-8F54-2D31298F49D7}"/>
    <cellStyle name="Normal 5 2 4" xfId="8502" xr:uid="{00000000-0005-0000-0000-0000451B0000}"/>
    <cellStyle name="Normal 5 2 5" xfId="8503" xr:uid="{00000000-0005-0000-0000-0000461B0000}"/>
    <cellStyle name="Normal 5 2 6" xfId="8504" xr:uid="{00000000-0005-0000-0000-0000471B0000}"/>
    <cellStyle name="Normal 5 2_11. BS" xfId="10862" xr:uid="{8C866AA3-75E9-4199-8A5C-8664C89A919A}"/>
    <cellStyle name="Normal 5 3" xfId="1676" xr:uid="{00000000-0005-0000-0000-0000491B0000}"/>
    <cellStyle name="Normal 5 3 2" xfId="8505" xr:uid="{00000000-0005-0000-0000-00004A1B0000}"/>
    <cellStyle name="Normal 5 3 3" xfId="8506" xr:uid="{00000000-0005-0000-0000-00004B1B0000}"/>
    <cellStyle name="Normal 5 3 4" xfId="8507" xr:uid="{00000000-0005-0000-0000-00004C1B0000}"/>
    <cellStyle name="Normal 5 3 5" xfId="8508" xr:uid="{00000000-0005-0000-0000-00004D1B0000}"/>
    <cellStyle name="Normal 5 3_11. BS" xfId="10865" xr:uid="{16659DEA-A9DC-48A3-A92C-1DC9D246443A}"/>
    <cellStyle name="Normal 5 4" xfId="1677" xr:uid="{00000000-0005-0000-0000-00004F1B0000}"/>
    <cellStyle name="Normal 5 5" xfId="1678" xr:uid="{00000000-0005-0000-0000-0000501B0000}"/>
    <cellStyle name="Normal 5 6" xfId="8509" xr:uid="{00000000-0005-0000-0000-0000511B0000}"/>
    <cellStyle name="Normal 5 7" xfId="8510" xr:uid="{00000000-0005-0000-0000-0000521B0000}"/>
    <cellStyle name="Normal 5 8" xfId="8511" xr:uid="{00000000-0005-0000-0000-0000531B0000}"/>
    <cellStyle name="Normal 5 9" xfId="8512" xr:uid="{00000000-0005-0000-0000-0000541B0000}"/>
    <cellStyle name="Normal 5_14. BAs" xfId="9055" xr:uid="{00000000-0005-0000-0000-0000551B0000}"/>
    <cellStyle name="Normal 50" xfId="1679" xr:uid="{00000000-0005-0000-0000-0000561B0000}"/>
    <cellStyle name="Normal 50 2" xfId="1680" xr:uid="{00000000-0005-0000-0000-0000571B0000}"/>
    <cellStyle name="Normal 50_14. BAs" xfId="9056" xr:uid="{00000000-0005-0000-0000-0000581B0000}"/>
    <cellStyle name="Normal 51" xfId="1681" xr:uid="{00000000-0005-0000-0000-0000591B0000}"/>
    <cellStyle name="Normal 51 2" xfId="1682" xr:uid="{00000000-0005-0000-0000-00005A1B0000}"/>
    <cellStyle name="Normal 51_14. BAs" xfId="9057" xr:uid="{00000000-0005-0000-0000-00005B1B0000}"/>
    <cellStyle name="Normal 52" xfId="1683" xr:uid="{00000000-0005-0000-0000-00005C1B0000}"/>
    <cellStyle name="Normal 52 2" xfId="1684" xr:uid="{00000000-0005-0000-0000-00005D1B0000}"/>
    <cellStyle name="Normal 52_14. BAs" xfId="9058" xr:uid="{00000000-0005-0000-0000-00005E1B0000}"/>
    <cellStyle name="Normal 53" xfId="1685" xr:uid="{00000000-0005-0000-0000-00005F1B0000}"/>
    <cellStyle name="Normal 53 2" xfId="1686" xr:uid="{00000000-0005-0000-0000-0000601B0000}"/>
    <cellStyle name="Normal 53_14. BAs" xfId="9059" xr:uid="{00000000-0005-0000-0000-0000611B0000}"/>
    <cellStyle name="Normal 54" xfId="1687" xr:uid="{00000000-0005-0000-0000-0000621B0000}"/>
    <cellStyle name="Normal 54 2" xfId="1688" xr:uid="{00000000-0005-0000-0000-0000631B0000}"/>
    <cellStyle name="Normal 54_14. BAs" xfId="9060" xr:uid="{00000000-0005-0000-0000-0000641B0000}"/>
    <cellStyle name="Normal 55" xfId="1689" xr:uid="{00000000-0005-0000-0000-0000651B0000}"/>
    <cellStyle name="Normal 55 2" xfId="1690" xr:uid="{00000000-0005-0000-0000-0000661B0000}"/>
    <cellStyle name="Normal 55 3" xfId="1691" xr:uid="{00000000-0005-0000-0000-0000671B0000}"/>
    <cellStyle name="Normal 55_14. BAs" xfId="9061" xr:uid="{00000000-0005-0000-0000-0000681B0000}"/>
    <cellStyle name="Normal 56" xfId="1692" xr:uid="{00000000-0005-0000-0000-0000691B0000}"/>
    <cellStyle name="Normal 56 2" xfId="1693" xr:uid="{00000000-0005-0000-0000-00006A1B0000}"/>
    <cellStyle name="Normal 56_14. BAs" xfId="9062" xr:uid="{00000000-0005-0000-0000-00006B1B0000}"/>
    <cellStyle name="Normal 57" xfId="1694" xr:uid="{00000000-0005-0000-0000-00006C1B0000}"/>
    <cellStyle name="Normal 57 2" xfId="1695" xr:uid="{00000000-0005-0000-0000-00006D1B0000}"/>
    <cellStyle name="Normal 57_14. BAs" xfId="9063" xr:uid="{00000000-0005-0000-0000-00006E1B0000}"/>
    <cellStyle name="Normal 58" xfId="1696" xr:uid="{00000000-0005-0000-0000-00006F1B0000}"/>
    <cellStyle name="Normal 58 2" xfId="1697" xr:uid="{00000000-0005-0000-0000-0000701B0000}"/>
    <cellStyle name="Normal 58 2 2" xfId="5623" xr:uid="{00000000-0005-0000-0000-0000711B0000}"/>
    <cellStyle name="Normal 58 2 2 2" xfId="10167" xr:uid="{CBF9757C-284B-4099-93FE-8907B1CCB881}"/>
    <cellStyle name="Normal 58 2 3" xfId="5986" xr:uid="{00000000-0005-0000-0000-0000721B0000}"/>
    <cellStyle name="Normal 58 2 3 2" xfId="10168" xr:uid="{92EF30AD-35E6-4F22-9957-2268A6470092}"/>
    <cellStyle name="Normal 58 2 4" xfId="9254" xr:uid="{00000000-0005-0000-0000-0000731B0000}"/>
    <cellStyle name="Normal 58 2 4 2" xfId="10169" xr:uid="{274A2C12-3DAC-47F8-A379-56131A9C386F}"/>
    <cellStyle name="Normal 58 2 5" xfId="9527" xr:uid="{9316871D-2BBB-4F49-95E8-B4C55F0C1FF5}"/>
    <cellStyle name="Normal 58 2_11. BS" xfId="10866" xr:uid="{99D88810-2CFE-428E-98C0-C6C598246BDA}"/>
    <cellStyle name="Normal 58_14. BAs" xfId="9064" xr:uid="{00000000-0005-0000-0000-0000741B0000}"/>
    <cellStyle name="Normal 59" xfId="1698" xr:uid="{00000000-0005-0000-0000-0000751B0000}"/>
    <cellStyle name="Normal 6" xfId="431" xr:uid="{00000000-0005-0000-0000-0000761B0000}"/>
    <cellStyle name="Normal 6 10" xfId="3717" xr:uid="{00000000-0005-0000-0000-0000771B0000}"/>
    <cellStyle name="Normal 6 10 10" xfId="3718" xr:uid="{00000000-0005-0000-0000-0000781B0000}"/>
    <cellStyle name="Normal 6 10 10 10" xfId="3719" xr:uid="{00000000-0005-0000-0000-0000791B0000}"/>
    <cellStyle name="Normal 6 10 10 11" xfId="3720" xr:uid="{00000000-0005-0000-0000-00007A1B0000}"/>
    <cellStyle name="Normal 6 10 10 12" xfId="3721" xr:uid="{00000000-0005-0000-0000-00007B1B0000}"/>
    <cellStyle name="Normal 6 10 10 13" xfId="3722" xr:uid="{00000000-0005-0000-0000-00007C1B0000}"/>
    <cellStyle name="Normal 6 10 10 14" xfId="3723" xr:uid="{00000000-0005-0000-0000-00007D1B0000}"/>
    <cellStyle name="Normal 6 10 10 15" xfId="3724" xr:uid="{00000000-0005-0000-0000-00007E1B0000}"/>
    <cellStyle name="Normal 6 10 10 16" xfId="3725" xr:uid="{00000000-0005-0000-0000-00007F1B0000}"/>
    <cellStyle name="Normal 6 10 10 17" xfId="3726" xr:uid="{00000000-0005-0000-0000-0000801B0000}"/>
    <cellStyle name="Normal 6 10 10 18" xfId="3727" xr:uid="{00000000-0005-0000-0000-0000811B0000}"/>
    <cellStyle name="Normal 6 10 10 19" xfId="3728" xr:uid="{00000000-0005-0000-0000-0000821B0000}"/>
    <cellStyle name="Normal 6 10 10 2" xfId="3729" xr:uid="{00000000-0005-0000-0000-0000831B0000}"/>
    <cellStyle name="Normal 6 10 10 20" xfId="3730" xr:uid="{00000000-0005-0000-0000-0000841B0000}"/>
    <cellStyle name="Normal 6 10 10 21" xfId="3731" xr:uid="{00000000-0005-0000-0000-0000851B0000}"/>
    <cellStyle name="Normal 6 10 10 22" xfId="3732" xr:uid="{00000000-0005-0000-0000-0000861B0000}"/>
    <cellStyle name="Normal 6 10 10 23" xfId="3733" xr:uid="{00000000-0005-0000-0000-0000871B0000}"/>
    <cellStyle name="Normal 6 10 10 24" xfId="3734" xr:uid="{00000000-0005-0000-0000-0000881B0000}"/>
    <cellStyle name="Normal 6 10 10 25" xfId="3735" xr:uid="{00000000-0005-0000-0000-0000891B0000}"/>
    <cellStyle name="Normal 6 10 10 26" xfId="3736" xr:uid="{00000000-0005-0000-0000-00008A1B0000}"/>
    <cellStyle name="Normal 6 10 10 3" xfId="3737" xr:uid="{00000000-0005-0000-0000-00008B1B0000}"/>
    <cellStyle name="Normal 6 10 10 4" xfId="3738" xr:uid="{00000000-0005-0000-0000-00008C1B0000}"/>
    <cellStyle name="Normal 6 10 10 5" xfId="3739" xr:uid="{00000000-0005-0000-0000-00008D1B0000}"/>
    <cellStyle name="Normal 6 10 10 6" xfId="3740" xr:uid="{00000000-0005-0000-0000-00008E1B0000}"/>
    <cellStyle name="Normal 6 10 10 7" xfId="3741" xr:uid="{00000000-0005-0000-0000-00008F1B0000}"/>
    <cellStyle name="Normal 6 10 10 8" xfId="3742" xr:uid="{00000000-0005-0000-0000-0000901B0000}"/>
    <cellStyle name="Normal 6 10 10 9" xfId="3743" xr:uid="{00000000-0005-0000-0000-0000911B0000}"/>
    <cellStyle name="Normal 6 10 10_11. BS" xfId="10868" xr:uid="{139F773F-837B-454B-8B2A-F4F5DE48F141}"/>
    <cellStyle name="Normal 6 10 11" xfId="3744" xr:uid="{00000000-0005-0000-0000-0000931B0000}"/>
    <cellStyle name="Normal 6 10 12" xfId="3745" xr:uid="{00000000-0005-0000-0000-0000941B0000}"/>
    <cellStyle name="Normal 6 10 13" xfId="3746" xr:uid="{00000000-0005-0000-0000-0000951B0000}"/>
    <cellStyle name="Normal 6 10 14" xfId="3747" xr:uid="{00000000-0005-0000-0000-0000961B0000}"/>
    <cellStyle name="Normal 6 10 15" xfId="3748" xr:uid="{00000000-0005-0000-0000-0000971B0000}"/>
    <cellStyle name="Normal 6 10 16" xfId="3749" xr:uid="{00000000-0005-0000-0000-0000981B0000}"/>
    <cellStyle name="Normal 6 10 17" xfId="3750" xr:uid="{00000000-0005-0000-0000-0000991B0000}"/>
    <cellStyle name="Normal 6 10 18" xfId="3751" xr:uid="{00000000-0005-0000-0000-00009A1B0000}"/>
    <cellStyle name="Normal 6 10 19" xfId="3752" xr:uid="{00000000-0005-0000-0000-00009B1B0000}"/>
    <cellStyle name="Normal 6 10 2" xfId="3753" xr:uid="{00000000-0005-0000-0000-00009C1B0000}"/>
    <cellStyle name="Normal 6 10 2 10" xfId="3754" xr:uid="{00000000-0005-0000-0000-00009D1B0000}"/>
    <cellStyle name="Normal 6 10 2 11" xfId="3755" xr:uid="{00000000-0005-0000-0000-00009E1B0000}"/>
    <cellStyle name="Normal 6 10 2 12" xfId="3756" xr:uid="{00000000-0005-0000-0000-00009F1B0000}"/>
    <cellStyle name="Normal 6 10 2 13" xfId="3757" xr:uid="{00000000-0005-0000-0000-0000A01B0000}"/>
    <cellStyle name="Normal 6 10 2 14" xfId="3758" xr:uid="{00000000-0005-0000-0000-0000A11B0000}"/>
    <cellStyle name="Normal 6 10 2 15" xfId="3759" xr:uid="{00000000-0005-0000-0000-0000A21B0000}"/>
    <cellStyle name="Normal 6 10 2 16" xfId="3760" xr:uid="{00000000-0005-0000-0000-0000A31B0000}"/>
    <cellStyle name="Normal 6 10 2 17" xfId="3761" xr:uid="{00000000-0005-0000-0000-0000A41B0000}"/>
    <cellStyle name="Normal 6 10 2 18" xfId="3762" xr:uid="{00000000-0005-0000-0000-0000A51B0000}"/>
    <cellStyle name="Normal 6 10 2 19" xfId="3763" xr:uid="{00000000-0005-0000-0000-0000A61B0000}"/>
    <cellStyle name="Normal 6 10 2 2" xfId="3764" xr:uid="{00000000-0005-0000-0000-0000A71B0000}"/>
    <cellStyle name="Normal 6 10 2 2 10" xfId="3765" xr:uid="{00000000-0005-0000-0000-0000A81B0000}"/>
    <cellStyle name="Normal 6 10 2 2 11" xfId="3766" xr:uid="{00000000-0005-0000-0000-0000A91B0000}"/>
    <cellStyle name="Normal 6 10 2 2 12" xfId="3767" xr:uid="{00000000-0005-0000-0000-0000AA1B0000}"/>
    <cellStyle name="Normal 6 10 2 2 13" xfId="3768" xr:uid="{00000000-0005-0000-0000-0000AB1B0000}"/>
    <cellStyle name="Normal 6 10 2 2 14" xfId="3769" xr:uid="{00000000-0005-0000-0000-0000AC1B0000}"/>
    <cellStyle name="Normal 6 10 2 2 15" xfId="3770" xr:uid="{00000000-0005-0000-0000-0000AD1B0000}"/>
    <cellStyle name="Normal 6 10 2 2 16" xfId="3771" xr:uid="{00000000-0005-0000-0000-0000AE1B0000}"/>
    <cellStyle name="Normal 6 10 2 2 17" xfId="3772" xr:uid="{00000000-0005-0000-0000-0000AF1B0000}"/>
    <cellStyle name="Normal 6 10 2 2 18" xfId="3773" xr:uid="{00000000-0005-0000-0000-0000B01B0000}"/>
    <cellStyle name="Normal 6 10 2 2 19" xfId="3774" xr:uid="{00000000-0005-0000-0000-0000B11B0000}"/>
    <cellStyle name="Normal 6 10 2 2 2" xfId="3775" xr:uid="{00000000-0005-0000-0000-0000B21B0000}"/>
    <cellStyle name="Normal 6 10 2 2 20" xfId="3776" xr:uid="{00000000-0005-0000-0000-0000B31B0000}"/>
    <cellStyle name="Normal 6 10 2 2 21" xfId="3777" xr:uid="{00000000-0005-0000-0000-0000B41B0000}"/>
    <cellStyle name="Normal 6 10 2 2 22" xfId="3778" xr:uid="{00000000-0005-0000-0000-0000B51B0000}"/>
    <cellStyle name="Normal 6 10 2 2 23" xfId="3779" xr:uid="{00000000-0005-0000-0000-0000B61B0000}"/>
    <cellStyle name="Normal 6 10 2 2 24" xfId="3780" xr:uid="{00000000-0005-0000-0000-0000B71B0000}"/>
    <cellStyle name="Normal 6 10 2 2 25" xfId="3781" xr:uid="{00000000-0005-0000-0000-0000B81B0000}"/>
    <cellStyle name="Normal 6 10 2 2 26" xfId="3782" xr:uid="{00000000-0005-0000-0000-0000B91B0000}"/>
    <cellStyle name="Normal 6 10 2 2 3" xfId="3783" xr:uid="{00000000-0005-0000-0000-0000BA1B0000}"/>
    <cellStyle name="Normal 6 10 2 2 4" xfId="3784" xr:uid="{00000000-0005-0000-0000-0000BB1B0000}"/>
    <cellStyle name="Normal 6 10 2 2 5" xfId="3785" xr:uid="{00000000-0005-0000-0000-0000BC1B0000}"/>
    <cellStyle name="Normal 6 10 2 2 6" xfId="3786" xr:uid="{00000000-0005-0000-0000-0000BD1B0000}"/>
    <cellStyle name="Normal 6 10 2 2 7" xfId="3787" xr:uid="{00000000-0005-0000-0000-0000BE1B0000}"/>
    <cellStyle name="Normal 6 10 2 2 8" xfId="3788" xr:uid="{00000000-0005-0000-0000-0000BF1B0000}"/>
    <cellStyle name="Normal 6 10 2 2 9" xfId="3789" xr:uid="{00000000-0005-0000-0000-0000C01B0000}"/>
    <cellStyle name="Normal 6 10 2 2_11. BS" xfId="10870" xr:uid="{31532232-9AC1-49C3-A380-58293F6B51E8}"/>
    <cellStyle name="Normal 6 10 2 20" xfId="3790" xr:uid="{00000000-0005-0000-0000-0000C21B0000}"/>
    <cellStyle name="Normal 6 10 2 21" xfId="3791" xr:uid="{00000000-0005-0000-0000-0000C31B0000}"/>
    <cellStyle name="Normal 6 10 2 22" xfId="3792" xr:uid="{00000000-0005-0000-0000-0000C41B0000}"/>
    <cellStyle name="Normal 6 10 2 23" xfId="3793" xr:uid="{00000000-0005-0000-0000-0000C51B0000}"/>
    <cellStyle name="Normal 6 10 2 24" xfId="3794" xr:uid="{00000000-0005-0000-0000-0000C61B0000}"/>
    <cellStyle name="Normal 6 10 2 25" xfId="3795" xr:uid="{00000000-0005-0000-0000-0000C71B0000}"/>
    <cellStyle name="Normal 6 10 2 26" xfId="3796" xr:uid="{00000000-0005-0000-0000-0000C81B0000}"/>
    <cellStyle name="Normal 6 10 2 27" xfId="3797" xr:uid="{00000000-0005-0000-0000-0000C91B0000}"/>
    <cellStyle name="Normal 6 10 2 28" xfId="3798" xr:uid="{00000000-0005-0000-0000-0000CA1B0000}"/>
    <cellStyle name="Normal 6 10 2 29" xfId="3799" xr:uid="{00000000-0005-0000-0000-0000CB1B0000}"/>
    <cellStyle name="Normal 6 10 2 3" xfId="3800" xr:uid="{00000000-0005-0000-0000-0000CC1B0000}"/>
    <cellStyle name="Normal 6 10 2 3 10" xfId="3801" xr:uid="{00000000-0005-0000-0000-0000CD1B0000}"/>
    <cellStyle name="Normal 6 10 2 3 11" xfId="3802" xr:uid="{00000000-0005-0000-0000-0000CE1B0000}"/>
    <cellStyle name="Normal 6 10 2 3 12" xfId="3803" xr:uid="{00000000-0005-0000-0000-0000CF1B0000}"/>
    <cellStyle name="Normal 6 10 2 3 13" xfId="3804" xr:uid="{00000000-0005-0000-0000-0000D01B0000}"/>
    <cellStyle name="Normal 6 10 2 3 14" xfId="3805" xr:uid="{00000000-0005-0000-0000-0000D11B0000}"/>
    <cellStyle name="Normal 6 10 2 3 15" xfId="3806" xr:uid="{00000000-0005-0000-0000-0000D21B0000}"/>
    <cellStyle name="Normal 6 10 2 3 16" xfId="3807" xr:uid="{00000000-0005-0000-0000-0000D31B0000}"/>
    <cellStyle name="Normal 6 10 2 3 17" xfId="3808" xr:uid="{00000000-0005-0000-0000-0000D41B0000}"/>
    <cellStyle name="Normal 6 10 2 3 18" xfId="3809" xr:uid="{00000000-0005-0000-0000-0000D51B0000}"/>
    <cellStyle name="Normal 6 10 2 3 19" xfId="3810" xr:uid="{00000000-0005-0000-0000-0000D61B0000}"/>
    <cellStyle name="Normal 6 10 2 3 2" xfId="3811" xr:uid="{00000000-0005-0000-0000-0000D71B0000}"/>
    <cellStyle name="Normal 6 10 2 3 20" xfId="3812" xr:uid="{00000000-0005-0000-0000-0000D81B0000}"/>
    <cellStyle name="Normal 6 10 2 3 21" xfId="3813" xr:uid="{00000000-0005-0000-0000-0000D91B0000}"/>
    <cellStyle name="Normal 6 10 2 3 22" xfId="3814" xr:uid="{00000000-0005-0000-0000-0000DA1B0000}"/>
    <cellStyle name="Normal 6 10 2 3 23" xfId="3815" xr:uid="{00000000-0005-0000-0000-0000DB1B0000}"/>
    <cellStyle name="Normal 6 10 2 3 24" xfId="3816" xr:uid="{00000000-0005-0000-0000-0000DC1B0000}"/>
    <cellStyle name="Normal 6 10 2 3 25" xfId="3817" xr:uid="{00000000-0005-0000-0000-0000DD1B0000}"/>
    <cellStyle name="Normal 6 10 2 3 26" xfId="3818" xr:uid="{00000000-0005-0000-0000-0000DE1B0000}"/>
    <cellStyle name="Normal 6 10 2 3 3" xfId="3819" xr:uid="{00000000-0005-0000-0000-0000DF1B0000}"/>
    <cellStyle name="Normal 6 10 2 3 4" xfId="3820" xr:uid="{00000000-0005-0000-0000-0000E01B0000}"/>
    <cellStyle name="Normal 6 10 2 3 5" xfId="3821" xr:uid="{00000000-0005-0000-0000-0000E11B0000}"/>
    <cellStyle name="Normal 6 10 2 3 6" xfId="3822" xr:uid="{00000000-0005-0000-0000-0000E21B0000}"/>
    <cellStyle name="Normal 6 10 2 3 7" xfId="3823" xr:uid="{00000000-0005-0000-0000-0000E31B0000}"/>
    <cellStyle name="Normal 6 10 2 3 8" xfId="3824" xr:uid="{00000000-0005-0000-0000-0000E41B0000}"/>
    <cellStyle name="Normal 6 10 2 3 9" xfId="3825" xr:uid="{00000000-0005-0000-0000-0000E51B0000}"/>
    <cellStyle name="Normal 6 10 2 3_11. BS" xfId="10871" xr:uid="{67F6CFB8-CAC4-4C93-BD34-D81A69E81BEC}"/>
    <cellStyle name="Normal 6 10 2 30" xfId="3826" xr:uid="{00000000-0005-0000-0000-0000E71B0000}"/>
    <cellStyle name="Normal 6 10 2 31" xfId="3827" xr:uid="{00000000-0005-0000-0000-0000E81B0000}"/>
    <cellStyle name="Normal 6 10 2 32" xfId="3828" xr:uid="{00000000-0005-0000-0000-0000E91B0000}"/>
    <cellStyle name="Normal 6 10 2 33" xfId="3829" xr:uid="{00000000-0005-0000-0000-0000EA1B0000}"/>
    <cellStyle name="Normal 6 10 2 4" xfId="3830" xr:uid="{00000000-0005-0000-0000-0000EB1B0000}"/>
    <cellStyle name="Normal 6 10 2 4 10" xfId="3831" xr:uid="{00000000-0005-0000-0000-0000EC1B0000}"/>
    <cellStyle name="Normal 6 10 2 4 11" xfId="3832" xr:uid="{00000000-0005-0000-0000-0000ED1B0000}"/>
    <cellStyle name="Normal 6 10 2 4 12" xfId="3833" xr:uid="{00000000-0005-0000-0000-0000EE1B0000}"/>
    <cellStyle name="Normal 6 10 2 4 13" xfId="3834" xr:uid="{00000000-0005-0000-0000-0000EF1B0000}"/>
    <cellStyle name="Normal 6 10 2 4 14" xfId="3835" xr:uid="{00000000-0005-0000-0000-0000F01B0000}"/>
    <cellStyle name="Normal 6 10 2 4 15" xfId="3836" xr:uid="{00000000-0005-0000-0000-0000F11B0000}"/>
    <cellStyle name="Normal 6 10 2 4 16" xfId="3837" xr:uid="{00000000-0005-0000-0000-0000F21B0000}"/>
    <cellStyle name="Normal 6 10 2 4 17" xfId="3838" xr:uid="{00000000-0005-0000-0000-0000F31B0000}"/>
    <cellStyle name="Normal 6 10 2 4 18" xfId="3839" xr:uid="{00000000-0005-0000-0000-0000F41B0000}"/>
    <cellStyle name="Normal 6 10 2 4 19" xfId="3840" xr:uid="{00000000-0005-0000-0000-0000F51B0000}"/>
    <cellStyle name="Normal 6 10 2 4 2" xfId="3841" xr:uid="{00000000-0005-0000-0000-0000F61B0000}"/>
    <cellStyle name="Normal 6 10 2 4 20" xfId="3842" xr:uid="{00000000-0005-0000-0000-0000F71B0000}"/>
    <cellStyle name="Normal 6 10 2 4 21" xfId="3843" xr:uid="{00000000-0005-0000-0000-0000F81B0000}"/>
    <cellStyle name="Normal 6 10 2 4 22" xfId="3844" xr:uid="{00000000-0005-0000-0000-0000F91B0000}"/>
    <cellStyle name="Normal 6 10 2 4 23" xfId="3845" xr:uid="{00000000-0005-0000-0000-0000FA1B0000}"/>
    <cellStyle name="Normal 6 10 2 4 24" xfId="3846" xr:uid="{00000000-0005-0000-0000-0000FB1B0000}"/>
    <cellStyle name="Normal 6 10 2 4 25" xfId="3847" xr:uid="{00000000-0005-0000-0000-0000FC1B0000}"/>
    <cellStyle name="Normal 6 10 2 4 26" xfId="3848" xr:uid="{00000000-0005-0000-0000-0000FD1B0000}"/>
    <cellStyle name="Normal 6 10 2 4 3" xfId="3849" xr:uid="{00000000-0005-0000-0000-0000FE1B0000}"/>
    <cellStyle name="Normal 6 10 2 4 4" xfId="3850" xr:uid="{00000000-0005-0000-0000-0000FF1B0000}"/>
    <cellStyle name="Normal 6 10 2 4 5" xfId="3851" xr:uid="{00000000-0005-0000-0000-0000001C0000}"/>
    <cellStyle name="Normal 6 10 2 4 6" xfId="3852" xr:uid="{00000000-0005-0000-0000-0000011C0000}"/>
    <cellStyle name="Normal 6 10 2 4 7" xfId="3853" xr:uid="{00000000-0005-0000-0000-0000021C0000}"/>
    <cellStyle name="Normal 6 10 2 4 8" xfId="3854" xr:uid="{00000000-0005-0000-0000-0000031C0000}"/>
    <cellStyle name="Normal 6 10 2 4 9" xfId="3855" xr:uid="{00000000-0005-0000-0000-0000041C0000}"/>
    <cellStyle name="Normal 6 10 2 4_11. BS" xfId="10872" xr:uid="{246F4AD1-D133-4C8F-95D9-BE29C4B51363}"/>
    <cellStyle name="Normal 6 10 2 5" xfId="3856" xr:uid="{00000000-0005-0000-0000-0000061C0000}"/>
    <cellStyle name="Normal 6 10 2 5 10" xfId="3857" xr:uid="{00000000-0005-0000-0000-0000071C0000}"/>
    <cellStyle name="Normal 6 10 2 5 11" xfId="3858" xr:uid="{00000000-0005-0000-0000-0000081C0000}"/>
    <cellStyle name="Normal 6 10 2 5 12" xfId="3859" xr:uid="{00000000-0005-0000-0000-0000091C0000}"/>
    <cellStyle name="Normal 6 10 2 5 13" xfId="3860" xr:uid="{00000000-0005-0000-0000-00000A1C0000}"/>
    <cellStyle name="Normal 6 10 2 5 14" xfId="3861" xr:uid="{00000000-0005-0000-0000-00000B1C0000}"/>
    <cellStyle name="Normal 6 10 2 5 15" xfId="3862" xr:uid="{00000000-0005-0000-0000-00000C1C0000}"/>
    <cellStyle name="Normal 6 10 2 5 16" xfId="3863" xr:uid="{00000000-0005-0000-0000-00000D1C0000}"/>
    <cellStyle name="Normal 6 10 2 5 17" xfId="3864" xr:uid="{00000000-0005-0000-0000-00000E1C0000}"/>
    <cellStyle name="Normal 6 10 2 5 18" xfId="3865" xr:uid="{00000000-0005-0000-0000-00000F1C0000}"/>
    <cellStyle name="Normal 6 10 2 5 19" xfId="3866" xr:uid="{00000000-0005-0000-0000-0000101C0000}"/>
    <cellStyle name="Normal 6 10 2 5 2" xfId="3867" xr:uid="{00000000-0005-0000-0000-0000111C0000}"/>
    <cellStyle name="Normal 6 10 2 5 20" xfId="3868" xr:uid="{00000000-0005-0000-0000-0000121C0000}"/>
    <cellStyle name="Normal 6 10 2 5 21" xfId="3869" xr:uid="{00000000-0005-0000-0000-0000131C0000}"/>
    <cellStyle name="Normal 6 10 2 5 22" xfId="3870" xr:uid="{00000000-0005-0000-0000-0000141C0000}"/>
    <cellStyle name="Normal 6 10 2 5 23" xfId="3871" xr:uid="{00000000-0005-0000-0000-0000151C0000}"/>
    <cellStyle name="Normal 6 10 2 5 24" xfId="3872" xr:uid="{00000000-0005-0000-0000-0000161C0000}"/>
    <cellStyle name="Normal 6 10 2 5 25" xfId="3873" xr:uid="{00000000-0005-0000-0000-0000171C0000}"/>
    <cellStyle name="Normal 6 10 2 5 26" xfId="3874" xr:uid="{00000000-0005-0000-0000-0000181C0000}"/>
    <cellStyle name="Normal 6 10 2 5 3" xfId="3875" xr:uid="{00000000-0005-0000-0000-0000191C0000}"/>
    <cellStyle name="Normal 6 10 2 5 4" xfId="3876" xr:uid="{00000000-0005-0000-0000-00001A1C0000}"/>
    <cellStyle name="Normal 6 10 2 5 5" xfId="3877" xr:uid="{00000000-0005-0000-0000-00001B1C0000}"/>
    <cellStyle name="Normal 6 10 2 5 6" xfId="3878" xr:uid="{00000000-0005-0000-0000-00001C1C0000}"/>
    <cellStyle name="Normal 6 10 2 5 7" xfId="3879" xr:uid="{00000000-0005-0000-0000-00001D1C0000}"/>
    <cellStyle name="Normal 6 10 2 5 8" xfId="3880" xr:uid="{00000000-0005-0000-0000-00001E1C0000}"/>
    <cellStyle name="Normal 6 10 2 5 9" xfId="3881" xr:uid="{00000000-0005-0000-0000-00001F1C0000}"/>
    <cellStyle name="Normal 6 10 2 5_11. BS" xfId="10873" xr:uid="{AE1A114F-E787-4104-9E10-EA76AE023ADA}"/>
    <cellStyle name="Normal 6 10 2 6" xfId="3882" xr:uid="{00000000-0005-0000-0000-0000211C0000}"/>
    <cellStyle name="Normal 6 10 2 6 10" xfId="3883" xr:uid="{00000000-0005-0000-0000-0000221C0000}"/>
    <cellStyle name="Normal 6 10 2 6 11" xfId="3884" xr:uid="{00000000-0005-0000-0000-0000231C0000}"/>
    <cellStyle name="Normal 6 10 2 6 12" xfId="3885" xr:uid="{00000000-0005-0000-0000-0000241C0000}"/>
    <cellStyle name="Normal 6 10 2 6 13" xfId="3886" xr:uid="{00000000-0005-0000-0000-0000251C0000}"/>
    <cellStyle name="Normal 6 10 2 6 14" xfId="3887" xr:uid="{00000000-0005-0000-0000-0000261C0000}"/>
    <cellStyle name="Normal 6 10 2 6 15" xfId="3888" xr:uid="{00000000-0005-0000-0000-0000271C0000}"/>
    <cellStyle name="Normal 6 10 2 6 16" xfId="3889" xr:uid="{00000000-0005-0000-0000-0000281C0000}"/>
    <cellStyle name="Normal 6 10 2 6 17" xfId="3890" xr:uid="{00000000-0005-0000-0000-0000291C0000}"/>
    <cellStyle name="Normal 6 10 2 6 18" xfId="3891" xr:uid="{00000000-0005-0000-0000-00002A1C0000}"/>
    <cellStyle name="Normal 6 10 2 6 19" xfId="3892" xr:uid="{00000000-0005-0000-0000-00002B1C0000}"/>
    <cellStyle name="Normal 6 10 2 6 2" xfId="3893" xr:uid="{00000000-0005-0000-0000-00002C1C0000}"/>
    <cellStyle name="Normal 6 10 2 6 20" xfId="3894" xr:uid="{00000000-0005-0000-0000-00002D1C0000}"/>
    <cellStyle name="Normal 6 10 2 6 21" xfId="3895" xr:uid="{00000000-0005-0000-0000-00002E1C0000}"/>
    <cellStyle name="Normal 6 10 2 6 22" xfId="3896" xr:uid="{00000000-0005-0000-0000-00002F1C0000}"/>
    <cellStyle name="Normal 6 10 2 6 23" xfId="3897" xr:uid="{00000000-0005-0000-0000-0000301C0000}"/>
    <cellStyle name="Normal 6 10 2 6 24" xfId="3898" xr:uid="{00000000-0005-0000-0000-0000311C0000}"/>
    <cellStyle name="Normal 6 10 2 6 25" xfId="3899" xr:uid="{00000000-0005-0000-0000-0000321C0000}"/>
    <cellStyle name="Normal 6 10 2 6 26" xfId="3900" xr:uid="{00000000-0005-0000-0000-0000331C0000}"/>
    <cellStyle name="Normal 6 10 2 6 3" xfId="3901" xr:uid="{00000000-0005-0000-0000-0000341C0000}"/>
    <cellStyle name="Normal 6 10 2 6 4" xfId="3902" xr:uid="{00000000-0005-0000-0000-0000351C0000}"/>
    <cellStyle name="Normal 6 10 2 6 5" xfId="3903" xr:uid="{00000000-0005-0000-0000-0000361C0000}"/>
    <cellStyle name="Normal 6 10 2 6 6" xfId="3904" xr:uid="{00000000-0005-0000-0000-0000371C0000}"/>
    <cellStyle name="Normal 6 10 2 6 7" xfId="3905" xr:uid="{00000000-0005-0000-0000-0000381C0000}"/>
    <cellStyle name="Normal 6 10 2 6 8" xfId="3906" xr:uid="{00000000-0005-0000-0000-0000391C0000}"/>
    <cellStyle name="Normal 6 10 2 6 9" xfId="3907" xr:uid="{00000000-0005-0000-0000-00003A1C0000}"/>
    <cellStyle name="Normal 6 10 2 6_11. BS" xfId="10874" xr:uid="{7528169C-2283-4FE9-BAD1-664007BC339F}"/>
    <cellStyle name="Normal 6 10 2 7" xfId="3908" xr:uid="{00000000-0005-0000-0000-00003C1C0000}"/>
    <cellStyle name="Normal 6 10 2 7 10" xfId="3909" xr:uid="{00000000-0005-0000-0000-00003D1C0000}"/>
    <cellStyle name="Normal 6 10 2 7 11" xfId="3910" xr:uid="{00000000-0005-0000-0000-00003E1C0000}"/>
    <cellStyle name="Normal 6 10 2 7 12" xfId="3911" xr:uid="{00000000-0005-0000-0000-00003F1C0000}"/>
    <cellStyle name="Normal 6 10 2 7 13" xfId="3912" xr:uid="{00000000-0005-0000-0000-0000401C0000}"/>
    <cellStyle name="Normal 6 10 2 7 14" xfId="3913" xr:uid="{00000000-0005-0000-0000-0000411C0000}"/>
    <cellStyle name="Normal 6 10 2 7 15" xfId="3914" xr:uid="{00000000-0005-0000-0000-0000421C0000}"/>
    <cellStyle name="Normal 6 10 2 7 16" xfId="3915" xr:uid="{00000000-0005-0000-0000-0000431C0000}"/>
    <cellStyle name="Normal 6 10 2 7 17" xfId="3916" xr:uid="{00000000-0005-0000-0000-0000441C0000}"/>
    <cellStyle name="Normal 6 10 2 7 18" xfId="3917" xr:uid="{00000000-0005-0000-0000-0000451C0000}"/>
    <cellStyle name="Normal 6 10 2 7 19" xfId="3918" xr:uid="{00000000-0005-0000-0000-0000461C0000}"/>
    <cellStyle name="Normal 6 10 2 7 2" xfId="3919" xr:uid="{00000000-0005-0000-0000-0000471C0000}"/>
    <cellStyle name="Normal 6 10 2 7 20" xfId="3920" xr:uid="{00000000-0005-0000-0000-0000481C0000}"/>
    <cellStyle name="Normal 6 10 2 7 21" xfId="3921" xr:uid="{00000000-0005-0000-0000-0000491C0000}"/>
    <cellStyle name="Normal 6 10 2 7 22" xfId="3922" xr:uid="{00000000-0005-0000-0000-00004A1C0000}"/>
    <cellStyle name="Normal 6 10 2 7 23" xfId="3923" xr:uid="{00000000-0005-0000-0000-00004B1C0000}"/>
    <cellStyle name="Normal 6 10 2 7 24" xfId="3924" xr:uid="{00000000-0005-0000-0000-00004C1C0000}"/>
    <cellStyle name="Normal 6 10 2 7 25" xfId="3925" xr:uid="{00000000-0005-0000-0000-00004D1C0000}"/>
    <cellStyle name="Normal 6 10 2 7 26" xfId="3926" xr:uid="{00000000-0005-0000-0000-00004E1C0000}"/>
    <cellStyle name="Normal 6 10 2 7 3" xfId="3927" xr:uid="{00000000-0005-0000-0000-00004F1C0000}"/>
    <cellStyle name="Normal 6 10 2 7 4" xfId="3928" xr:uid="{00000000-0005-0000-0000-0000501C0000}"/>
    <cellStyle name="Normal 6 10 2 7 5" xfId="3929" xr:uid="{00000000-0005-0000-0000-0000511C0000}"/>
    <cellStyle name="Normal 6 10 2 7 6" xfId="3930" xr:uid="{00000000-0005-0000-0000-0000521C0000}"/>
    <cellStyle name="Normal 6 10 2 7 7" xfId="3931" xr:uid="{00000000-0005-0000-0000-0000531C0000}"/>
    <cellStyle name="Normal 6 10 2 7 8" xfId="3932" xr:uid="{00000000-0005-0000-0000-0000541C0000}"/>
    <cellStyle name="Normal 6 10 2 7 9" xfId="3933" xr:uid="{00000000-0005-0000-0000-0000551C0000}"/>
    <cellStyle name="Normal 6 10 2 7_11. BS" xfId="10875" xr:uid="{612A9A73-18C3-40CA-A3CE-3B45D1EC9BBF}"/>
    <cellStyle name="Normal 6 10 2 8" xfId="3934" xr:uid="{00000000-0005-0000-0000-0000571C0000}"/>
    <cellStyle name="Normal 6 10 2 8 10" xfId="3935" xr:uid="{00000000-0005-0000-0000-0000581C0000}"/>
    <cellStyle name="Normal 6 10 2 8 11" xfId="3936" xr:uid="{00000000-0005-0000-0000-0000591C0000}"/>
    <cellStyle name="Normal 6 10 2 8 12" xfId="3937" xr:uid="{00000000-0005-0000-0000-00005A1C0000}"/>
    <cellStyle name="Normal 6 10 2 8 13" xfId="3938" xr:uid="{00000000-0005-0000-0000-00005B1C0000}"/>
    <cellStyle name="Normal 6 10 2 8 14" xfId="3939" xr:uid="{00000000-0005-0000-0000-00005C1C0000}"/>
    <cellStyle name="Normal 6 10 2 8 15" xfId="3940" xr:uid="{00000000-0005-0000-0000-00005D1C0000}"/>
    <cellStyle name="Normal 6 10 2 8 16" xfId="3941" xr:uid="{00000000-0005-0000-0000-00005E1C0000}"/>
    <cellStyle name="Normal 6 10 2 8 17" xfId="3942" xr:uid="{00000000-0005-0000-0000-00005F1C0000}"/>
    <cellStyle name="Normal 6 10 2 8 18" xfId="3943" xr:uid="{00000000-0005-0000-0000-0000601C0000}"/>
    <cellStyle name="Normal 6 10 2 8 19" xfId="3944" xr:uid="{00000000-0005-0000-0000-0000611C0000}"/>
    <cellStyle name="Normal 6 10 2 8 2" xfId="3945" xr:uid="{00000000-0005-0000-0000-0000621C0000}"/>
    <cellStyle name="Normal 6 10 2 8 20" xfId="3946" xr:uid="{00000000-0005-0000-0000-0000631C0000}"/>
    <cellStyle name="Normal 6 10 2 8 21" xfId="3947" xr:uid="{00000000-0005-0000-0000-0000641C0000}"/>
    <cellStyle name="Normal 6 10 2 8 22" xfId="3948" xr:uid="{00000000-0005-0000-0000-0000651C0000}"/>
    <cellStyle name="Normal 6 10 2 8 23" xfId="3949" xr:uid="{00000000-0005-0000-0000-0000661C0000}"/>
    <cellStyle name="Normal 6 10 2 8 24" xfId="3950" xr:uid="{00000000-0005-0000-0000-0000671C0000}"/>
    <cellStyle name="Normal 6 10 2 8 25" xfId="3951" xr:uid="{00000000-0005-0000-0000-0000681C0000}"/>
    <cellStyle name="Normal 6 10 2 8 26" xfId="3952" xr:uid="{00000000-0005-0000-0000-0000691C0000}"/>
    <cellStyle name="Normal 6 10 2 8 3" xfId="3953" xr:uid="{00000000-0005-0000-0000-00006A1C0000}"/>
    <cellStyle name="Normal 6 10 2 8 4" xfId="3954" xr:uid="{00000000-0005-0000-0000-00006B1C0000}"/>
    <cellStyle name="Normal 6 10 2 8 5" xfId="3955" xr:uid="{00000000-0005-0000-0000-00006C1C0000}"/>
    <cellStyle name="Normal 6 10 2 8 6" xfId="3956" xr:uid="{00000000-0005-0000-0000-00006D1C0000}"/>
    <cellStyle name="Normal 6 10 2 8 7" xfId="3957" xr:uid="{00000000-0005-0000-0000-00006E1C0000}"/>
    <cellStyle name="Normal 6 10 2 8 8" xfId="3958" xr:uid="{00000000-0005-0000-0000-00006F1C0000}"/>
    <cellStyle name="Normal 6 10 2 8 9" xfId="3959" xr:uid="{00000000-0005-0000-0000-0000701C0000}"/>
    <cellStyle name="Normal 6 10 2 8_11. BS" xfId="10876" xr:uid="{6C5E45FC-5619-4FBA-8DA8-174361AFDA7E}"/>
    <cellStyle name="Normal 6 10 2 9" xfId="3960" xr:uid="{00000000-0005-0000-0000-0000721C0000}"/>
    <cellStyle name="Normal 6 10 2_11. BS" xfId="10869" xr:uid="{A110F331-3928-4D2E-B064-9834469A961A}"/>
    <cellStyle name="Normal 6 10 20" xfId="3961" xr:uid="{00000000-0005-0000-0000-0000741C0000}"/>
    <cellStyle name="Normal 6 10 21" xfId="3962" xr:uid="{00000000-0005-0000-0000-0000751C0000}"/>
    <cellStyle name="Normal 6 10 22" xfId="3963" xr:uid="{00000000-0005-0000-0000-0000761C0000}"/>
    <cellStyle name="Normal 6 10 23" xfId="3964" xr:uid="{00000000-0005-0000-0000-0000771C0000}"/>
    <cellStyle name="Normal 6 10 24" xfId="3965" xr:uid="{00000000-0005-0000-0000-0000781C0000}"/>
    <cellStyle name="Normal 6 10 25" xfId="3966" xr:uid="{00000000-0005-0000-0000-0000791C0000}"/>
    <cellStyle name="Normal 6 10 26" xfId="3967" xr:uid="{00000000-0005-0000-0000-00007A1C0000}"/>
    <cellStyle name="Normal 6 10 27" xfId="3968" xr:uid="{00000000-0005-0000-0000-00007B1C0000}"/>
    <cellStyle name="Normal 6 10 28" xfId="3969" xr:uid="{00000000-0005-0000-0000-00007C1C0000}"/>
    <cellStyle name="Normal 6 10 29" xfId="3970" xr:uid="{00000000-0005-0000-0000-00007D1C0000}"/>
    <cellStyle name="Normal 6 10 3" xfId="3971" xr:uid="{00000000-0005-0000-0000-00007E1C0000}"/>
    <cellStyle name="Normal 6 10 3 10" xfId="3972" xr:uid="{00000000-0005-0000-0000-00007F1C0000}"/>
    <cellStyle name="Normal 6 10 3 11" xfId="3973" xr:uid="{00000000-0005-0000-0000-0000801C0000}"/>
    <cellStyle name="Normal 6 10 3 12" xfId="3974" xr:uid="{00000000-0005-0000-0000-0000811C0000}"/>
    <cellStyle name="Normal 6 10 3 13" xfId="3975" xr:uid="{00000000-0005-0000-0000-0000821C0000}"/>
    <cellStyle name="Normal 6 10 3 14" xfId="3976" xr:uid="{00000000-0005-0000-0000-0000831C0000}"/>
    <cellStyle name="Normal 6 10 3 15" xfId="3977" xr:uid="{00000000-0005-0000-0000-0000841C0000}"/>
    <cellStyle name="Normal 6 10 3 16" xfId="3978" xr:uid="{00000000-0005-0000-0000-0000851C0000}"/>
    <cellStyle name="Normal 6 10 3 17" xfId="3979" xr:uid="{00000000-0005-0000-0000-0000861C0000}"/>
    <cellStyle name="Normal 6 10 3 18" xfId="3980" xr:uid="{00000000-0005-0000-0000-0000871C0000}"/>
    <cellStyle name="Normal 6 10 3 19" xfId="3981" xr:uid="{00000000-0005-0000-0000-0000881C0000}"/>
    <cellStyle name="Normal 6 10 3 2" xfId="3982" xr:uid="{00000000-0005-0000-0000-0000891C0000}"/>
    <cellStyle name="Normal 6 10 3 2 10" xfId="3983" xr:uid="{00000000-0005-0000-0000-00008A1C0000}"/>
    <cellStyle name="Normal 6 10 3 2 11" xfId="3984" xr:uid="{00000000-0005-0000-0000-00008B1C0000}"/>
    <cellStyle name="Normal 6 10 3 2 12" xfId="3985" xr:uid="{00000000-0005-0000-0000-00008C1C0000}"/>
    <cellStyle name="Normal 6 10 3 2 13" xfId="3986" xr:uid="{00000000-0005-0000-0000-00008D1C0000}"/>
    <cellStyle name="Normal 6 10 3 2 14" xfId="3987" xr:uid="{00000000-0005-0000-0000-00008E1C0000}"/>
    <cellStyle name="Normal 6 10 3 2 15" xfId="3988" xr:uid="{00000000-0005-0000-0000-00008F1C0000}"/>
    <cellStyle name="Normal 6 10 3 2 16" xfId="3989" xr:uid="{00000000-0005-0000-0000-0000901C0000}"/>
    <cellStyle name="Normal 6 10 3 2 17" xfId="3990" xr:uid="{00000000-0005-0000-0000-0000911C0000}"/>
    <cellStyle name="Normal 6 10 3 2 18" xfId="3991" xr:uid="{00000000-0005-0000-0000-0000921C0000}"/>
    <cellStyle name="Normal 6 10 3 2 19" xfId="3992" xr:uid="{00000000-0005-0000-0000-0000931C0000}"/>
    <cellStyle name="Normal 6 10 3 2 2" xfId="3993" xr:uid="{00000000-0005-0000-0000-0000941C0000}"/>
    <cellStyle name="Normal 6 10 3 2 20" xfId="3994" xr:uid="{00000000-0005-0000-0000-0000951C0000}"/>
    <cellStyle name="Normal 6 10 3 2 21" xfId="3995" xr:uid="{00000000-0005-0000-0000-0000961C0000}"/>
    <cellStyle name="Normal 6 10 3 2 22" xfId="3996" xr:uid="{00000000-0005-0000-0000-0000971C0000}"/>
    <cellStyle name="Normal 6 10 3 2 23" xfId="3997" xr:uid="{00000000-0005-0000-0000-0000981C0000}"/>
    <cellStyle name="Normal 6 10 3 2 24" xfId="3998" xr:uid="{00000000-0005-0000-0000-0000991C0000}"/>
    <cellStyle name="Normal 6 10 3 2 25" xfId="3999" xr:uid="{00000000-0005-0000-0000-00009A1C0000}"/>
    <cellStyle name="Normal 6 10 3 2 26" xfId="4000" xr:uid="{00000000-0005-0000-0000-00009B1C0000}"/>
    <cellStyle name="Normal 6 10 3 2 3" xfId="4001" xr:uid="{00000000-0005-0000-0000-00009C1C0000}"/>
    <cellStyle name="Normal 6 10 3 2 4" xfId="4002" xr:uid="{00000000-0005-0000-0000-00009D1C0000}"/>
    <cellStyle name="Normal 6 10 3 2 5" xfId="4003" xr:uid="{00000000-0005-0000-0000-00009E1C0000}"/>
    <cellStyle name="Normal 6 10 3 2 6" xfId="4004" xr:uid="{00000000-0005-0000-0000-00009F1C0000}"/>
    <cellStyle name="Normal 6 10 3 2 7" xfId="4005" xr:uid="{00000000-0005-0000-0000-0000A01C0000}"/>
    <cellStyle name="Normal 6 10 3 2 8" xfId="4006" xr:uid="{00000000-0005-0000-0000-0000A11C0000}"/>
    <cellStyle name="Normal 6 10 3 2 9" xfId="4007" xr:uid="{00000000-0005-0000-0000-0000A21C0000}"/>
    <cellStyle name="Normal 6 10 3 2_11. BS" xfId="10878" xr:uid="{98CDB3BD-5B5F-4E23-9A76-9853AF47C95B}"/>
    <cellStyle name="Normal 6 10 3 20" xfId="4008" xr:uid="{00000000-0005-0000-0000-0000A41C0000}"/>
    <cellStyle name="Normal 6 10 3 21" xfId="4009" xr:uid="{00000000-0005-0000-0000-0000A51C0000}"/>
    <cellStyle name="Normal 6 10 3 22" xfId="4010" xr:uid="{00000000-0005-0000-0000-0000A61C0000}"/>
    <cellStyle name="Normal 6 10 3 23" xfId="4011" xr:uid="{00000000-0005-0000-0000-0000A71C0000}"/>
    <cellStyle name="Normal 6 10 3 24" xfId="4012" xr:uid="{00000000-0005-0000-0000-0000A81C0000}"/>
    <cellStyle name="Normal 6 10 3 25" xfId="4013" xr:uid="{00000000-0005-0000-0000-0000A91C0000}"/>
    <cellStyle name="Normal 6 10 3 26" xfId="4014" xr:uid="{00000000-0005-0000-0000-0000AA1C0000}"/>
    <cellStyle name="Normal 6 10 3 27" xfId="4015" xr:uid="{00000000-0005-0000-0000-0000AB1C0000}"/>
    <cellStyle name="Normal 6 10 3 3" xfId="4016" xr:uid="{00000000-0005-0000-0000-0000AC1C0000}"/>
    <cellStyle name="Normal 6 10 3 4" xfId="4017" xr:uid="{00000000-0005-0000-0000-0000AD1C0000}"/>
    <cellStyle name="Normal 6 10 3 5" xfId="4018" xr:uid="{00000000-0005-0000-0000-0000AE1C0000}"/>
    <cellStyle name="Normal 6 10 3 6" xfId="4019" xr:uid="{00000000-0005-0000-0000-0000AF1C0000}"/>
    <cellStyle name="Normal 6 10 3 7" xfId="4020" xr:uid="{00000000-0005-0000-0000-0000B01C0000}"/>
    <cellStyle name="Normal 6 10 3 8" xfId="4021" xr:uid="{00000000-0005-0000-0000-0000B11C0000}"/>
    <cellStyle name="Normal 6 10 3 9" xfId="4022" xr:uid="{00000000-0005-0000-0000-0000B21C0000}"/>
    <cellStyle name="Normal 6 10 3_11. BS" xfId="10877" xr:uid="{1BAC669B-8AB2-4940-91D3-A3C75DEB5E62}"/>
    <cellStyle name="Normal 6 10 30" xfId="4023" xr:uid="{00000000-0005-0000-0000-0000B41C0000}"/>
    <cellStyle name="Normal 6 10 31" xfId="4024" xr:uid="{00000000-0005-0000-0000-0000B51C0000}"/>
    <cellStyle name="Normal 6 10 32" xfId="4025" xr:uid="{00000000-0005-0000-0000-0000B61C0000}"/>
    <cellStyle name="Normal 6 10 33" xfId="4026" xr:uid="{00000000-0005-0000-0000-0000B71C0000}"/>
    <cellStyle name="Normal 6 10 34" xfId="4027" xr:uid="{00000000-0005-0000-0000-0000B81C0000}"/>
    <cellStyle name="Normal 6 10 35" xfId="4028" xr:uid="{00000000-0005-0000-0000-0000B91C0000}"/>
    <cellStyle name="Normal 6 10 4" xfId="4029" xr:uid="{00000000-0005-0000-0000-0000BA1C0000}"/>
    <cellStyle name="Normal 6 10 4 10" xfId="4030" xr:uid="{00000000-0005-0000-0000-0000BB1C0000}"/>
    <cellStyle name="Normal 6 10 4 11" xfId="4031" xr:uid="{00000000-0005-0000-0000-0000BC1C0000}"/>
    <cellStyle name="Normal 6 10 4 12" xfId="4032" xr:uid="{00000000-0005-0000-0000-0000BD1C0000}"/>
    <cellStyle name="Normal 6 10 4 13" xfId="4033" xr:uid="{00000000-0005-0000-0000-0000BE1C0000}"/>
    <cellStyle name="Normal 6 10 4 14" xfId="4034" xr:uid="{00000000-0005-0000-0000-0000BF1C0000}"/>
    <cellStyle name="Normal 6 10 4 15" xfId="4035" xr:uid="{00000000-0005-0000-0000-0000C01C0000}"/>
    <cellStyle name="Normal 6 10 4 16" xfId="4036" xr:uid="{00000000-0005-0000-0000-0000C11C0000}"/>
    <cellStyle name="Normal 6 10 4 17" xfId="4037" xr:uid="{00000000-0005-0000-0000-0000C21C0000}"/>
    <cellStyle name="Normal 6 10 4 18" xfId="4038" xr:uid="{00000000-0005-0000-0000-0000C31C0000}"/>
    <cellStyle name="Normal 6 10 4 19" xfId="4039" xr:uid="{00000000-0005-0000-0000-0000C41C0000}"/>
    <cellStyle name="Normal 6 10 4 2" xfId="4040" xr:uid="{00000000-0005-0000-0000-0000C51C0000}"/>
    <cellStyle name="Normal 6 10 4 2 10" xfId="4041" xr:uid="{00000000-0005-0000-0000-0000C61C0000}"/>
    <cellStyle name="Normal 6 10 4 2 11" xfId="4042" xr:uid="{00000000-0005-0000-0000-0000C71C0000}"/>
    <cellStyle name="Normal 6 10 4 2 12" xfId="4043" xr:uid="{00000000-0005-0000-0000-0000C81C0000}"/>
    <cellStyle name="Normal 6 10 4 2 13" xfId="4044" xr:uid="{00000000-0005-0000-0000-0000C91C0000}"/>
    <cellStyle name="Normal 6 10 4 2 14" xfId="4045" xr:uid="{00000000-0005-0000-0000-0000CA1C0000}"/>
    <cellStyle name="Normal 6 10 4 2 15" xfId="4046" xr:uid="{00000000-0005-0000-0000-0000CB1C0000}"/>
    <cellStyle name="Normal 6 10 4 2 16" xfId="4047" xr:uid="{00000000-0005-0000-0000-0000CC1C0000}"/>
    <cellStyle name="Normal 6 10 4 2 17" xfId="4048" xr:uid="{00000000-0005-0000-0000-0000CD1C0000}"/>
    <cellStyle name="Normal 6 10 4 2 18" xfId="4049" xr:uid="{00000000-0005-0000-0000-0000CE1C0000}"/>
    <cellStyle name="Normal 6 10 4 2 19" xfId="4050" xr:uid="{00000000-0005-0000-0000-0000CF1C0000}"/>
    <cellStyle name="Normal 6 10 4 2 2" xfId="4051" xr:uid="{00000000-0005-0000-0000-0000D01C0000}"/>
    <cellStyle name="Normal 6 10 4 2 20" xfId="4052" xr:uid="{00000000-0005-0000-0000-0000D11C0000}"/>
    <cellStyle name="Normal 6 10 4 2 21" xfId="4053" xr:uid="{00000000-0005-0000-0000-0000D21C0000}"/>
    <cellStyle name="Normal 6 10 4 2 22" xfId="4054" xr:uid="{00000000-0005-0000-0000-0000D31C0000}"/>
    <cellStyle name="Normal 6 10 4 2 23" xfId="4055" xr:uid="{00000000-0005-0000-0000-0000D41C0000}"/>
    <cellStyle name="Normal 6 10 4 2 24" xfId="4056" xr:uid="{00000000-0005-0000-0000-0000D51C0000}"/>
    <cellStyle name="Normal 6 10 4 2 25" xfId="4057" xr:uid="{00000000-0005-0000-0000-0000D61C0000}"/>
    <cellStyle name="Normal 6 10 4 2 26" xfId="4058" xr:uid="{00000000-0005-0000-0000-0000D71C0000}"/>
    <cellStyle name="Normal 6 10 4 2 3" xfId="4059" xr:uid="{00000000-0005-0000-0000-0000D81C0000}"/>
    <cellStyle name="Normal 6 10 4 2 4" xfId="4060" xr:uid="{00000000-0005-0000-0000-0000D91C0000}"/>
    <cellStyle name="Normal 6 10 4 2 5" xfId="4061" xr:uid="{00000000-0005-0000-0000-0000DA1C0000}"/>
    <cellStyle name="Normal 6 10 4 2 6" xfId="4062" xr:uid="{00000000-0005-0000-0000-0000DB1C0000}"/>
    <cellStyle name="Normal 6 10 4 2 7" xfId="4063" xr:uid="{00000000-0005-0000-0000-0000DC1C0000}"/>
    <cellStyle name="Normal 6 10 4 2 8" xfId="4064" xr:uid="{00000000-0005-0000-0000-0000DD1C0000}"/>
    <cellStyle name="Normal 6 10 4 2 9" xfId="4065" xr:uid="{00000000-0005-0000-0000-0000DE1C0000}"/>
    <cellStyle name="Normal 6 10 4 2_11. BS" xfId="10880" xr:uid="{879D1C9D-57A1-42E6-8500-18B06B8E3082}"/>
    <cellStyle name="Normal 6 10 4 20" xfId="4066" xr:uid="{00000000-0005-0000-0000-0000E01C0000}"/>
    <cellStyle name="Normal 6 10 4 21" xfId="4067" xr:uid="{00000000-0005-0000-0000-0000E11C0000}"/>
    <cellStyle name="Normal 6 10 4 22" xfId="4068" xr:uid="{00000000-0005-0000-0000-0000E21C0000}"/>
    <cellStyle name="Normal 6 10 4 23" xfId="4069" xr:uid="{00000000-0005-0000-0000-0000E31C0000}"/>
    <cellStyle name="Normal 6 10 4 24" xfId="4070" xr:uid="{00000000-0005-0000-0000-0000E41C0000}"/>
    <cellStyle name="Normal 6 10 4 25" xfId="4071" xr:uid="{00000000-0005-0000-0000-0000E51C0000}"/>
    <cellStyle name="Normal 6 10 4 26" xfId="4072" xr:uid="{00000000-0005-0000-0000-0000E61C0000}"/>
    <cellStyle name="Normal 6 10 4 27" xfId="4073" xr:uid="{00000000-0005-0000-0000-0000E71C0000}"/>
    <cellStyle name="Normal 6 10 4 3" xfId="4074" xr:uid="{00000000-0005-0000-0000-0000E81C0000}"/>
    <cellStyle name="Normal 6 10 4 4" xfId="4075" xr:uid="{00000000-0005-0000-0000-0000E91C0000}"/>
    <cellStyle name="Normal 6 10 4 5" xfId="4076" xr:uid="{00000000-0005-0000-0000-0000EA1C0000}"/>
    <cellStyle name="Normal 6 10 4 6" xfId="4077" xr:uid="{00000000-0005-0000-0000-0000EB1C0000}"/>
    <cellStyle name="Normal 6 10 4 7" xfId="4078" xr:uid="{00000000-0005-0000-0000-0000EC1C0000}"/>
    <cellStyle name="Normal 6 10 4 8" xfId="4079" xr:uid="{00000000-0005-0000-0000-0000ED1C0000}"/>
    <cellStyle name="Normal 6 10 4 9" xfId="4080" xr:uid="{00000000-0005-0000-0000-0000EE1C0000}"/>
    <cellStyle name="Normal 6 10 4_11. BS" xfId="10879" xr:uid="{0C3136B6-7A5D-4519-B666-2A2286297B2B}"/>
    <cellStyle name="Normal 6 10 5" xfId="4081" xr:uid="{00000000-0005-0000-0000-0000F01C0000}"/>
    <cellStyle name="Normal 6 10 5 10" xfId="4082" xr:uid="{00000000-0005-0000-0000-0000F11C0000}"/>
    <cellStyle name="Normal 6 10 5 11" xfId="4083" xr:uid="{00000000-0005-0000-0000-0000F21C0000}"/>
    <cellStyle name="Normal 6 10 5 12" xfId="4084" xr:uid="{00000000-0005-0000-0000-0000F31C0000}"/>
    <cellStyle name="Normal 6 10 5 13" xfId="4085" xr:uid="{00000000-0005-0000-0000-0000F41C0000}"/>
    <cellStyle name="Normal 6 10 5 14" xfId="4086" xr:uid="{00000000-0005-0000-0000-0000F51C0000}"/>
    <cellStyle name="Normal 6 10 5 15" xfId="4087" xr:uid="{00000000-0005-0000-0000-0000F61C0000}"/>
    <cellStyle name="Normal 6 10 5 16" xfId="4088" xr:uid="{00000000-0005-0000-0000-0000F71C0000}"/>
    <cellStyle name="Normal 6 10 5 17" xfId="4089" xr:uid="{00000000-0005-0000-0000-0000F81C0000}"/>
    <cellStyle name="Normal 6 10 5 18" xfId="4090" xr:uid="{00000000-0005-0000-0000-0000F91C0000}"/>
    <cellStyle name="Normal 6 10 5 19" xfId="4091" xr:uid="{00000000-0005-0000-0000-0000FA1C0000}"/>
    <cellStyle name="Normal 6 10 5 2" xfId="4092" xr:uid="{00000000-0005-0000-0000-0000FB1C0000}"/>
    <cellStyle name="Normal 6 10 5 20" xfId="4093" xr:uid="{00000000-0005-0000-0000-0000FC1C0000}"/>
    <cellStyle name="Normal 6 10 5 21" xfId="4094" xr:uid="{00000000-0005-0000-0000-0000FD1C0000}"/>
    <cellStyle name="Normal 6 10 5 22" xfId="4095" xr:uid="{00000000-0005-0000-0000-0000FE1C0000}"/>
    <cellStyle name="Normal 6 10 5 23" xfId="4096" xr:uid="{00000000-0005-0000-0000-0000FF1C0000}"/>
    <cellStyle name="Normal 6 10 5 24" xfId="4097" xr:uid="{00000000-0005-0000-0000-0000001D0000}"/>
    <cellStyle name="Normal 6 10 5 25" xfId="4098" xr:uid="{00000000-0005-0000-0000-0000011D0000}"/>
    <cellStyle name="Normal 6 10 5 26" xfId="4099" xr:uid="{00000000-0005-0000-0000-0000021D0000}"/>
    <cellStyle name="Normal 6 10 5 3" xfId="4100" xr:uid="{00000000-0005-0000-0000-0000031D0000}"/>
    <cellStyle name="Normal 6 10 5 4" xfId="4101" xr:uid="{00000000-0005-0000-0000-0000041D0000}"/>
    <cellStyle name="Normal 6 10 5 5" xfId="4102" xr:uid="{00000000-0005-0000-0000-0000051D0000}"/>
    <cellStyle name="Normal 6 10 5 6" xfId="4103" xr:uid="{00000000-0005-0000-0000-0000061D0000}"/>
    <cellStyle name="Normal 6 10 5 7" xfId="4104" xr:uid="{00000000-0005-0000-0000-0000071D0000}"/>
    <cellStyle name="Normal 6 10 5 8" xfId="4105" xr:uid="{00000000-0005-0000-0000-0000081D0000}"/>
    <cellStyle name="Normal 6 10 5 9" xfId="4106" xr:uid="{00000000-0005-0000-0000-0000091D0000}"/>
    <cellStyle name="Normal 6 10 5_11. BS" xfId="10881" xr:uid="{2CEFAF48-43CF-4D7E-8880-7F3A11B58F77}"/>
    <cellStyle name="Normal 6 10 6" xfId="4107" xr:uid="{00000000-0005-0000-0000-00000B1D0000}"/>
    <cellStyle name="Normal 6 10 6 10" xfId="4108" xr:uid="{00000000-0005-0000-0000-00000C1D0000}"/>
    <cellStyle name="Normal 6 10 6 11" xfId="4109" xr:uid="{00000000-0005-0000-0000-00000D1D0000}"/>
    <cellStyle name="Normal 6 10 6 12" xfId="4110" xr:uid="{00000000-0005-0000-0000-00000E1D0000}"/>
    <cellStyle name="Normal 6 10 6 13" xfId="4111" xr:uid="{00000000-0005-0000-0000-00000F1D0000}"/>
    <cellStyle name="Normal 6 10 6 14" xfId="4112" xr:uid="{00000000-0005-0000-0000-0000101D0000}"/>
    <cellStyle name="Normal 6 10 6 15" xfId="4113" xr:uid="{00000000-0005-0000-0000-0000111D0000}"/>
    <cellStyle name="Normal 6 10 6 16" xfId="4114" xr:uid="{00000000-0005-0000-0000-0000121D0000}"/>
    <cellStyle name="Normal 6 10 6 17" xfId="4115" xr:uid="{00000000-0005-0000-0000-0000131D0000}"/>
    <cellStyle name="Normal 6 10 6 18" xfId="4116" xr:uid="{00000000-0005-0000-0000-0000141D0000}"/>
    <cellStyle name="Normal 6 10 6 19" xfId="4117" xr:uid="{00000000-0005-0000-0000-0000151D0000}"/>
    <cellStyle name="Normal 6 10 6 2" xfId="4118" xr:uid="{00000000-0005-0000-0000-0000161D0000}"/>
    <cellStyle name="Normal 6 10 6 20" xfId="4119" xr:uid="{00000000-0005-0000-0000-0000171D0000}"/>
    <cellStyle name="Normal 6 10 6 21" xfId="4120" xr:uid="{00000000-0005-0000-0000-0000181D0000}"/>
    <cellStyle name="Normal 6 10 6 22" xfId="4121" xr:uid="{00000000-0005-0000-0000-0000191D0000}"/>
    <cellStyle name="Normal 6 10 6 23" xfId="4122" xr:uid="{00000000-0005-0000-0000-00001A1D0000}"/>
    <cellStyle name="Normal 6 10 6 24" xfId="4123" xr:uid="{00000000-0005-0000-0000-00001B1D0000}"/>
    <cellStyle name="Normal 6 10 6 25" xfId="4124" xr:uid="{00000000-0005-0000-0000-00001C1D0000}"/>
    <cellStyle name="Normal 6 10 6 26" xfId="4125" xr:uid="{00000000-0005-0000-0000-00001D1D0000}"/>
    <cellStyle name="Normal 6 10 6 3" xfId="4126" xr:uid="{00000000-0005-0000-0000-00001E1D0000}"/>
    <cellStyle name="Normal 6 10 6 4" xfId="4127" xr:uid="{00000000-0005-0000-0000-00001F1D0000}"/>
    <cellStyle name="Normal 6 10 6 5" xfId="4128" xr:uid="{00000000-0005-0000-0000-0000201D0000}"/>
    <cellStyle name="Normal 6 10 6 6" xfId="4129" xr:uid="{00000000-0005-0000-0000-0000211D0000}"/>
    <cellStyle name="Normal 6 10 6 7" xfId="4130" xr:uid="{00000000-0005-0000-0000-0000221D0000}"/>
    <cellStyle name="Normal 6 10 6 8" xfId="4131" xr:uid="{00000000-0005-0000-0000-0000231D0000}"/>
    <cellStyle name="Normal 6 10 6 9" xfId="4132" xr:uid="{00000000-0005-0000-0000-0000241D0000}"/>
    <cellStyle name="Normal 6 10 6_11. BS" xfId="10882" xr:uid="{FEC2AD01-2769-4FA5-B718-5E38861B2287}"/>
    <cellStyle name="Normal 6 10 7" xfId="4133" xr:uid="{00000000-0005-0000-0000-0000261D0000}"/>
    <cellStyle name="Normal 6 10 7 10" xfId="4134" xr:uid="{00000000-0005-0000-0000-0000271D0000}"/>
    <cellStyle name="Normal 6 10 7 11" xfId="4135" xr:uid="{00000000-0005-0000-0000-0000281D0000}"/>
    <cellStyle name="Normal 6 10 7 12" xfId="4136" xr:uid="{00000000-0005-0000-0000-0000291D0000}"/>
    <cellStyle name="Normal 6 10 7 13" xfId="4137" xr:uid="{00000000-0005-0000-0000-00002A1D0000}"/>
    <cellStyle name="Normal 6 10 7 14" xfId="4138" xr:uid="{00000000-0005-0000-0000-00002B1D0000}"/>
    <cellStyle name="Normal 6 10 7 15" xfId="4139" xr:uid="{00000000-0005-0000-0000-00002C1D0000}"/>
    <cellStyle name="Normal 6 10 7 16" xfId="4140" xr:uid="{00000000-0005-0000-0000-00002D1D0000}"/>
    <cellStyle name="Normal 6 10 7 17" xfId="4141" xr:uid="{00000000-0005-0000-0000-00002E1D0000}"/>
    <cellStyle name="Normal 6 10 7 18" xfId="4142" xr:uid="{00000000-0005-0000-0000-00002F1D0000}"/>
    <cellStyle name="Normal 6 10 7 19" xfId="4143" xr:uid="{00000000-0005-0000-0000-0000301D0000}"/>
    <cellStyle name="Normal 6 10 7 2" xfId="4144" xr:uid="{00000000-0005-0000-0000-0000311D0000}"/>
    <cellStyle name="Normal 6 10 7 20" xfId="4145" xr:uid="{00000000-0005-0000-0000-0000321D0000}"/>
    <cellStyle name="Normal 6 10 7 21" xfId="4146" xr:uid="{00000000-0005-0000-0000-0000331D0000}"/>
    <cellStyle name="Normal 6 10 7 22" xfId="4147" xr:uid="{00000000-0005-0000-0000-0000341D0000}"/>
    <cellStyle name="Normal 6 10 7 23" xfId="4148" xr:uid="{00000000-0005-0000-0000-0000351D0000}"/>
    <cellStyle name="Normal 6 10 7 24" xfId="4149" xr:uid="{00000000-0005-0000-0000-0000361D0000}"/>
    <cellStyle name="Normal 6 10 7 25" xfId="4150" xr:uid="{00000000-0005-0000-0000-0000371D0000}"/>
    <cellStyle name="Normal 6 10 7 26" xfId="4151" xr:uid="{00000000-0005-0000-0000-0000381D0000}"/>
    <cellStyle name="Normal 6 10 7 3" xfId="4152" xr:uid="{00000000-0005-0000-0000-0000391D0000}"/>
    <cellStyle name="Normal 6 10 7 4" xfId="4153" xr:uid="{00000000-0005-0000-0000-00003A1D0000}"/>
    <cellStyle name="Normal 6 10 7 5" xfId="4154" xr:uid="{00000000-0005-0000-0000-00003B1D0000}"/>
    <cellStyle name="Normal 6 10 7 6" xfId="4155" xr:uid="{00000000-0005-0000-0000-00003C1D0000}"/>
    <cellStyle name="Normal 6 10 7 7" xfId="4156" xr:uid="{00000000-0005-0000-0000-00003D1D0000}"/>
    <cellStyle name="Normal 6 10 7 8" xfId="4157" xr:uid="{00000000-0005-0000-0000-00003E1D0000}"/>
    <cellStyle name="Normal 6 10 7 9" xfId="4158" xr:uid="{00000000-0005-0000-0000-00003F1D0000}"/>
    <cellStyle name="Normal 6 10 7_11. BS" xfId="10883" xr:uid="{70F299D1-9339-4786-B853-77A017ACA05D}"/>
    <cellStyle name="Normal 6 10 8" xfId="4159" xr:uid="{00000000-0005-0000-0000-0000411D0000}"/>
    <cellStyle name="Normal 6 10 8 10" xfId="4160" xr:uid="{00000000-0005-0000-0000-0000421D0000}"/>
    <cellStyle name="Normal 6 10 8 11" xfId="4161" xr:uid="{00000000-0005-0000-0000-0000431D0000}"/>
    <cellStyle name="Normal 6 10 8 12" xfId="4162" xr:uid="{00000000-0005-0000-0000-0000441D0000}"/>
    <cellStyle name="Normal 6 10 8 13" xfId="4163" xr:uid="{00000000-0005-0000-0000-0000451D0000}"/>
    <cellStyle name="Normal 6 10 8 14" xfId="4164" xr:uid="{00000000-0005-0000-0000-0000461D0000}"/>
    <cellStyle name="Normal 6 10 8 15" xfId="4165" xr:uid="{00000000-0005-0000-0000-0000471D0000}"/>
    <cellStyle name="Normal 6 10 8 16" xfId="4166" xr:uid="{00000000-0005-0000-0000-0000481D0000}"/>
    <cellStyle name="Normal 6 10 8 17" xfId="4167" xr:uid="{00000000-0005-0000-0000-0000491D0000}"/>
    <cellStyle name="Normal 6 10 8 18" xfId="4168" xr:uid="{00000000-0005-0000-0000-00004A1D0000}"/>
    <cellStyle name="Normal 6 10 8 19" xfId="4169" xr:uid="{00000000-0005-0000-0000-00004B1D0000}"/>
    <cellStyle name="Normal 6 10 8 2" xfId="4170" xr:uid="{00000000-0005-0000-0000-00004C1D0000}"/>
    <cellStyle name="Normal 6 10 8 20" xfId="4171" xr:uid="{00000000-0005-0000-0000-00004D1D0000}"/>
    <cellStyle name="Normal 6 10 8 21" xfId="4172" xr:uid="{00000000-0005-0000-0000-00004E1D0000}"/>
    <cellStyle name="Normal 6 10 8 22" xfId="4173" xr:uid="{00000000-0005-0000-0000-00004F1D0000}"/>
    <cellStyle name="Normal 6 10 8 23" xfId="4174" xr:uid="{00000000-0005-0000-0000-0000501D0000}"/>
    <cellStyle name="Normal 6 10 8 24" xfId="4175" xr:uid="{00000000-0005-0000-0000-0000511D0000}"/>
    <cellStyle name="Normal 6 10 8 25" xfId="4176" xr:uid="{00000000-0005-0000-0000-0000521D0000}"/>
    <cellStyle name="Normal 6 10 8 26" xfId="4177" xr:uid="{00000000-0005-0000-0000-0000531D0000}"/>
    <cellStyle name="Normal 6 10 8 3" xfId="4178" xr:uid="{00000000-0005-0000-0000-0000541D0000}"/>
    <cellStyle name="Normal 6 10 8 4" xfId="4179" xr:uid="{00000000-0005-0000-0000-0000551D0000}"/>
    <cellStyle name="Normal 6 10 8 5" xfId="4180" xr:uid="{00000000-0005-0000-0000-0000561D0000}"/>
    <cellStyle name="Normal 6 10 8 6" xfId="4181" xr:uid="{00000000-0005-0000-0000-0000571D0000}"/>
    <cellStyle name="Normal 6 10 8 7" xfId="4182" xr:uid="{00000000-0005-0000-0000-0000581D0000}"/>
    <cellStyle name="Normal 6 10 8 8" xfId="4183" xr:uid="{00000000-0005-0000-0000-0000591D0000}"/>
    <cellStyle name="Normal 6 10 8 9" xfId="4184" xr:uid="{00000000-0005-0000-0000-00005A1D0000}"/>
    <cellStyle name="Normal 6 10 8_11. BS" xfId="10884" xr:uid="{49AEA04F-7E36-430D-B5CD-C29B501C11BD}"/>
    <cellStyle name="Normal 6 10 9" xfId="4185" xr:uid="{00000000-0005-0000-0000-00005C1D0000}"/>
    <cellStyle name="Normal 6 10 9 10" xfId="4186" xr:uid="{00000000-0005-0000-0000-00005D1D0000}"/>
    <cellStyle name="Normal 6 10 9 11" xfId="4187" xr:uid="{00000000-0005-0000-0000-00005E1D0000}"/>
    <cellStyle name="Normal 6 10 9 12" xfId="4188" xr:uid="{00000000-0005-0000-0000-00005F1D0000}"/>
    <cellStyle name="Normal 6 10 9 13" xfId="4189" xr:uid="{00000000-0005-0000-0000-0000601D0000}"/>
    <cellStyle name="Normal 6 10 9 14" xfId="4190" xr:uid="{00000000-0005-0000-0000-0000611D0000}"/>
    <cellStyle name="Normal 6 10 9 15" xfId="4191" xr:uid="{00000000-0005-0000-0000-0000621D0000}"/>
    <cellStyle name="Normal 6 10 9 16" xfId="4192" xr:uid="{00000000-0005-0000-0000-0000631D0000}"/>
    <cellStyle name="Normal 6 10 9 17" xfId="4193" xr:uid="{00000000-0005-0000-0000-0000641D0000}"/>
    <cellStyle name="Normal 6 10 9 18" xfId="4194" xr:uid="{00000000-0005-0000-0000-0000651D0000}"/>
    <cellStyle name="Normal 6 10 9 19" xfId="4195" xr:uid="{00000000-0005-0000-0000-0000661D0000}"/>
    <cellStyle name="Normal 6 10 9 2" xfId="4196" xr:uid="{00000000-0005-0000-0000-0000671D0000}"/>
    <cellStyle name="Normal 6 10 9 20" xfId="4197" xr:uid="{00000000-0005-0000-0000-0000681D0000}"/>
    <cellStyle name="Normal 6 10 9 21" xfId="4198" xr:uid="{00000000-0005-0000-0000-0000691D0000}"/>
    <cellStyle name="Normal 6 10 9 22" xfId="4199" xr:uid="{00000000-0005-0000-0000-00006A1D0000}"/>
    <cellStyle name="Normal 6 10 9 23" xfId="4200" xr:uid="{00000000-0005-0000-0000-00006B1D0000}"/>
    <cellStyle name="Normal 6 10 9 24" xfId="4201" xr:uid="{00000000-0005-0000-0000-00006C1D0000}"/>
    <cellStyle name="Normal 6 10 9 25" xfId="4202" xr:uid="{00000000-0005-0000-0000-00006D1D0000}"/>
    <cellStyle name="Normal 6 10 9 26" xfId="4203" xr:uid="{00000000-0005-0000-0000-00006E1D0000}"/>
    <cellStyle name="Normal 6 10 9 3" xfId="4204" xr:uid="{00000000-0005-0000-0000-00006F1D0000}"/>
    <cellStyle name="Normal 6 10 9 4" xfId="4205" xr:uid="{00000000-0005-0000-0000-0000701D0000}"/>
    <cellStyle name="Normal 6 10 9 5" xfId="4206" xr:uid="{00000000-0005-0000-0000-0000711D0000}"/>
    <cellStyle name="Normal 6 10 9 6" xfId="4207" xr:uid="{00000000-0005-0000-0000-0000721D0000}"/>
    <cellStyle name="Normal 6 10 9 7" xfId="4208" xr:uid="{00000000-0005-0000-0000-0000731D0000}"/>
    <cellStyle name="Normal 6 10 9 8" xfId="4209" xr:uid="{00000000-0005-0000-0000-0000741D0000}"/>
    <cellStyle name="Normal 6 10 9 9" xfId="4210" xr:uid="{00000000-0005-0000-0000-0000751D0000}"/>
    <cellStyle name="Normal 6 10 9_11. BS" xfId="10885" xr:uid="{20C702D2-2124-4DB8-9232-FFAEACC2F6B8}"/>
    <cellStyle name="Normal 6 10_11. BS" xfId="10867" xr:uid="{19C8C030-1EE9-4F57-8EB6-2E5F307A45D2}"/>
    <cellStyle name="Normal 6 11" xfId="4211" xr:uid="{00000000-0005-0000-0000-0000781D0000}"/>
    <cellStyle name="Normal 6 11 10" xfId="4212" xr:uid="{00000000-0005-0000-0000-0000791D0000}"/>
    <cellStyle name="Normal 6 11 10 10" xfId="4213" xr:uid="{00000000-0005-0000-0000-00007A1D0000}"/>
    <cellStyle name="Normal 6 11 10 11" xfId="4214" xr:uid="{00000000-0005-0000-0000-00007B1D0000}"/>
    <cellStyle name="Normal 6 11 10 12" xfId="4215" xr:uid="{00000000-0005-0000-0000-00007C1D0000}"/>
    <cellStyle name="Normal 6 11 10 13" xfId="4216" xr:uid="{00000000-0005-0000-0000-00007D1D0000}"/>
    <cellStyle name="Normal 6 11 10 14" xfId="4217" xr:uid="{00000000-0005-0000-0000-00007E1D0000}"/>
    <cellStyle name="Normal 6 11 10 15" xfId="4218" xr:uid="{00000000-0005-0000-0000-00007F1D0000}"/>
    <cellStyle name="Normal 6 11 10 16" xfId="4219" xr:uid="{00000000-0005-0000-0000-0000801D0000}"/>
    <cellStyle name="Normal 6 11 10 17" xfId="4220" xr:uid="{00000000-0005-0000-0000-0000811D0000}"/>
    <cellStyle name="Normal 6 11 10 18" xfId="4221" xr:uid="{00000000-0005-0000-0000-0000821D0000}"/>
    <cellStyle name="Normal 6 11 10 19" xfId="4222" xr:uid="{00000000-0005-0000-0000-0000831D0000}"/>
    <cellStyle name="Normal 6 11 10 2" xfId="4223" xr:uid="{00000000-0005-0000-0000-0000841D0000}"/>
    <cellStyle name="Normal 6 11 10 20" xfId="4224" xr:uid="{00000000-0005-0000-0000-0000851D0000}"/>
    <cellStyle name="Normal 6 11 10 21" xfId="4225" xr:uid="{00000000-0005-0000-0000-0000861D0000}"/>
    <cellStyle name="Normal 6 11 10 22" xfId="4226" xr:uid="{00000000-0005-0000-0000-0000871D0000}"/>
    <cellStyle name="Normal 6 11 10 23" xfId="4227" xr:uid="{00000000-0005-0000-0000-0000881D0000}"/>
    <cellStyle name="Normal 6 11 10 24" xfId="4228" xr:uid="{00000000-0005-0000-0000-0000891D0000}"/>
    <cellStyle name="Normal 6 11 10 25" xfId="4229" xr:uid="{00000000-0005-0000-0000-00008A1D0000}"/>
    <cellStyle name="Normal 6 11 10 26" xfId="4230" xr:uid="{00000000-0005-0000-0000-00008B1D0000}"/>
    <cellStyle name="Normal 6 11 10 3" xfId="4231" xr:uid="{00000000-0005-0000-0000-00008C1D0000}"/>
    <cellStyle name="Normal 6 11 10 4" xfId="4232" xr:uid="{00000000-0005-0000-0000-00008D1D0000}"/>
    <cellStyle name="Normal 6 11 10 5" xfId="4233" xr:uid="{00000000-0005-0000-0000-00008E1D0000}"/>
    <cellStyle name="Normal 6 11 10 6" xfId="4234" xr:uid="{00000000-0005-0000-0000-00008F1D0000}"/>
    <cellStyle name="Normal 6 11 10 7" xfId="4235" xr:uid="{00000000-0005-0000-0000-0000901D0000}"/>
    <cellStyle name="Normal 6 11 10 8" xfId="4236" xr:uid="{00000000-0005-0000-0000-0000911D0000}"/>
    <cellStyle name="Normal 6 11 10 9" xfId="4237" xr:uid="{00000000-0005-0000-0000-0000921D0000}"/>
    <cellStyle name="Normal 6 11 10_11. BS" xfId="10887" xr:uid="{A4453244-C2A6-408F-AF7C-9FF71B33787A}"/>
    <cellStyle name="Normal 6 11 11" xfId="4238" xr:uid="{00000000-0005-0000-0000-0000941D0000}"/>
    <cellStyle name="Normal 6 11 12" xfId="4239" xr:uid="{00000000-0005-0000-0000-0000951D0000}"/>
    <cellStyle name="Normal 6 11 13" xfId="4240" xr:uid="{00000000-0005-0000-0000-0000961D0000}"/>
    <cellStyle name="Normal 6 11 14" xfId="4241" xr:uid="{00000000-0005-0000-0000-0000971D0000}"/>
    <cellStyle name="Normal 6 11 15" xfId="4242" xr:uid="{00000000-0005-0000-0000-0000981D0000}"/>
    <cellStyle name="Normal 6 11 16" xfId="4243" xr:uid="{00000000-0005-0000-0000-0000991D0000}"/>
    <cellStyle name="Normal 6 11 17" xfId="4244" xr:uid="{00000000-0005-0000-0000-00009A1D0000}"/>
    <cellStyle name="Normal 6 11 18" xfId="4245" xr:uid="{00000000-0005-0000-0000-00009B1D0000}"/>
    <cellStyle name="Normal 6 11 19" xfId="4246" xr:uid="{00000000-0005-0000-0000-00009C1D0000}"/>
    <cellStyle name="Normal 6 11 2" xfId="4247" xr:uid="{00000000-0005-0000-0000-00009D1D0000}"/>
    <cellStyle name="Normal 6 11 2 10" xfId="4248" xr:uid="{00000000-0005-0000-0000-00009E1D0000}"/>
    <cellStyle name="Normal 6 11 2 11" xfId="4249" xr:uid="{00000000-0005-0000-0000-00009F1D0000}"/>
    <cellStyle name="Normal 6 11 2 12" xfId="4250" xr:uid="{00000000-0005-0000-0000-0000A01D0000}"/>
    <cellStyle name="Normal 6 11 2 13" xfId="4251" xr:uid="{00000000-0005-0000-0000-0000A11D0000}"/>
    <cellStyle name="Normal 6 11 2 14" xfId="4252" xr:uid="{00000000-0005-0000-0000-0000A21D0000}"/>
    <cellStyle name="Normal 6 11 2 15" xfId="4253" xr:uid="{00000000-0005-0000-0000-0000A31D0000}"/>
    <cellStyle name="Normal 6 11 2 16" xfId="4254" xr:uid="{00000000-0005-0000-0000-0000A41D0000}"/>
    <cellStyle name="Normal 6 11 2 17" xfId="4255" xr:uid="{00000000-0005-0000-0000-0000A51D0000}"/>
    <cellStyle name="Normal 6 11 2 18" xfId="4256" xr:uid="{00000000-0005-0000-0000-0000A61D0000}"/>
    <cellStyle name="Normal 6 11 2 19" xfId="4257" xr:uid="{00000000-0005-0000-0000-0000A71D0000}"/>
    <cellStyle name="Normal 6 11 2 2" xfId="4258" xr:uid="{00000000-0005-0000-0000-0000A81D0000}"/>
    <cellStyle name="Normal 6 11 2 2 10" xfId="4259" xr:uid="{00000000-0005-0000-0000-0000A91D0000}"/>
    <cellStyle name="Normal 6 11 2 2 11" xfId="4260" xr:uid="{00000000-0005-0000-0000-0000AA1D0000}"/>
    <cellStyle name="Normal 6 11 2 2 12" xfId="4261" xr:uid="{00000000-0005-0000-0000-0000AB1D0000}"/>
    <cellStyle name="Normal 6 11 2 2 13" xfId="4262" xr:uid="{00000000-0005-0000-0000-0000AC1D0000}"/>
    <cellStyle name="Normal 6 11 2 2 14" xfId="4263" xr:uid="{00000000-0005-0000-0000-0000AD1D0000}"/>
    <cellStyle name="Normal 6 11 2 2 15" xfId="4264" xr:uid="{00000000-0005-0000-0000-0000AE1D0000}"/>
    <cellStyle name="Normal 6 11 2 2 16" xfId="4265" xr:uid="{00000000-0005-0000-0000-0000AF1D0000}"/>
    <cellStyle name="Normal 6 11 2 2 17" xfId="4266" xr:uid="{00000000-0005-0000-0000-0000B01D0000}"/>
    <cellStyle name="Normal 6 11 2 2 18" xfId="4267" xr:uid="{00000000-0005-0000-0000-0000B11D0000}"/>
    <cellStyle name="Normal 6 11 2 2 19" xfId="4268" xr:uid="{00000000-0005-0000-0000-0000B21D0000}"/>
    <cellStyle name="Normal 6 11 2 2 2" xfId="4269" xr:uid="{00000000-0005-0000-0000-0000B31D0000}"/>
    <cellStyle name="Normal 6 11 2 2 20" xfId="4270" xr:uid="{00000000-0005-0000-0000-0000B41D0000}"/>
    <cellStyle name="Normal 6 11 2 2 21" xfId="4271" xr:uid="{00000000-0005-0000-0000-0000B51D0000}"/>
    <cellStyle name="Normal 6 11 2 2 22" xfId="4272" xr:uid="{00000000-0005-0000-0000-0000B61D0000}"/>
    <cellStyle name="Normal 6 11 2 2 23" xfId="4273" xr:uid="{00000000-0005-0000-0000-0000B71D0000}"/>
    <cellStyle name="Normal 6 11 2 2 24" xfId="4274" xr:uid="{00000000-0005-0000-0000-0000B81D0000}"/>
    <cellStyle name="Normal 6 11 2 2 25" xfId="4275" xr:uid="{00000000-0005-0000-0000-0000B91D0000}"/>
    <cellStyle name="Normal 6 11 2 2 26" xfId="4276" xr:uid="{00000000-0005-0000-0000-0000BA1D0000}"/>
    <cellStyle name="Normal 6 11 2 2 3" xfId="4277" xr:uid="{00000000-0005-0000-0000-0000BB1D0000}"/>
    <cellStyle name="Normal 6 11 2 2 4" xfId="4278" xr:uid="{00000000-0005-0000-0000-0000BC1D0000}"/>
    <cellStyle name="Normal 6 11 2 2 5" xfId="4279" xr:uid="{00000000-0005-0000-0000-0000BD1D0000}"/>
    <cellStyle name="Normal 6 11 2 2 6" xfId="4280" xr:uid="{00000000-0005-0000-0000-0000BE1D0000}"/>
    <cellStyle name="Normal 6 11 2 2 7" xfId="4281" xr:uid="{00000000-0005-0000-0000-0000BF1D0000}"/>
    <cellStyle name="Normal 6 11 2 2 8" xfId="4282" xr:uid="{00000000-0005-0000-0000-0000C01D0000}"/>
    <cellStyle name="Normal 6 11 2 2 9" xfId="4283" xr:uid="{00000000-0005-0000-0000-0000C11D0000}"/>
    <cellStyle name="Normal 6 11 2 2_11. BS" xfId="10889" xr:uid="{66F1552E-5C6E-4F62-8123-62296F0DE014}"/>
    <cellStyle name="Normal 6 11 2 20" xfId="4284" xr:uid="{00000000-0005-0000-0000-0000C31D0000}"/>
    <cellStyle name="Normal 6 11 2 21" xfId="4285" xr:uid="{00000000-0005-0000-0000-0000C41D0000}"/>
    <cellStyle name="Normal 6 11 2 22" xfId="4286" xr:uid="{00000000-0005-0000-0000-0000C51D0000}"/>
    <cellStyle name="Normal 6 11 2 23" xfId="4287" xr:uid="{00000000-0005-0000-0000-0000C61D0000}"/>
    <cellStyle name="Normal 6 11 2 24" xfId="4288" xr:uid="{00000000-0005-0000-0000-0000C71D0000}"/>
    <cellStyle name="Normal 6 11 2 25" xfId="4289" xr:uid="{00000000-0005-0000-0000-0000C81D0000}"/>
    <cellStyle name="Normal 6 11 2 26" xfId="4290" xr:uid="{00000000-0005-0000-0000-0000C91D0000}"/>
    <cellStyle name="Normal 6 11 2 27" xfId="4291" xr:uid="{00000000-0005-0000-0000-0000CA1D0000}"/>
    <cellStyle name="Normal 6 11 2 28" xfId="4292" xr:uid="{00000000-0005-0000-0000-0000CB1D0000}"/>
    <cellStyle name="Normal 6 11 2 29" xfId="4293" xr:uid="{00000000-0005-0000-0000-0000CC1D0000}"/>
    <cellStyle name="Normal 6 11 2 3" xfId="4294" xr:uid="{00000000-0005-0000-0000-0000CD1D0000}"/>
    <cellStyle name="Normal 6 11 2 3 10" xfId="4295" xr:uid="{00000000-0005-0000-0000-0000CE1D0000}"/>
    <cellStyle name="Normal 6 11 2 3 11" xfId="4296" xr:uid="{00000000-0005-0000-0000-0000CF1D0000}"/>
    <cellStyle name="Normal 6 11 2 3 12" xfId="4297" xr:uid="{00000000-0005-0000-0000-0000D01D0000}"/>
    <cellStyle name="Normal 6 11 2 3 13" xfId="4298" xr:uid="{00000000-0005-0000-0000-0000D11D0000}"/>
    <cellStyle name="Normal 6 11 2 3 14" xfId="4299" xr:uid="{00000000-0005-0000-0000-0000D21D0000}"/>
    <cellStyle name="Normal 6 11 2 3 15" xfId="4300" xr:uid="{00000000-0005-0000-0000-0000D31D0000}"/>
    <cellStyle name="Normal 6 11 2 3 16" xfId="4301" xr:uid="{00000000-0005-0000-0000-0000D41D0000}"/>
    <cellStyle name="Normal 6 11 2 3 17" xfId="4302" xr:uid="{00000000-0005-0000-0000-0000D51D0000}"/>
    <cellStyle name="Normal 6 11 2 3 18" xfId="4303" xr:uid="{00000000-0005-0000-0000-0000D61D0000}"/>
    <cellStyle name="Normal 6 11 2 3 19" xfId="4304" xr:uid="{00000000-0005-0000-0000-0000D71D0000}"/>
    <cellStyle name="Normal 6 11 2 3 2" xfId="4305" xr:uid="{00000000-0005-0000-0000-0000D81D0000}"/>
    <cellStyle name="Normal 6 11 2 3 20" xfId="4306" xr:uid="{00000000-0005-0000-0000-0000D91D0000}"/>
    <cellStyle name="Normal 6 11 2 3 21" xfId="4307" xr:uid="{00000000-0005-0000-0000-0000DA1D0000}"/>
    <cellStyle name="Normal 6 11 2 3 22" xfId="4308" xr:uid="{00000000-0005-0000-0000-0000DB1D0000}"/>
    <cellStyle name="Normal 6 11 2 3 23" xfId="4309" xr:uid="{00000000-0005-0000-0000-0000DC1D0000}"/>
    <cellStyle name="Normal 6 11 2 3 24" xfId="4310" xr:uid="{00000000-0005-0000-0000-0000DD1D0000}"/>
    <cellStyle name="Normal 6 11 2 3 25" xfId="4311" xr:uid="{00000000-0005-0000-0000-0000DE1D0000}"/>
    <cellStyle name="Normal 6 11 2 3 26" xfId="4312" xr:uid="{00000000-0005-0000-0000-0000DF1D0000}"/>
    <cellStyle name="Normal 6 11 2 3 3" xfId="4313" xr:uid="{00000000-0005-0000-0000-0000E01D0000}"/>
    <cellStyle name="Normal 6 11 2 3 4" xfId="4314" xr:uid="{00000000-0005-0000-0000-0000E11D0000}"/>
    <cellStyle name="Normal 6 11 2 3 5" xfId="4315" xr:uid="{00000000-0005-0000-0000-0000E21D0000}"/>
    <cellStyle name="Normal 6 11 2 3 6" xfId="4316" xr:uid="{00000000-0005-0000-0000-0000E31D0000}"/>
    <cellStyle name="Normal 6 11 2 3 7" xfId="4317" xr:uid="{00000000-0005-0000-0000-0000E41D0000}"/>
    <cellStyle name="Normal 6 11 2 3 8" xfId="4318" xr:uid="{00000000-0005-0000-0000-0000E51D0000}"/>
    <cellStyle name="Normal 6 11 2 3 9" xfId="4319" xr:uid="{00000000-0005-0000-0000-0000E61D0000}"/>
    <cellStyle name="Normal 6 11 2 3_11. BS" xfId="10890" xr:uid="{E60E0C4A-76FB-4AE0-A4CF-EAE9E524916E}"/>
    <cellStyle name="Normal 6 11 2 30" xfId="4320" xr:uid="{00000000-0005-0000-0000-0000E81D0000}"/>
    <cellStyle name="Normal 6 11 2 31" xfId="4321" xr:uid="{00000000-0005-0000-0000-0000E91D0000}"/>
    <cellStyle name="Normal 6 11 2 32" xfId="4322" xr:uid="{00000000-0005-0000-0000-0000EA1D0000}"/>
    <cellStyle name="Normal 6 11 2 33" xfId="4323" xr:uid="{00000000-0005-0000-0000-0000EB1D0000}"/>
    <cellStyle name="Normal 6 11 2 4" xfId="4324" xr:uid="{00000000-0005-0000-0000-0000EC1D0000}"/>
    <cellStyle name="Normal 6 11 2 4 10" xfId="4325" xr:uid="{00000000-0005-0000-0000-0000ED1D0000}"/>
    <cellStyle name="Normal 6 11 2 4 11" xfId="4326" xr:uid="{00000000-0005-0000-0000-0000EE1D0000}"/>
    <cellStyle name="Normal 6 11 2 4 12" xfId="4327" xr:uid="{00000000-0005-0000-0000-0000EF1D0000}"/>
    <cellStyle name="Normal 6 11 2 4 13" xfId="4328" xr:uid="{00000000-0005-0000-0000-0000F01D0000}"/>
    <cellStyle name="Normal 6 11 2 4 14" xfId="4329" xr:uid="{00000000-0005-0000-0000-0000F11D0000}"/>
    <cellStyle name="Normal 6 11 2 4 15" xfId="4330" xr:uid="{00000000-0005-0000-0000-0000F21D0000}"/>
    <cellStyle name="Normal 6 11 2 4 16" xfId="4331" xr:uid="{00000000-0005-0000-0000-0000F31D0000}"/>
    <cellStyle name="Normal 6 11 2 4 17" xfId="4332" xr:uid="{00000000-0005-0000-0000-0000F41D0000}"/>
    <cellStyle name="Normal 6 11 2 4 18" xfId="4333" xr:uid="{00000000-0005-0000-0000-0000F51D0000}"/>
    <cellStyle name="Normal 6 11 2 4 19" xfId="4334" xr:uid="{00000000-0005-0000-0000-0000F61D0000}"/>
    <cellStyle name="Normal 6 11 2 4 2" xfId="4335" xr:uid="{00000000-0005-0000-0000-0000F71D0000}"/>
    <cellStyle name="Normal 6 11 2 4 20" xfId="4336" xr:uid="{00000000-0005-0000-0000-0000F81D0000}"/>
    <cellStyle name="Normal 6 11 2 4 21" xfId="4337" xr:uid="{00000000-0005-0000-0000-0000F91D0000}"/>
    <cellStyle name="Normal 6 11 2 4 22" xfId="4338" xr:uid="{00000000-0005-0000-0000-0000FA1D0000}"/>
    <cellStyle name="Normal 6 11 2 4 23" xfId="4339" xr:uid="{00000000-0005-0000-0000-0000FB1D0000}"/>
    <cellStyle name="Normal 6 11 2 4 24" xfId="4340" xr:uid="{00000000-0005-0000-0000-0000FC1D0000}"/>
    <cellStyle name="Normal 6 11 2 4 25" xfId="4341" xr:uid="{00000000-0005-0000-0000-0000FD1D0000}"/>
    <cellStyle name="Normal 6 11 2 4 26" xfId="4342" xr:uid="{00000000-0005-0000-0000-0000FE1D0000}"/>
    <cellStyle name="Normal 6 11 2 4 3" xfId="4343" xr:uid="{00000000-0005-0000-0000-0000FF1D0000}"/>
    <cellStyle name="Normal 6 11 2 4 4" xfId="4344" xr:uid="{00000000-0005-0000-0000-0000001E0000}"/>
    <cellStyle name="Normal 6 11 2 4 5" xfId="4345" xr:uid="{00000000-0005-0000-0000-0000011E0000}"/>
    <cellStyle name="Normal 6 11 2 4 6" xfId="4346" xr:uid="{00000000-0005-0000-0000-0000021E0000}"/>
    <cellStyle name="Normal 6 11 2 4 7" xfId="4347" xr:uid="{00000000-0005-0000-0000-0000031E0000}"/>
    <cellStyle name="Normal 6 11 2 4 8" xfId="4348" xr:uid="{00000000-0005-0000-0000-0000041E0000}"/>
    <cellStyle name="Normal 6 11 2 4 9" xfId="4349" xr:uid="{00000000-0005-0000-0000-0000051E0000}"/>
    <cellStyle name="Normal 6 11 2 4_11. BS" xfId="10891" xr:uid="{C08F3165-92FE-42C3-A318-6EE31A2AC7E4}"/>
    <cellStyle name="Normal 6 11 2 5" xfId="4350" xr:uid="{00000000-0005-0000-0000-0000071E0000}"/>
    <cellStyle name="Normal 6 11 2 5 10" xfId="4351" xr:uid="{00000000-0005-0000-0000-0000081E0000}"/>
    <cellStyle name="Normal 6 11 2 5 11" xfId="4352" xr:uid="{00000000-0005-0000-0000-0000091E0000}"/>
    <cellStyle name="Normal 6 11 2 5 12" xfId="4353" xr:uid="{00000000-0005-0000-0000-00000A1E0000}"/>
    <cellStyle name="Normal 6 11 2 5 13" xfId="4354" xr:uid="{00000000-0005-0000-0000-00000B1E0000}"/>
    <cellStyle name="Normal 6 11 2 5 14" xfId="4355" xr:uid="{00000000-0005-0000-0000-00000C1E0000}"/>
    <cellStyle name="Normal 6 11 2 5 15" xfId="4356" xr:uid="{00000000-0005-0000-0000-00000D1E0000}"/>
    <cellStyle name="Normal 6 11 2 5 16" xfId="4357" xr:uid="{00000000-0005-0000-0000-00000E1E0000}"/>
    <cellStyle name="Normal 6 11 2 5 17" xfId="4358" xr:uid="{00000000-0005-0000-0000-00000F1E0000}"/>
    <cellStyle name="Normal 6 11 2 5 18" xfId="4359" xr:uid="{00000000-0005-0000-0000-0000101E0000}"/>
    <cellStyle name="Normal 6 11 2 5 19" xfId="4360" xr:uid="{00000000-0005-0000-0000-0000111E0000}"/>
    <cellStyle name="Normal 6 11 2 5 2" xfId="4361" xr:uid="{00000000-0005-0000-0000-0000121E0000}"/>
    <cellStyle name="Normal 6 11 2 5 20" xfId="4362" xr:uid="{00000000-0005-0000-0000-0000131E0000}"/>
    <cellStyle name="Normal 6 11 2 5 21" xfId="4363" xr:uid="{00000000-0005-0000-0000-0000141E0000}"/>
    <cellStyle name="Normal 6 11 2 5 22" xfId="4364" xr:uid="{00000000-0005-0000-0000-0000151E0000}"/>
    <cellStyle name="Normal 6 11 2 5 23" xfId="4365" xr:uid="{00000000-0005-0000-0000-0000161E0000}"/>
    <cellStyle name="Normal 6 11 2 5 24" xfId="4366" xr:uid="{00000000-0005-0000-0000-0000171E0000}"/>
    <cellStyle name="Normal 6 11 2 5 25" xfId="4367" xr:uid="{00000000-0005-0000-0000-0000181E0000}"/>
    <cellStyle name="Normal 6 11 2 5 26" xfId="4368" xr:uid="{00000000-0005-0000-0000-0000191E0000}"/>
    <cellStyle name="Normal 6 11 2 5 3" xfId="4369" xr:uid="{00000000-0005-0000-0000-00001A1E0000}"/>
    <cellStyle name="Normal 6 11 2 5 4" xfId="4370" xr:uid="{00000000-0005-0000-0000-00001B1E0000}"/>
    <cellStyle name="Normal 6 11 2 5 5" xfId="4371" xr:uid="{00000000-0005-0000-0000-00001C1E0000}"/>
    <cellStyle name="Normal 6 11 2 5 6" xfId="4372" xr:uid="{00000000-0005-0000-0000-00001D1E0000}"/>
    <cellStyle name="Normal 6 11 2 5 7" xfId="4373" xr:uid="{00000000-0005-0000-0000-00001E1E0000}"/>
    <cellStyle name="Normal 6 11 2 5 8" xfId="4374" xr:uid="{00000000-0005-0000-0000-00001F1E0000}"/>
    <cellStyle name="Normal 6 11 2 5 9" xfId="4375" xr:uid="{00000000-0005-0000-0000-0000201E0000}"/>
    <cellStyle name="Normal 6 11 2 5_11. BS" xfId="10892" xr:uid="{A931EE6B-D9CE-4A78-B61A-143865627024}"/>
    <cellStyle name="Normal 6 11 2 6" xfId="4376" xr:uid="{00000000-0005-0000-0000-0000221E0000}"/>
    <cellStyle name="Normal 6 11 2 6 10" xfId="4377" xr:uid="{00000000-0005-0000-0000-0000231E0000}"/>
    <cellStyle name="Normal 6 11 2 6 11" xfId="4378" xr:uid="{00000000-0005-0000-0000-0000241E0000}"/>
    <cellStyle name="Normal 6 11 2 6 12" xfId="4379" xr:uid="{00000000-0005-0000-0000-0000251E0000}"/>
    <cellStyle name="Normal 6 11 2 6 13" xfId="4380" xr:uid="{00000000-0005-0000-0000-0000261E0000}"/>
    <cellStyle name="Normal 6 11 2 6 14" xfId="4381" xr:uid="{00000000-0005-0000-0000-0000271E0000}"/>
    <cellStyle name="Normal 6 11 2 6 15" xfId="4382" xr:uid="{00000000-0005-0000-0000-0000281E0000}"/>
    <cellStyle name="Normal 6 11 2 6 16" xfId="4383" xr:uid="{00000000-0005-0000-0000-0000291E0000}"/>
    <cellStyle name="Normal 6 11 2 6 17" xfId="4384" xr:uid="{00000000-0005-0000-0000-00002A1E0000}"/>
    <cellStyle name="Normal 6 11 2 6 18" xfId="4385" xr:uid="{00000000-0005-0000-0000-00002B1E0000}"/>
    <cellStyle name="Normal 6 11 2 6 19" xfId="4386" xr:uid="{00000000-0005-0000-0000-00002C1E0000}"/>
    <cellStyle name="Normal 6 11 2 6 2" xfId="4387" xr:uid="{00000000-0005-0000-0000-00002D1E0000}"/>
    <cellStyle name="Normal 6 11 2 6 20" xfId="4388" xr:uid="{00000000-0005-0000-0000-00002E1E0000}"/>
    <cellStyle name="Normal 6 11 2 6 21" xfId="4389" xr:uid="{00000000-0005-0000-0000-00002F1E0000}"/>
    <cellStyle name="Normal 6 11 2 6 22" xfId="4390" xr:uid="{00000000-0005-0000-0000-0000301E0000}"/>
    <cellStyle name="Normal 6 11 2 6 23" xfId="4391" xr:uid="{00000000-0005-0000-0000-0000311E0000}"/>
    <cellStyle name="Normal 6 11 2 6 24" xfId="4392" xr:uid="{00000000-0005-0000-0000-0000321E0000}"/>
    <cellStyle name="Normal 6 11 2 6 25" xfId="4393" xr:uid="{00000000-0005-0000-0000-0000331E0000}"/>
    <cellStyle name="Normal 6 11 2 6 26" xfId="4394" xr:uid="{00000000-0005-0000-0000-0000341E0000}"/>
    <cellStyle name="Normal 6 11 2 6 3" xfId="4395" xr:uid="{00000000-0005-0000-0000-0000351E0000}"/>
    <cellStyle name="Normal 6 11 2 6 4" xfId="4396" xr:uid="{00000000-0005-0000-0000-0000361E0000}"/>
    <cellStyle name="Normal 6 11 2 6 5" xfId="4397" xr:uid="{00000000-0005-0000-0000-0000371E0000}"/>
    <cellStyle name="Normal 6 11 2 6 6" xfId="4398" xr:uid="{00000000-0005-0000-0000-0000381E0000}"/>
    <cellStyle name="Normal 6 11 2 6 7" xfId="4399" xr:uid="{00000000-0005-0000-0000-0000391E0000}"/>
    <cellStyle name="Normal 6 11 2 6 8" xfId="4400" xr:uid="{00000000-0005-0000-0000-00003A1E0000}"/>
    <cellStyle name="Normal 6 11 2 6 9" xfId="4401" xr:uid="{00000000-0005-0000-0000-00003B1E0000}"/>
    <cellStyle name="Normal 6 11 2 6_11. BS" xfId="10893" xr:uid="{7E5C441F-1C04-48D4-A1C9-783D439EF5BC}"/>
    <cellStyle name="Normal 6 11 2 7" xfId="4402" xr:uid="{00000000-0005-0000-0000-00003D1E0000}"/>
    <cellStyle name="Normal 6 11 2 7 10" xfId="4403" xr:uid="{00000000-0005-0000-0000-00003E1E0000}"/>
    <cellStyle name="Normal 6 11 2 7 11" xfId="4404" xr:uid="{00000000-0005-0000-0000-00003F1E0000}"/>
    <cellStyle name="Normal 6 11 2 7 12" xfId="4405" xr:uid="{00000000-0005-0000-0000-0000401E0000}"/>
    <cellStyle name="Normal 6 11 2 7 13" xfId="4406" xr:uid="{00000000-0005-0000-0000-0000411E0000}"/>
    <cellStyle name="Normal 6 11 2 7 14" xfId="4407" xr:uid="{00000000-0005-0000-0000-0000421E0000}"/>
    <cellStyle name="Normal 6 11 2 7 15" xfId="4408" xr:uid="{00000000-0005-0000-0000-0000431E0000}"/>
    <cellStyle name="Normal 6 11 2 7 16" xfId="4409" xr:uid="{00000000-0005-0000-0000-0000441E0000}"/>
    <cellStyle name="Normal 6 11 2 7 17" xfId="4410" xr:uid="{00000000-0005-0000-0000-0000451E0000}"/>
    <cellStyle name="Normal 6 11 2 7 18" xfId="4411" xr:uid="{00000000-0005-0000-0000-0000461E0000}"/>
    <cellStyle name="Normal 6 11 2 7 19" xfId="4412" xr:uid="{00000000-0005-0000-0000-0000471E0000}"/>
    <cellStyle name="Normal 6 11 2 7 2" xfId="4413" xr:uid="{00000000-0005-0000-0000-0000481E0000}"/>
    <cellStyle name="Normal 6 11 2 7 20" xfId="4414" xr:uid="{00000000-0005-0000-0000-0000491E0000}"/>
    <cellStyle name="Normal 6 11 2 7 21" xfId="4415" xr:uid="{00000000-0005-0000-0000-00004A1E0000}"/>
    <cellStyle name="Normal 6 11 2 7 22" xfId="4416" xr:uid="{00000000-0005-0000-0000-00004B1E0000}"/>
    <cellStyle name="Normal 6 11 2 7 23" xfId="4417" xr:uid="{00000000-0005-0000-0000-00004C1E0000}"/>
    <cellStyle name="Normal 6 11 2 7 24" xfId="4418" xr:uid="{00000000-0005-0000-0000-00004D1E0000}"/>
    <cellStyle name="Normal 6 11 2 7 25" xfId="4419" xr:uid="{00000000-0005-0000-0000-00004E1E0000}"/>
    <cellStyle name="Normal 6 11 2 7 26" xfId="4420" xr:uid="{00000000-0005-0000-0000-00004F1E0000}"/>
    <cellStyle name="Normal 6 11 2 7 3" xfId="4421" xr:uid="{00000000-0005-0000-0000-0000501E0000}"/>
    <cellStyle name="Normal 6 11 2 7 4" xfId="4422" xr:uid="{00000000-0005-0000-0000-0000511E0000}"/>
    <cellStyle name="Normal 6 11 2 7 5" xfId="4423" xr:uid="{00000000-0005-0000-0000-0000521E0000}"/>
    <cellStyle name="Normal 6 11 2 7 6" xfId="4424" xr:uid="{00000000-0005-0000-0000-0000531E0000}"/>
    <cellStyle name="Normal 6 11 2 7 7" xfId="4425" xr:uid="{00000000-0005-0000-0000-0000541E0000}"/>
    <cellStyle name="Normal 6 11 2 7 8" xfId="4426" xr:uid="{00000000-0005-0000-0000-0000551E0000}"/>
    <cellStyle name="Normal 6 11 2 7 9" xfId="4427" xr:uid="{00000000-0005-0000-0000-0000561E0000}"/>
    <cellStyle name="Normal 6 11 2 7_11. BS" xfId="10894" xr:uid="{B12F06D6-50BD-4756-B39E-66EB24BBB16A}"/>
    <cellStyle name="Normal 6 11 2 8" xfId="4428" xr:uid="{00000000-0005-0000-0000-0000581E0000}"/>
    <cellStyle name="Normal 6 11 2 8 10" xfId="4429" xr:uid="{00000000-0005-0000-0000-0000591E0000}"/>
    <cellStyle name="Normal 6 11 2 8 11" xfId="4430" xr:uid="{00000000-0005-0000-0000-00005A1E0000}"/>
    <cellStyle name="Normal 6 11 2 8 12" xfId="4431" xr:uid="{00000000-0005-0000-0000-00005B1E0000}"/>
    <cellStyle name="Normal 6 11 2 8 13" xfId="4432" xr:uid="{00000000-0005-0000-0000-00005C1E0000}"/>
    <cellStyle name="Normal 6 11 2 8 14" xfId="4433" xr:uid="{00000000-0005-0000-0000-00005D1E0000}"/>
    <cellStyle name="Normal 6 11 2 8 15" xfId="4434" xr:uid="{00000000-0005-0000-0000-00005E1E0000}"/>
    <cellStyle name="Normal 6 11 2 8 16" xfId="4435" xr:uid="{00000000-0005-0000-0000-00005F1E0000}"/>
    <cellStyle name="Normal 6 11 2 8 17" xfId="4436" xr:uid="{00000000-0005-0000-0000-0000601E0000}"/>
    <cellStyle name="Normal 6 11 2 8 18" xfId="4437" xr:uid="{00000000-0005-0000-0000-0000611E0000}"/>
    <cellStyle name="Normal 6 11 2 8 19" xfId="4438" xr:uid="{00000000-0005-0000-0000-0000621E0000}"/>
    <cellStyle name="Normal 6 11 2 8 2" xfId="4439" xr:uid="{00000000-0005-0000-0000-0000631E0000}"/>
    <cellStyle name="Normal 6 11 2 8 20" xfId="4440" xr:uid="{00000000-0005-0000-0000-0000641E0000}"/>
    <cellStyle name="Normal 6 11 2 8 21" xfId="4441" xr:uid="{00000000-0005-0000-0000-0000651E0000}"/>
    <cellStyle name="Normal 6 11 2 8 22" xfId="4442" xr:uid="{00000000-0005-0000-0000-0000661E0000}"/>
    <cellStyle name="Normal 6 11 2 8 23" xfId="4443" xr:uid="{00000000-0005-0000-0000-0000671E0000}"/>
    <cellStyle name="Normal 6 11 2 8 24" xfId="4444" xr:uid="{00000000-0005-0000-0000-0000681E0000}"/>
    <cellStyle name="Normal 6 11 2 8 25" xfId="4445" xr:uid="{00000000-0005-0000-0000-0000691E0000}"/>
    <cellStyle name="Normal 6 11 2 8 26" xfId="4446" xr:uid="{00000000-0005-0000-0000-00006A1E0000}"/>
    <cellStyle name="Normal 6 11 2 8 3" xfId="4447" xr:uid="{00000000-0005-0000-0000-00006B1E0000}"/>
    <cellStyle name="Normal 6 11 2 8 4" xfId="4448" xr:uid="{00000000-0005-0000-0000-00006C1E0000}"/>
    <cellStyle name="Normal 6 11 2 8 5" xfId="4449" xr:uid="{00000000-0005-0000-0000-00006D1E0000}"/>
    <cellStyle name="Normal 6 11 2 8 6" xfId="4450" xr:uid="{00000000-0005-0000-0000-00006E1E0000}"/>
    <cellStyle name="Normal 6 11 2 8 7" xfId="4451" xr:uid="{00000000-0005-0000-0000-00006F1E0000}"/>
    <cellStyle name="Normal 6 11 2 8 8" xfId="4452" xr:uid="{00000000-0005-0000-0000-0000701E0000}"/>
    <cellStyle name="Normal 6 11 2 8 9" xfId="4453" xr:uid="{00000000-0005-0000-0000-0000711E0000}"/>
    <cellStyle name="Normal 6 11 2 8_11. BS" xfId="10895" xr:uid="{A68FDC38-E355-4852-8CA6-49A1B52009B6}"/>
    <cellStyle name="Normal 6 11 2 9" xfId="4454" xr:uid="{00000000-0005-0000-0000-0000731E0000}"/>
    <cellStyle name="Normal 6 11 2_11. BS" xfId="10888" xr:uid="{81DA50BD-A67C-4967-BD91-F13118F731C4}"/>
    <cellStyle name="Normal 6 11 20" xfId="4455" xr:uid="{00000000-0005-0000-0000-0000751E0000}"/>
    <cellStyle name="Normal 6 11 21" xfId="4456" xr:uid="{00000000-0005-0000-0000-0000761E0000}"/>
    <cellStyle name="Normal 6 11 22" xfId="4457" xr:uid="{00000000-0005-0000-0000-0000771E0000}"/>
    <cellStyle name="Normal 6 11 23" xfId="4458" xr:uid="{00000000-0005-0000-0000-0000781E0000}"/>
    <cellStyle name="Normal 6 11 24" xfId="4459" xr:uid="{00000000-0005-0000-0000-0000791E0000}"/>
    <cellStyle name="Normal 6 11 25" xfId="4460" xr:uid="{00000000-0005-0000-0000-00007A1E0000}"/>
    <cellStyle name="Normal 6 11 26" xfId="4461" xr:uid="{00000000-0005-0000-0000-00007B1E0000}"/>
    <cellStyle name="Normal 6 11 27" xfId="4462" xr:uid="{00000000-0005-0000-0000-00007C1E0000}"/>
    <cellStyle name="Normal 6 11 28" xfId="4463" xr:uid="{00000000-0005-0000-0000-00007D1E0000}"/>
    <cellStyle name="Normal 6 11 29" xfId="4464" xr:uid="{00000000-0005-0000-0000-00007E1E0000}"/>
    <cellStyle name="Normal 6 11 3" xfId="4465" xr:uid="{00000000-0005-0000-0000-00007F1E0000}"/>
    <cellStyle name="Normal 6 11 3 10" xfId="4466" xr:uid="{00000000-0005-0000-0000-0000801E0000}"/>
    <cellStyle name="Normal 6 11 3 11" xfId="4467" xr:uid="{00000000-0005-0000-0000-0000811E0000}"/>
    <cellStyle name="Normal 6 11 3 12" xfId="4468" xr:uid="{00000000-0005-0000-0000-0000821E0000}"/>
    <cellStyle name="Normal 6 11 3 13" xfId="4469" xr:uid="{00000000-0005-0000-0000-0000831E0000}"/>
    <cellStyle name="Normal 6 11 3 14" xfId="4470" xr:uid="{00000000-0005-0000-0000-0000841E0000}"/>
    <cellStyle name="Normal 6 11 3 15" xfId="4471" xr:uid="{00000000-0005-0000-0000-0000851E0000}"/>
    <cellStyle name="Normal 6 11 3 16" xfId="4472" xr:uid="{00000000-0005-0000-0000-0000861E0000}"/>
    <cellStyle name="Normal 6 11 3 17" xfId="4473" xr:uid="{00000000-0005-0000-0000-0000871E0000}"/>
    <cellStyle name="Normal 6 11 3 18" xfId="4474" xr:uid="{00000000-0005-0000-0000-0000881E0000}"/>
    <cellStyle name="Normal 6 11 3 19" xfId="4475" xr:uid="{00000000-0005-0000-0000-0000891E0000}"/>
    <cellStyle name="Normal 6 11 3 2" xfId="4476" xr:uid="{00000000-0005-0000-0000-00008A1E0000}"/>
    <cellStyle name="Normal 6 11 3 2 10" xfId="4477" xr:uid="{00000000-0005-0000-0000-00008B1E0000}"/>
    <cellStyle name="Normal 6 11 3 2 11" xfId="4478" xr:uid="{00000000-0005-0000-0000-00008C1E0000}"/>
    <cellStyle name="Normal 6 11 3 2 12" xfId="4479" xr:uid="{00000000-0005-0000-0000-00008D1E0000}"/>
    <cellStyle name="Normal 6 11 3 2 13" xfId="4480" xr:uid="{00000000-0005-0000-0000-00008E1E0000}"/>
    <cellStyle name="Normal 6 11 3 2 14" xfId="4481" xr:uid="{00000000-0005-0000-0000-00008F1E0000}"/>
    <cellStyle name="Normal 6 11 3 2 15" xfId="4482" xr:uid="{00000000-0005-0000-0000-0000901E0000}"/>
    <cellStyle name="Normal 6 11 3 2 16" xfId="4483" xr:uid="{00000000-0005-0000-0000-0000911E0000}"/>
    <cellStyle name="Normal 6 11 3 2 17" xfId="4484" xr:uid="{00000000-0005-0000-0000-0000921E0000}"/>
    <cellStyle name="Normal 6 11 3 2 18" xfId="4485" xr:uid="{00000000-0005-0000-0000-0000931E0000}"/>
    <cellStyle name="Normal 6 11 3 2 19" xfId="4486" xr:uid="{00000000-0005-0000-0000-0000941E0000}"/>
    <cellStyle name="Normal 6 11 3 2 2" xfId="4487" xr:uid="{00000000-0005-0000-0000-0000951E0000}"/>
    <cellStyle name="Normal 6 11 3 2 20" xfId="4488" xr:uid="{00000000-0005-0000-0000-0000961E0000}"/>
    <cellStyle name="Normal 6 11 3 2 21" xfId="4489" xr:uid="{00000000-0005-0000-0000-0000971E0000}"/>
    <cellStyle name="Normal 6 11 3 2 22" xfId="4490" xr:uid="{00000000-0005-0000-0000-0000981E0000}"/>
    <cellStyle name="Normal 6 11 3 2 23" xfId="4491" xr:uid="{00000000-0005-0000-0000-0000991E0000}"/>
    <cellStyle name="Normal 6 11 3 2 24" xfId="4492" xr:uid="{00000000-0005-0000-0000-00009A1E0000}"/>
    <cellStyle name="Normal 6 11 3 2 25" xfId="4493" xr:uid="{00000000-0005-0000-0000-00009B1E0000}"/>
    <cellStyle name="Normal 6 11 3 2 26" xfId="4494" xr:uid="{00000000-0005-0000-0000-00009C1E0000}"/>
    <cellStyle name="Normal 6 11 3 2 3" xfId="4495" xr:uid="{00000000-0005-0000-0000-00009D1E0000}"/>
    <cellStyle name="Normal 6 11 3 2 4" xfId="4496" xr:uid="{00000000-0005-0000-0000-00009E1E0000}"/>
    <cellStyle name="Normal 6 11 3 2 5" xfId="4497" xr:uid="{00000000-0005-0000-0000-00009F1E0000}"/>
    <cellStyle name="Normal 6 11 3 2 6" xfId="4498" xr:uid="{00000000-0005-0000-0000-0000A01E0000}"/>
    <cellStyle name="Normal 6 11 3 2 7" xfId="4499" xr:uid="{00000000-0005-0000-0000-0000A11E0000}"/>
    <cellStyle name="Normal 6 11 3 2 8" xfId="4500" xr:uid="{00000000-0005-0000-0000-0000A21E0000}"/>
    <cellStyle name="Normal 6 11 3 2 9" xfId="4501" xr:uid="{00000000-0005-0000-0000-0000A31E0000}"/>
    <cellStyle name="Normal 6 11 3 2_11. BS" xfId="10897" xr:uid="{05408C84-2808-44AC-834B-6B8BEA3F5CD2}"/>
    <cellStyle name="Normal 6 11 3 20" xfId="4502" xr:uid="{00000000-0005-0000-0000-0000A51E0000}"/>
    <cellStyle name="Normal 6 11 3 21" xfId="4503" xr:uid="{00000000-0005-0000-0000-0000A61E0000}"/>
    <cellStyle name="Normal 6 11 3 22" xfId="4504" xr:uid="{00000000-0005-0000-0000-0000A71E0000}"/>
    <cellStyle name="Normal 6 11 3 23" xfId="4505" xr:uid="{00000000-0005-0000-0000-0000A81E0000}"/>
    <cellStyle name="Normal 6 11 3 24" xfId="4506" xr:uid="{00000000-0005-0000-0000-0000A91E0000}"/>
    <cellStyle name="Normal 6 11 3 25" xfId="4507" xr:uid="{00000000-0005-0000-0000-0000AA1E0000}"/>
    <cellStyle name="Normal 6 11 3 26" xfId="4508" xr:uid="{00000000-0005-0000-0000-0000AB1E0000}"/>
    <cellStyle name="Normal 6 11 3 27" xfId="4509" xr:uid="{00000000-0005-0000-0000-0000AC1E0000}"/>
    <cellStyle name="Normal 6 11 3 3" xfId="4510" xr:uid="{00000000-0005-0000-0000-0000AD1E0000}"/>
    <cellStyle name="Normal 6 11 3 4" xfId="4511" xr:uid="{00000000-0005-0000-0000-0000AE1E0000}"/>
    <cellStyle name="Normal 6 11 3 5" xfId="4512" xr:uid="{00000000-0005-0000-0000-0000AF1E0000}"/>
    <cellStyle name="Normal 6 11 3 6" xfId="4513" xr:uid="{00000000-0005-0000-0000-0000B01E0000}"/>
    <cellStyle name="Normal 6 11 3 7" xfId="4514" xr:uid="{00000000-0005-0000-0000-0000B11E0000}"/>
    <cellStyle name="Normal 6 11 3 8" xfId="4515" xr:uid="{00000000-0005-0000-0000-0000B21E0000}"/>
    <cellStyle name="Normal 6 11 3 9" xfId="4516" xr:uid="{00000000-0005-0000-0000-0000B31E0000}"/>
    <cellStyle name="Normal 6 11 3_11. BS" xfId="10896" xr:uid="{F5B698D3-4F24-4C25-80C8-7907EB477FA2}"/>
    <cellStyle name="Normal 6 11 30" xfId="4517" xr:uid="{00000000-0005-0000-0000-0000B51E0000}"/>
    <cellStyle name="Normal 6 11 31" xfId="4518" xr:uid="{00000000-0005-0000-0000-0000B61E0000}"/>
    <cellStyle name="Normal 6 11 32" xfId="4519" xr:uid="{00000000-0005-0000-0000-0000B71E0000}"/>
    <cellStyle name="Normal 6 11 33" xfId="4520" xr:uid="{00000000-0005-0000-0000-0000B81E0000}"/>
    <cellStyle name="Normal 6 11 34" xfId="4521" xr:uid="{00000000-0005-0000-0000-0000B91E0000}"/>
    <cellStyle name="Normal 6 11 35" xfId="4522" xr:uid="{00000000-0005-0000-0000-0000BA1E0000}"/>
    <cellStyle name="Normal 6 11 4" xfId="4523" xr:uid="{00000000-0005-0000-0000-0000BB1E0000}"/>
    <cellStyle name="Normal 6 11 4 10" xfId="4524" xr:uid="{00000000-0005-0000-0000-0000BC1E0000}"/>
    <cellStyle name="Normal 6 11 4 11" xfId="4525" xr:uid="{00000000-0005-0000-0000-0000BD1E0000}"/>
    <cellStyle name="Normal 6 11 4 12" xfId="4526" xr:uid="{00000000-0005-0000-0000-0000BE1E0000}"/>
    <cellStyle name="Normal 6 11 4 13" xfId="4527" xr:uid="{00000000-0005-0000-0000-0000BF1E0000}"/>
    <cellStyle name="Normal 6 11 4 14" xfId="4528" xr:uid="{00000000-0005-0000-0000-0000C01E0000}"/>
    <cellStyle name="Normal 6 11 4 15" xfId="4529" xr:uid="{00000000-0005-0000-0000-0000C11E0000}"/>
    <cellStyle name="Normal 6 11 4 16" xfId="4530" xr:uid="{00000000-0005-0000-0000-0000C21E0000}"/>
    <cellStyle name="Normal 6 11 4 17" xfId="4531" xr:uid="{00000000-0005-0000-0000-0000C31E0000}"/>
    <cellStyle name="Normal 6 11 4 18" xfId="4532" xr:uid="{00000000-0005-0000-0000-0000C41E0000}"/>
    <cellStyle name="Normal 6 11 4 19" xfId="4533" xr:uid="{00000000-0005-0000-0000-0000C51E0000}"/>
    <cellStyle name="Normal 6 11 4 2" xfId="4534" xr:uid="{00000000-0005-0000-0000-0000C61E0000}"/>
    <cellStyle name="Normal 6 11 4 2 10" xfId="4535" xr:uid="{00000000-0005-0000-0000-0000C71E0000}"/>
    <cellStyle name="Normal 6 11 4 2 11" xfId="4536" xr:uid="{00000000-0005-0000-0000-0000C81E0000}"/>
    <cellStyle name="Normal 6 11 4 2 12" xfId="4537" xr:uid="{00000000-0005-0000-0000-0000C91E0000}"/>
    <cellStyle name="Normal 6 11 4 2 13" xfId="4538" xr:uid="{00000000-0005-0000-0000-0000CA1E0000}"/>
    <cellStyle name="Normal 6 11 4 2 14" xfId="4539" xr:uid="{00000000-0005-0000-0000-0000CB1E0000}"/>
    <cellStyle name="Normal 6 11 4 2 15" xfId="4540" xr:uid="{00000000-0005-0000-0000-0000CC1E0000}"/>
    <cellStyle name="Normal 6 11 4 2 16" xfId="4541" xr:uid="{00000000-0005-0000-0000-0000CD1E0000}"/>
    <cellStyle name="Normal 6 11 4 2 17" xfId="4542" xr:uid="{00000000-0005-0000-0000-0000CE1E0000}"/>
    <cellStyle name="Normal 6 11 4 2 18" xfId="4543" xr:uid="{00000000-0005-0000-0000-0000CF1E0000}"/>
    <cellStyle name="Normal 6 11 4 2 19" xfId="4544" xr:uid="{00000000-0005-0000-0000-0000D01E0000}"/>
    <cellStyle name="Normal 6 11 4 2 2" xfId="4545" xr:uid="{00000000-0005-0000-0000-0000D11E0000}"/>
    <cellStyle name="Normal 6 11 4 2 20" xfId="4546" xr:uid="{00000000-0005-0000-0000-0000D21E0000}"/>
    <cellStyle name="Normal 6 11 4 2 21" xfId="4547" xr:uid="{00000000-0005-0000-0000-0000D31E0000}"/>
    <cellStyle name="Normal 6 11 4 2 22" xfId="4548" xr:uid="{00000000-0005-0000-0000-0000D41E0000}"/>
    <cellStyle name="Normal 6 11 4 2 23" xfId="4549" xr:uid="{00000000-0005-0000-0000-0000D51E0000}"/>
    <cellStyle name="Normal 6 11 4 2 24" xfId="4550" xr:uid="{00000000-0005-0000-0000-0000D61E0000}"/>
    <cellStyle name="Normal 6 11 4 2 25" xfId="4551" xr:uid="{00000000-0005-0000-0000-0000D71E0000}"/>
    <cellStyle name="Normal 6 11 4 2 26" xfId="4552" xr:uid="{00000000-0005-0000-0000-0000D81E0000}"/>
    <cellStyle name="Normal 6 11 4 2 3" xfId="4553" xr:uid="{00000000-0005-0000-0000-0000D91E0000}"/>
    <cellStyle name="Normal 6 11 4 2 4" xfId="4554" xr:uid="{00000000-0005-0000-0000-0000DA1E0000}"/>
    <cellStyle name="Normal 6 11 4 2 5" xfId="4555" xr:uid="{00000000-0005-0000-0000-0000DB1E0000}"/>
    <cellStyle name="Normal 6 11 4 2 6" xfId="4556" xr:uid="{00000000-0005-0000-0000-0000DC1E0000}"/>
    <cellStyle name="Normal 6 11 4 2 7" xfId="4557" xr:uid="{00000000-0005-0000-0000-0000DD1E0000}"/>
    <cellStyle name="Normal 6 11 4 2 8" xfId="4558" xr:uid="{00000000-0005-0000-0000-0000DE1E0000}"/>
    <cellStyle name="Normal 6 11 4 2 9" xfId="4559" xr:uid="{00000000-0005-0000-0000-0000DF1E0000}"/>
    <cellStyle name="Normal 6 11 4 2_11. BS" xfId="10899" xr:uid="{28516C76-5C4E-4F56-9019-47BFF1B014FD}"/>
    <cellStyle name="Normal 6 11 4 20" xfId="4560" xr:uid="{00000000-0005-0000-0000-0000E11E0000}"/>
    <cellStyle name="Normal 6 11 4 21" xfId="4561" xr:uid="{00000000-0005-0000-0000-0000E21E0000}"/>
    <cellStyle name="Normal 6 11 4 22" xfId="4562" xr:uid="{00000000-0005-0000-0000-0000E31E0000}"/>
    <cellStyle name="Normal 6 11 4 23" xfId="4563" xr:uid="{00000000-0005-0000-0000-0000E41E0000}"/>
    <cellStyle name="Normal 6 11 4 24" xfId="4564" xr:uid="{00000000-0005-0000-0000-0000E51E0000}"/>
    <cellStyle name="Normal 6 11 4 25" xfId="4565" xr:uid="{00000000-0005-0000-0000-0000E61E0000}"/>
    <cellStyle name="Normal 6 11 4 26" xfId="4566" xr:uid="{00000000-0005-0000-0000-0000E71E0000}"/>
    <cellStyle name="Normal 6 11 4 27" xfId="4567" xr:uid="{00000000-0005-0000-0000-0000E81E0000}"/>
    <cellStyle name="Normal 6 11 4 3" xfId="4568" xr:uid="{00000000-0005-0000-0000-0000E91E0000}"/>
    <cellStyle name="Normal 6 11 4 4" xfId="4569" xr:uid="{00000000-0005-0000-0000-0000EA1E0000}"/>
    <cellStyle name="Normal 6 11 4 5" xfId="4570" xr:uid="{00000000-0005-0000-0000-0000EB1E0000}"/>
    <cellStyle name="Normal 6 11 4 6" xfId="4571" xr:uid="{00000000-0005-0000-0000-0000EC1E0000}"/>
    <cellStyle name="Normal 6 11 4 7" xfId="4572" xr:uid="{00000000-0005-0000-0000-0000ED1E0000}"/>
    <cellStyle name="Normal 6 11 4 8" xfId="4573" xr:uid="{00000000-0005-0000-0000-0000EE1E0000}"/>
    <cellStyle name="Normal 6 11 4 9" xfId="4574" xr:uid="{00000000-0005-0000-0000-0000EF1E0000}"/>
    <cellStyle name="Normal 6 11 4_11. BS" xfId="10898" xr:uid="{AB40BD89-631C-4240-81C9-F0F43D17C210}"/>
    <cellStyle name="Normal 6 11 5" xfId="4575" xr:uid="{00000000-0005-0000-0000-0000F11E0000}"/>
    <cellStyle name="Normal 6 11 5 10" xfId="4576" xr:uid="{00000000-0005-0000-0000-0000F21E0000}"/>
    <cellStyle name="Normal 6 11 5 11" xfId="4577" xr:uid="{00000000-0005-0000-0000-0000F31E0000}"/>
    <cellStyle name="Normal 6 11 5 12" xfId="4578" xr:uid="{00000000-0005-0000-0000-0000F41E0000}"/>
    <cellStyle name="Normal 6 11 5 13" xfId="4579" xr:uid="{00000000-0005-0000-0000-0000F51E0000}"/>
    <cellStyle name="Normal 6 11 5 14" xfId="4580" xr:uid="{00000000-0005-0000-0000-0000F61E0000}"/>
    <cellStyle name="Normal 6 11 5 15" xfId="4581" xr:uid="{00000000-0005-0000-0000-0000F71E0000}"/>
    <cellStyle name="Normal 6 11 5 16" xfId="4582" xr:uid="{00000000-0005-0000-0000-0000F81E0000}"/>
    <cellStyle name="Normal 6 11 5 17" xfId="4583" xr:uid="{00000000-0005-0000-0000-0000F91E0000}"/>
    <cellStyle name="Normal 6 11 5 18" xfId="4584" xr:uid="{00000000-0005-0000-0000-0000FA1E0000}"/>
    <cellStyle name="Normal 6 11 5 19" xfId="4585" xr:uid="{00000000-0005-0000-0000-0000FB1E0000}"/>
    <cellStyle name="Normal 6 11 5 2" xfId="4586" xr:uid="{00000000-0005-0000-0000-0000FC1E0000}"/>
    <cellStyle name="Normal 6 11 5 20" xfId="4587" xr:uid="{00000000-0005-0000-0000-0000FD1E0000}"/>
    <cellStyle name="Normal 6 11 5 21" xfId="4588" xr:uid="{00000000-0005-0000-0000-0000FE1E0000}"/>
    <cellStyle name="Normal 6 11 5 22" xfId="4589" xr:uid="{00000000-0005-0000-0000-0000FF1E0000}"/>
    <cellStyle name="Normal 6 11 5 23" xfId="4590" xr:uid="{00000000-0005-0000-0000-0000001F0000}"/>
    <cellStyle name="Normal 6 11 5 24" xfId="4591" xr:uid="{00000000-0005-0000-0000-0000011F0000}"/>
    <cellStyle name="Normal 6 11 5 25" xfId="4592" xr:uid="{00000000-0005-0000-0000-0000021F0000}"/>
    <cellStyle name="Normal 6 11 5 26" xfId="4593" xr:uid="{00000000-0005-0000-0000-0000031F0000}"/>
    <cellStyle name="Normal 6 11 5 3" xfId="4594" xr:uid="{00000000-0005-0000-0000-0000041F0000}"/>
    <cellStyle name="Normal 6 11 5 4" xfId="4595" xr:uid="{00000000-0005-0000-0000-0000051F0000}"/>
    <cellStyle name="Normal 6 11 5 5" xfId="4596" xr:uid="{00000000-0005-0000-0000-0000061F0000}"/>
    <cellStyle name="Normal 6 11 5 6" xfId="4597" xr:uid="{00000000-0005-0000-0000-0000071F0000}"/>
    <cellStyle name="Normal 6 11 5 7" xfId="4598" xr:uid="{00000000-0005-0000-0000-0000081F0000}"/>
    <cellStyle name="Normal 6 11 5 8" xfId="4599" xr:uid="{00000000-0005-0000-0000-0000091F0000}"/>
    <cellStyle name="Normal 6 11 5 9" xfId="4600" xr:uid="{00000000-0005-0000-0000-00000A1F0000}"/>
    <cellStyle name="Normal 6 11 5_11. BS" xfId="10900" xr:uid="{F5CAA848-AF31-4FFD-8AA9-3A4C6C2E9443}"/>
    <cellStyle name="Normal 6 11 6" xfId="4601" xr:uid="{00000000-0005-0000-0000-00000C1F0000}"/>
    <cellStyle name="Normal 6 11 6 10" xfId="4602" xr:uid="{00000000-0005-0000-0000-00000D1F0000}"/>
    <cellStyle name="Normal 6 11 6 11" xfId="4603" xr:uid="{00000000-0005-0000-0000-00000E1F0000}"/>
    <cellStyle name="Normal 6 11 6 12" xfId="4604" xr:uid="{00000000-0005-0000-0000-00000F1F0000}"/>
    <cellStyle name="Normal 6 11 6 13" xfId="4605" xr:uid="{00000000-0005-0000-0000-0000101F0000}"/>
    <cellStyle name="Normal 6 11 6 14" xfId="4606" xr:uid="{00000000-0005-0000-0000-0000111F0000}"/>
    <cellStyle name="Normal 6 11 6 15" xfId="4607" xr:uid="{00000000-0005-0000-0000-0000121F0000}"/>
    <cellStyle name="Normal 6 11 6 16" xfId="4608" xr:uid="{00000000-0005-0000-0000-0000131F0000}"/>
    <cellStyle name="Normal 6 11 6 17" xfId="4609" xr:uid="{00000000-0005-0000-0000-0000141F0000}"/>
    <cellStyle name="Normal 6 11 6 18" xfId="4610" xr:uid="{00000000-0005-0000-0000-0000151F0000}"/>
    <cellStyle name="Normal 6 11 6 19" xfId="4611" xr:uid="{00000000-0005-0000-0000-0000161F0000}"/>
    <cellStyle name="Normal 6 11 6 2" xfId="4612" xr:uid="{00000000-0005-0000-0000-0000171F0000}"/>
    <cellStyle name="Normal 6 11 6 20" xfId="4613" xr:uid="{00000000-0005-0000-0000-0000181F0000}"/>
    <cellStyle name="Normal 6 11 6 21" xfId="4614" xr:uid="{00000000-0005-0000-0000-0000191F0000}"/>
    <cellStyle name="Normal 6 11 6 22" xfId="4615" xr:uid="{00000000-0005-0000-0000-00001A1F0000}"/>
    <cellStyle name="Normal 6 11 6 23" xfId="4616" xr:uid="{00000000-0005-0000-0000-00001B1F0000}"/>
    <cellStyle name="Normal 6 11 6 24" xfId="4617" xr:uid="{00000000-0005-0000-0000-00001C1F0000}"/>
    <cellStyle name="Normal 6 11 6 25" xfId="4618" xr:uid="{00000000-0005-0000-0000-00001D1F0000}"/>
    <cellStyle name="Normal 6 11 6 26" xfId="4619" xr:uid="{00000000-0005-0000-0000-00001E1F0000}"/>
    <cellStyle name="Normal 6 11 6 3" xfId="4620" xr:uid="{00000000-0005-0000-0000-00001F1F0000}"/>
    <cellStyle name="Normal 6 11 6 4" xfId="4621" xr:uid="{00000000-0005-0000-0000-0000201F0000}"/>
    <cellStyle name="Normal 6 11 6 5" xfId="4622" xr:uid="{00000000-0005-0000-0000-0000211F0000}"/>
    <cellStyle name="Normal 6 11 6 6" xfId="4623" xr:uid="{00000000-0005-0000-0000-0000221F0000}"/>
    <cellStyle name="Normal 6 11 6 7" xfId="4624" xr:uid="{00000000-0005-0000-0000-0000231F0000}"/>
    <cellStyle name="Normal 6 11 6 8" xfId="4625" xr:uid="{00000000-0005-0000-0000-0000241F0000}"/>
    <cellStyle name="Normal 6 11 6 9" xfId="4626" xr:uid="{00000000-0005-0000-0000-0000251F0000}"/>
    <cellStyle name="Normal 6 11 6_11. BS" xfId="10901" xr:uid="{863E1953-D06A-430B-8E5E-DB197AA2038D}"/>
    <cellStyle name="Normal 6 11 7" xfId="4627" xr:uid="{00000000-0005-0000-0000-0000271F0000}"/>
    <cellStyle name="Normal 6 11 7 10" xfId="4628" xr:uid="{00000000-0005-0000-0000-0000281F0000}"/>
    <cellStyle name="Normal 6 11 7 11" xfId="4629" xr:uid="{00000000-0005-0000-0000-0000291F0000}"/>
    <cellStyle name="Normal 6 11 7 12" xfId="4630" xr:uid="{00000000-0005-0000-0000-00002A1F0000}"/>
    <cellStyle name="Normal 6 11 7 13" xfId="4631" xr:uid="{00000000-0005-0000-0000-00002B1F0000}"/>
    <cellStyle name="Normal 6 11 7 14" xfId="4632" xr:uid="{00000000-0005-0000-0000-00002C1F0000}"/>
    <cellStyle name="Normal 6 11 7 15" xfId="4633" xr:uid="{00000000-0005-0000-0000-00002D1F0000}"/>
    <cellStyle name="Normal 6 11 7 16" xfId="4634" xr:uid="{00000000-0005-0000-0000-00002E1F0000}"/>
    <cellStyle name="Normal 6 11 7 17" xfId="4635" xr:uid="{00000000-0005-0000-0000-00002F1F0000}"/>
    <cellStyle name="Normal 6 11 7 18" xfId="4636" xr:uid="{00000000-0005-0000-0000-0000301F0000}"/>
    <cellStyle name="Normal 6 11 7 19" xfId="4637" xr:uid="{00000000-0005-0000-0000-0000311F0000}"/>
    <cellStyle name="Normal 6 11 7 2" xfId="4638" xr:uid="{00000000-0005-0000-0000-0000321F0000}"/>
    <cellStyle name="Normal 6 11 7 20" xfId="4639" xr:uid="{00000000-0005-0000-0000-0000331F0000}"/>
    <cellStyle name="Normal 6 11 7 21" xfId="4640" xr:uid="{00000000-0005-0000-0000-0000341F0000}"/>
    <cellStyle name="Normal 6 11 7 22" xfId="4641" xr:uid="{00000000-0005-0000-0000-0000351F0000}"/>
    <cellStyle name="Normal 6 11 7 23" xfId="4642" xr:uid="{00000000-0005-0000-0000-0000361F0000}"/>
    <cellStyle name="Normal 6 11 7 24" xfId="4643" xr:uid="{00000000-0005-0000-0000-0000371F0000}"/>
    <cellStyle name="Normal 6 11 7 25" xfId="4644" xr:uid="{00000000-0005-0000-0000-0000381F0000}"/>
    <cellStyle name="Normal 6 11 7 26" xfId="4645" xr:uid="{00000000-0005-0000-0000-0000391F0000}"/>
    <cellStyle name="Normal 6 11 7 3" xfId="4646" xr:uid="{00000000-0005-0000-0000-00003A1F0000}"/>
    <cellStyle name="Normal 6 11 7 4" xfId="4647" xr:uid="{00000000-0005-0000-0000-00003B1F0000}"/>
    <cellStyle name="Normal 6 11 7 5" xfId="4648" xr:uid="{00000000-0005-0000-0000-00003C1F0000}"/>
    <cellStyle name="Normal 6 11 7 6" xfId="4649" xr:uid="{00000000-0005-0000-0000-00003D1F0000}"/>
    <cellStyle name="Normal 6 11 7 7" xfId="4650" xr:uid="{00000000-0005-0000-0000-00003E1F0000}"/>
    <cellStyle name="Normal 6 11 7 8" xfId="4651" xr:uid="{00000000-0005-0000-0000-00003F1F0000}"/>
    <cellStyle name="Normal 6 11 7 9" xfId="4652" xr:uid="{00000000-0005-0000-0000-0000401F0000}"/>
    <cellStyle name="Normal 6 11 7_11. BS" xfId="10902" xr:uid="{5C4801A6-C492-4AA2-BDB0-2117823BA2C1}"/>
    <cellStyle name="Normal 6 11 8" xfId="4653" xr:uid="{00000000-0005-0000-0000-0000421F0000}"/>
    <cellStyle name="Normal 6 11 8 10" xfId="4654" xr:uid="{00000000-0005-0000-0000-0000431F0000}"/>
    <cellStyle name="Normal 6 11 8 11" xfId="4655" xr:uid="{00000000-0005-0000-0000-0000441F0000}"/>
    <cellStyle name="Normal 6 11 8 12" xfId="4656" xr:uid="{00000000-0005-0000-0000-0000451F0000}"/>
    <cellStyle name="Normal 6 11 8 13" xfId="4657" xr:uid="{00000000-0005-0000-0000-0000461F0000}"/>
    <cellStyle name="Normal 6 11 8 14" xfId="4658" xr:uid="{00000000-0005-0000-0000-0000471F0000}"/>
    <cellStyle name="Normal 6 11 8 15" xfId="4659" xr:uid="{00000000-0005-0000-0000-0000481F0000}"/>
    <cellStyle name="Normal 6 11 8 16" xfId="4660" xr:uid="{00000000-0005-0000-0000-0000491F0000}"/>
    <cellStyle name="Normal 6 11 8 17" xfId="4661" xr:uid="{00000000-0005-0000-0000-00004A1F0000}"/>
    <cellStyle name="Normal 6 11 8 18" xfId="4662" xr:uid="{00000000-0005-0000-0000-00004B1F0000}"/>
    <cellStyle name="Normal 6 11 8 19" xfId="4663" xr:uid="{00000000-0005-0000-0000-00004C1F0000}"/>
    <cellStyle name="Normal 6 11 8 2" xfId="4664" xr:uid="{00000000-0005-0000-0000-00004D1F0000}"/>
    <cellStyle name="Normal 6 11 8 20" xfId="4665" xr:uid="{00000000-0005-0000-0000-00004E1F0000}"/>
    <cellStyle name="Normal 6 11 8 21" xfId="4666" xr:uid="{00000000-0005-0000-0000-00004F1F0000}"/>
    <cellStyle name="Normal 6 11 8 22" xfId="4667" xr:uid="{00000000-0005-0000-0000-0000501F0000}"/>
    <cellStyle name="Normal 6 11 8 23" xfId="4668" xr:uid="{00000000-0005-0000-0000-0000511F0000}"/>
    <cellStyle name="Normal 6 11 8 24" xfId="4669" xr:uid="{00000000-0005-0000-0000-0000521F0000}"/>
    <cellStyle name="Normal 6 11 8 25" xfId="4670" xr:uid="{00000000-0005-0000-0000-0000531F0000}"/>
    <cellStyle name="Normal 6 11 8 26" xfId="4671" xr:uid="{00000000-0005-0000-0000-0000541F0000}"/>
    <cellStyle name="Normal 6 11 8 3" xfId="4672" xr:uid="{00000000-0005-0000-0000-0000551F0000}"/>
    <cellStyle name="Normal 6 11 8 4" xfId="4673" xr:uid="{00000000-0005-0000-0000-0000561F0000}"/>
    <cellStyle name="Normal 6 11 8 5" xfId="4674" xr:uid="{00000000-0005-0000-0000-0000571F0000}"/>
    <cellStyle name="Normal 6 11 8 6" xfId="4675" xr:uid="{00000000-0005-0000-0000-0000581F0000}"/>
    <cellStyle name="Normal 6 11 8 7" xfId="4676" xr:uid="{00000000-0005-0000-0000-0000591F0000}"/>
    <cellStyle name="Normal 6 11 8 8" xfId="4677" xr:uid="{00000000-0005-0000-0000-00005A1F0000}"/>
    <cellStyle name="Normal 6 11 8 9" xfId="4678" xr:uid="{00000000-0005-0000-0000-00005B1F0000}"/>
    <cellStyle name="Normal 6 11 8_11. BS" xfId="10903" xr:uid="{B0AE64B7-CA5C-44E7-9814-0EA1B16D7DC3}"/>
    <cellStyle name="Normal 6 11 9" xfId="4679" xr:uid="{00000000-0005-0000-0000-00005D1F0000}"/>
    <cellStyle name="Normal 6 11 9 10" xfId="4680" xr:uid="{00000000-0005-0000-0000-00005E1F0000}"/>
    <cellStyle name="Normal 6 11 9 11" xfId="4681" xr:uid="{00000000-0005-0000-0000-00005F1F0000}"/>
    <cellStyle name="Normal 6 11 9 12" xfId="4682" xr:uid="{00000000-0005-0000-0000-0000601F0000}"/>
    <cellStyle name="Normal 6 11 9 13" xfId="4683" xr:uid="{00000000-0005-0000-0000-0000611F0000}"/>
    <cellStyle name="Normal 6 11 9 14" xfId="4684" xr:uid="{00000000-0005-0000-0000-0000621F0000}"/>
    <cellStyle name="Normal 6 11 9 15" xfId="4685" xr:uid="{00000000-0005-0000-0000-0000631F0000}"/>
    <cellStyle name="Normal 6 11 9 16" xfId="4686" xr:uid="{00000000-0005-0000-0000-0000641F0000}"/>
    <cellStyle name="Normal 6 11 9 17" xfId="4687" xr:uid="{00000000-0005-0000-0000-0000651F0000}"/>
    <cellStyle name="Normal 6 11 9 18" xfId="4688" xr:uid="{00000000-0005-0000-0000-0000661F0000}"/>
    <cellStyle name="Normal 6 11 9 19" xfId="4689" xr:uid="{00000000-0005-0000-0000-0000671F0000}"/>
    <cellStyle name="Normal 6 11 9 2" xfId="4690" xr:uid="{00000000-0005-0000-0000-0000681F0000}"/>
    <cellStyle name="Normal 6 11 9 20" xfId="4691" xr:uid="{00000000-0005-0000-0000-0000691F0000}"/>
    <cellStyle name="Normal 6 11 9 21" xfId="4692" xr:uid="{00000000-0005-0000-0000-00006A1F0000}"/>
    <cellStyle name="Normal 6 11 9 22" xfId="4693" xr:uid="{00000000-0005-0000-0000-00006B1F0000}"/>
    <cellStyle name="Normal 6 11 9 23" xfId="4694" xr:uid="{00000000-0005-0000-0000-00006C1F0000}"/>
    <cellStyle name="Normal 6 11 9 24" xfId="4695" xr:uid="{00000000-0005-0000-0000-00006D1F0000}"/>
    <cellStyle name="Normal 6 11 9 25" xfId="4696" xr:uid="{00000000-0005-0000-0000-00006E1F0000}"/>
    <cellStyle name="Normal 6 11 9 26" xfId="4697" xr:uid="{00000000-0005-0000-0000-00006F1F0000}"/>
    <cellStyle name="Normal 6 11 9 3" xfId="4698" xr:uid="{00000000-0005-0000-0000-0000701F0000}"/>
    <cellStyle name="Normal 6 11 9 4" xfId="4699" xr:uid="{00000000-0005-0000-0000-0000711F0000}"/>
    <cellStyle name="Normal 6 11 9 5" xfId="4700" xr:uid="{00000000-0005-0000-0000-0000721F0000}"/>
    <cellStyle name="Normal 6 11 9 6" xfId="4701" xr:uid="{00000000-0005-0000-0000-0000731F0000}"/>
    <cellStyle name="Normal 6 11 9 7" xfId="4702" xr:uid="{00000000-0005-0000-0000-0000741F0000}"/>
    <cellStyle name="Normal 6 11 9 8" xfId="4703" xr:uid="{00000000-0005-0000-0000-0000751F0000}"/>
    <cellStyle name="Normal 6 11 9 9" xfId="4704" xr:uid="{00000000-0005-0000-0000-0000761F0000}"/>
    <cellStyle name="Normal 6 11 9_11. BS" xfId="10904" xr:uid="{351552E2-44FE-4573-85BC-A09813F4ABE8}"/>
    <cellStyle name="Normal 6 11_11. BS" xfId="10886" xr:uid="{BA4F8518-209D-485B-A666-9141F21B9E43}"/>
    <cellStyle name="Normal 6 12" xfId="4705" xr:uid="{00000000-0005-0000-0000-0000791F0000}"/>
    <cellStyle name="Normal 6 12 10" xfId="4706" xr:uid="{00000000-0005-0000-0000-00007A1F0000}"/>
    <cellStyle name="Normal 6 12 10 10" xfId="4707" xr:uid="{00000000-0005-0000-0000-00007B1F0000}"/>
    <cellStyle name="Normal 6 12 10 11" xfId="4708" xr:uid="{00000000-0005-0000-0000-00007C1F0000}"/>
    <cellStyle name="Normal 6 12 10 12" xfId="4709" xr:uid="{00000000-0005-0000-0000-00007D1F0000}"/>
    <cellStyle name="Normal 6 12 10 13" xfId="4710" xr:uid="{00000000-0005-0000-0000-00007E1F0000}"/>
    <cellStyle name="Normal 6 12 10 14" xfId="4711" xr:uid="{00000000-0005-0000-0000-00007F1F0000}"/>
    <cellStyle name="Normal 6 12 10 15" xfId="4712" xr:uid="{00000000-0005-0000-0000-0000801F0000}"/>
    <cellStyle name="Normal 6 12 10 16" xfId="4713" xr:uid="{00000000-0005-0000-0000-0000811F0000}"/>
    <cellStyle name="Normal 6 12 10 17" xfId="4714" xr:uid="{00000000-0005-0000-0000-0000821F0000}"/>
    <cellStyle name="Normal 6 12 10 18" xfId="4715" xr:uid="{00000000-0005-0000-0000-0000831F0000}"/>
    <cellStyle name="Normal 6 12 10 19" xfId="4716" xr:uid="{00000000-0005-0000-0000-0000841F0000}"/>
    <cellStyle name="Normal 6 12 10 2" xfId="4717" xr:uid="{00000000-0005-0000-0000-0000851F0000}"/>
    <cellStyle name="Normal 6 12 10 20" xfId="4718" xr:uid="{00000000-0005-0000-0000-0000861F0000}"/>
    <cellStyle name="Normal 6 12 10 21" xfId="4719" xr:uid="{00000000-0005-0000-0000-0000871F0000}"/>
    <cellStyle name="Normal 6 12 10 22" xfId="4720" xr:uid="{00000000-0005-0000-0000-0000881F0000}"/>
    <cellStyle name="Normal 6 12 10 23" xfId="4721" xr:uid="{00000000-0005-0000-0000-0000891F0000}"/>
    <cellStyle name="Normal 6 12 10 24" xfId="4722" xr:uid="{00000000-0005-0000-0000-00008A1F0000}"/>
    <cellStyle name="Normal 6 12 10 25" xfId="4723" xr:uid="{00000000-0005-0000-0000-00008B1F0000}"/>
    <cellStyle name="Normal 6 12 10 26" xfId="4724" xr:uid="{00000000-0005-0000-0000-00008C1F0000}"/>
    <cellStyle name="Normal 6 12 10 3" xfId="4725" xr:uid="{00000000-0005-0000-0000-00008D1F0000}"/>
    <cellStyle name="Normal 6 12 10 4" xfId="4726" xr:uid="{00000000-0005-0000-0000-00008E1F0000}"/>
    <cellStyle name="Normal 6 12 10 5" xfId="4727" xr:uid="{00000000-0005-0000-0000-00008F1F0000}"/>
    <cellStyle name="Normal 6 12 10 6" xfId="4728" xr:uid="{00000000-0005-0000-0000-0000901F0000}"/>
    <cellStyle name="Normal 6 12 10 7" xfId="4729" xr:uid="{00000000-0005-0000-0000-0000911F0000}"/>
    <cellStyle name="Normal 6 12 10 8" xfId="4730" xr:uid="{00000000-0005-0000-0000-0000921F0000}"/>
    <cellStyle name="Normal 6 12 10 9" xfId="4731" xr:uid="{00000000-0005-0000-0000-0000931F0000}"/>
    <cellStyle name="Normal 6 12 10_11. BS" xfId="10906" xr:uid="{D16615EF-B246-4834-9560-EECF3DC09C4A}"/>
    <cellStyle name="Normal 6 12 11" xfId="4732" xr:uid="{00000000-0005-0000-0000-0000951F0000}"/>
    <cellStyle name="Normal 6 12 12" xfId="4733" xr:uid="{00000000-0005-0000-0000-0000961F0000}"/>
    <cellStyle name="Normal 6 12 13" xfId="4734" xr:uid="{00000000-0005-0000-0000-0000971F0000}"/>
    <cellStyle name="Normal 6 12 14" xfId="4735" xr:uid="{00000000-0005-0000-0000-0000981F0000}"/>
    <cellStyle name="Normal 6 12 15" xfId="4736" xr:uid="{00000000-0005-0000-0000-0000991F0000}"/>
    <cellStyle name="Normal 6 12 16" xfId="4737" xr:uid="{00000000-0005-0000-0000-00009A1F0000}"/>
    <cellStyle name="Normal 6 12 17" xfId="4738" xr:uid="{00000000-0005-0000-0000-00009B1F0000}"/>
    <cellStyle name="Normal 6 12 18" xfId="4739" xr:uid="{00000000-0005-0000-0000-00009C1F0000}"/>
    <cellStyle name="Normal 6 12 19" xfId="4740" xr:uid="{00000000-0005-0000-0000-00009D1F0000}"/>
    <cellStyle name="Normal 6 12 2" xfId="4741" xr:uid="{00000000-0005-0000-0000-00009E1F0000}"/>
    <cellStyle name="Normal 6 12 2 10" xfId="4742" xr:uid="{00000000-0005-0000-0000-00009F1F0000}"/>
    <cellStyle name="Normal 6 12 2 11" xfId="4743" xr:uid="{00000000-0005-0000-0000-0000A01F0000}"/>
    <cellStyle name="Normal 6 12 2 12" xfId="4744" xr:uid="{00000000-0005-0000-0000-0000A11F0000}"/>
    <cellStyle name="Normal 6 12 2 13" xfId="4745" xr:uid="{00000000-0005-0000-0000-0000A21F0000}"/>
    <cellStyle name="Normal 6 12 2 14" xfId="4746" xr:uid="{00000000-0005-0000-0000-0000A31F0000}"/>
    <cellStyle name="Normal 6 12 2 15" xfId="4747" xr:uid="{00000000-0005-0000-0000-0000A41F0000}"/>
    <cellStyle name="Normal 6 12 2 16" xfId="4748" xr:uid="{00000000-0005-0000-0000-0000A51F0000}"/>
    <cellStyle name="Normal 6 12 2 17" xfId="4749" xr:uid="{00000000-0005-0000-0000-0000A61F0000}"/>
    <cellStyle name="Normal 6 12 2 18" xfId="4750" xr:uid="{00000000-0005-0000-0000-0000A71F0000}"/>
    <cellStyle name="Normal 6 12 2 19" xfId="4751" xr:uid="{00000000-0005-0000-0000-0000A81F0000}"/>
    <cellStyle name="Normal 6 12 2 2" xfId="4752" xr:uid="{00000000-0005-0000-0000-0000A91F0000}"/>
    <cellStyle name="Normal 6 12 2 2 10" xfId="4753" xr:uid="{00000000-0005-0000-0000-0000AA1F0000}"/>
    <cellStyle name="Normal 6 12 2 2 11" xfId="4754" xr:uid="{00000000-0005-0000-0000-0000AB1F0000}"/>
    <cellStyle name="Normal 6 12 2 2 12" xfId="4755" xr:uid="{00000000-0005-0000-0000-0000AC1F0000}"/>
    <cellStyle name="Normal 6 12 2 2 13" xfId="4756" xr:uid="{00000000-0005-0000-0000-0000AD1F0000}"/>
    <cellStyle name="Normal 6 12 2 2 14" xfId="4757" xr:uid="{00000000-0005-0000-0000-0000AE1F0000}"/>
    <cellStyle name="Normal 6 12 2 2 15" xfId="4758" xr:uid="{00000000-0005-0000-0000-0000AF1F0000}"/>
    <cellStyle name="Normal 6 12 2 2 16" xfId="4759" xr:uid="{00000000-0005-0000-0000-0000B01F0000}"/>
    <cellStyle name="Normal 6 12 2 2 17" xfId="4760" xr:uid="{00000000-0005-0000-0000-0000B11F0000}"/>
    <cellStyle name="Normal 6 12 2 2 18" xfId="4761" xr:uid="{00000000-0005-0000-0000-0000B21F0000}"/>
    <cellStyle name="Normal 6 12 2 2 19" xfId="4762" xr:uid="{00000000-0005-0000-0000-0000B31F0000}"/>
    <cellStyle name="Normal 6 12 2 2 2" xfId="4763" xr:uid="{00000000-0005-0000-0000-0000B41F0000}"/>
    <cellStyle name="Normal 6 12 2 2 20" xfId="4764" xr:uid="{00000000-0005-0000-0000-0000B51F0000}"/>
    <cellStyle name="Normal 6 12 2 2 21" xfId="4765" xr:uid="{00000000-0005-0000-0000-0000B61F0000}"/>
    <cellStyle name="Normal 6 12 2 2 22" xfId="4766" xr:uid="{00000000-0005-0000-0000-0000B71F0000}"/>
    <cellStyle name="Normal 6 12 2 2 23" xfId="4767" xr:uid="{00000000-0005-0000-0000-0000B81F0000}"/>
    <cellStyle name="Normal 6 12 2 2 24" xfId="4768" xr:uid="{00000000-0005-0000-0000-0000B91F0000}"/>
    <cellStyle name="Normal 6 12 2 2 25" xfId="4769" xr:uid="{00000000-0005-0000-0000-0000BA1F0000}"/>
    <cellStyle name="Normal 6 12 2 2 26" xfId="4770" xr:uid="{00000000-0005-0000-0000-0000BB1F0000}"/>
    <cellStyle name="Normal 6 12 2 2 3" xfId="4771" xr:uid="{00000000-0005-0000-0000-0000BC1F0000}"/>
    <cellStyle name="Normal 6 12 2 2 4" xfId="4772" xr:uid="{00000000-0005-0000-0000-0000BD1F0000}"/>
    <cellStyle name="Normal 6 12 2 2 5" xfId="4773" xr:uid="{00000000-0005-0000-0000-0000BE1F0000}"/>
    <cellStyle name="Normal 6 12 2 2 6" xfId="4774" xr:uid="{00000000-0005-0000-0000-0000BF1F0000}"/>
    <cellStyle name="Normal 6 12 2 2 7" xfId="4775" xr:uid="{00000000-0005-0000-0000-0000C01F0000}"/>
    <cellStyle name="Normal 6 12 2 2 8" xfId="4776" xr:uid="{00000000-0005-0000-0000-0000C11F0000}"/>
    <cellStyle name="Normal 6 12 2 2 9" xfId="4777" xr:uid="{00000000-0005-0000-0000-0000C21F0000}"/>
    <cellStyle name="Normal 6 12 2 2_11. BS" xfId="10908" xr:uid="{63A58F75-F6FF-41E0-87D6-86C75FB71BCD}"/>
    <cellStyle name="Normal 6 12 2 20" xfId="4778" xr:uid="{00000000-0005-0000-0000-0000C41F0000}"/>
    <cellStyle name="Normal 6 12 2 21" xfId="4779" xr:uid="{00000000-0005-0000-0000-0000C51F0000}"/>
    <cellStyle name="Normal 6 12 2 22" xfId="4780" xr:uid="{00000000-0005-0000-0000-0000C61F0000}"/>
    <cellStyle name="Normal 6 12 2 23" xfId="4781" xr:uid="{00000000-0005-0000-0000-0000C71F0000}"/>
    <cellStyle name="Normal 6 12 2 24" xfId="4782" xr:uid="{00000000-0005-0000-0000-0000C81F0000}"/>
    <cellStyle name="Normal 6 12 2 25" xfId="4783" xr:uid="{00000000-0005-0000-0000-0000C91F0000}"/>
    <cellStyle name="Normal 6 12 2 26" xfId="4784" xr:uid="{00000000-0005-0000-0000-0000CA1F0000}"/>
    <cellStyle name="Normal 6 12 2 27" xfId="4785" xr:uid="{00000000-0005-0000-0000-0000CB1F0000}"/>
    <cellStyle name="Normal 6 12 2 28" xfId="4786" xr:uid="{00000000-0005-0000-0000-0000CC1F0000}"/>
    <cellStyle name="Normal 6 12 2 29" xfId="4787" xr:uid="{00000000-0005-0000-0000-0000CD1F0000}"/>
    <cellStyle name="Normal 6 12 2 3" xfId="4788" xr:uid="{00000000-0005-0000-0000-0000CE1F0000}"/>
    <cellStyle name="Normal 6 12 2 3 10" xfId="4789" xr:uid="{00000000-0005-0000-0000-0000CF1F0000}"/>
    <cellStyle name="Normal 6 12 2 3 11" xfId="4790" xr:uid="{00000000-0005-0000-0000-0000D01F0000}"/>
    <cellStyle name="Normal 6 12 2 3 12" xfId="4791" xr:uid="{00000000-0005-0000-0000-0000D11F0000}"/>
    <cellStyle name="Normal 6 12 2 3 13" xfId="4792" xr:uid="{00000000-0005-0000-0000-0000D21F0000}"/>
    <cellStyle name="Normal 6 12 2 3 14" xfId="4793" xr:uid="{00000000-0005-0000-0000-0000D31F0000}"/>
    <cellStyle name="Normal 6 12 2 3 15" xfId="4794" xr:uid="{00000000-0005-0000-0000-0000D41F0000}"/>
    <cellStyle name="Normal 6 12 2 3 16" xfId="4795" xr:uid="{00000000-0005-0000-0000-0000D51F0000}"/>
    <cellStyle name="Normal 6 12 2 3 17" xfId="4796" xr:uid="{00000000-0005-0000-0000-0000D61F0000}"/>
    <cellStyle name="Normal 6 12 2 3 18" xfId="4797" xr:uid="{00000000-0005-0000-0000-0000D71F0000}"/>
    <cellStyle name="Normal 6 12 2 3 19" xfId="4798" xr:uid="{00000000-0005-0000-0000-0000D81F0000}"/>
    <cellStyle name="Normal 6 12 2 3 2" xfId="4799" xr:uid="{00000000-0005-0000-0000-0000D91F0000}"/>
    <cellStyle name="Normal 6 12 2 3 20" xfId="4800" xr:uid="{00000000-0005-0000-0000-0000DA1F0000}"/>
    <cellStyle name="Normal 6 12 2 3 21" xfId="4801" xr:uid="{00000000-0005-0000-0000-0000DB1F0000}"/>
    <cellStyle name="Normal 6 12 2 3 22" xfId="4802" xr:uid="{00000000-0005-0000-0000-0000DC1F0000}"/>
    <cellStyle name="Normal 6 12 2 3 23" xfId="4803" xr:uid="{00000000-0005-0000-0000-0000DD1F0000}"/>
    <cellStyle name="Normal 6 12 2 3 24" xfId="4804" xr:uid="{00000000-0005-0000-0000-0000DE1F0000}"/>
    <cellStyle name="Normal 6 12 2 3 25" xfId="4805" xr:uid="{00000000-0005-0000-0000-0000DF1F0000}"/>
    <cellStyle name="Normal 6 12 2 3 26" xfId="4806" xr:uid="{00000000-0005-0000-0000-0000E01F0000}"/>
    <cellStyle name="Normal 6 12 2 3 3" xfId="4807" xr:uid="{00000000-0005-0000-0000-0000E11F0000}"/>
    <cellStyle name="Normal 6 12 2 3 4" xfId="4808" xr:uid="{00000000-0005-0000-0000-0000E21F0000}"/>
    <cellStyle name="Normal 6 12 2 3 5" xfId="4809" xr:uid="{00000000-0005-0000-0000-0000E31F0000}"/>
    <cellStyle name="Normal 6 12 2 3 6" xfId="4810" xr:uid="{00000000-0005-0000-0000-0000E41F0000}"/>
    <cellStyle name="Normal 6 12 2 3 7" xfId="4811" xr:uid="{00000000-0005-0000-0000-0000E51F0000}"/>
    <cellStyle name="Normal 6 12 2 3 8" xfId="4812" xr:uid="{00000000-0005-0000-0000-0000E61F0000}"/>
    <cellStyle name="Normal 6 12 2 3 9" xfId="4813" xr:uid="{00000000-0005-0000-0000-0000E71F0000}"/>
    <cellStyle name="Normal 6 12 2 3_11. BS" xfId="10909" xr:uid="{91BCFB1F-6E6E-402D-A9B8-DEC4B8B4683C}"/>
    <cellStyle name="Normal 6 12 2 30" xfId="4814" xr:uid="{00000000-0005-0000-0000-0000E91F0000}"/>
    <cellStyle name="Normal 6 12 2 31" xfId="4815" xr:uid="{00000000-0005-0000-0000-0000EA1F0000}"/>
    <cellStyle name="Normal 6 12 2 32" xfId="4816" xr:uid="{00000000-0005-0000-0000-0000EB1F0000}"/>
    <cellStyle name="Normal 6 12 2 33" xfId="4817" xr:uid="{00000000-0005-0000-0000-0000EC1F0000}"/>
    <cellStyle name="Normal 6 12 2 4" xfId="4818" xr:uid="{00000000-0005-0000-0000-0000ED1F0000}"/>
    <cellStyle name="Normal 6 12 2 4 10" xfId="4819" xr:uid="{00000000-0005-0000-0000-0000EE1F0000}"/>
    <cellStyle name="Normal 6 12 2 4 11" xfId="4820" xr:uid="{00000000-0005-0000-0000-0000EF1F0000}"/>
    <cellStyle name="Normal 6 12 2 4 12" xfId="4821" xr:uid="{00000000-0005-0000-0000-0000F01F0000}"/>
    <cellStyle name="Normal 6 12 2 4 13" xfId="4822" xr:uid="{00000000-0005-0000-0000-0000F11F0000}"/>
    <cellStyle name="Normal 6 12 2 4 14" xfId="4823" xr:uid="{00000000-0005-0000-0000-0000F21F0000}"/>
    <cellStyle name="Normal 6 12 2 4 15" xfId="4824" xr:uid="{00000000-0005-0000-0000-0000F31F0000}"/>
    <cellStyle name="Normal 6 12 2 4 16" xfId="4825" xr:uid="{00000000-0005-0000-0000-0000F41F0000}"/>
    <cellStyle name="Normal 6 12 2 4 17" xfId="4826" xr:uid="{00000000-0005-0000-0000-0000F51F0000}"/>
    <cellStyle name="Normal 6 12 2 4 18" xfId="4827" xr:uid="{00000000-0005-0000-0000-0000F61F0000}"/>
    <cellStyle name="Normal 6 12 2 4 19" xfId="4828" xr:uid="{00000000-0005-0000-0000-0000F71F0000}"/>
    <cellStyle name="Normal 6 12 2 4 2" xfId="4829" xr:uid="{00000000-0005-0000-0000-0000F81F0000}"/>
    <cellStyle name="Normal 6 12 2 4 20" xfId="4830" xr:uid="{00000000-0005-0000-0000-0000F91F0000}"/>
    <cellStyle name="Normal 6 12 2 4 21" xfId="4831" xr:uid="{00000000-0005-0000-0000-0000FA1F0000}"/>
    <cellStyle name="Normal 6 12 2 4 22" xfId="4832" xr:uid="{00000000-0005-0000-0000-0000FB1F0000}"/>
    <cellStyle name="Normal 6 12 2 4 23" xfId="4833" xr:uid="{00000000-0005-0000-0000-0000FC1F0000}"/>
    <cellStyle name="Normal 6 12 2 4 24" xfId="4834" xr:uid="{00000000-0005-0000-0000-0000FD1F0000}"/>
    <cellStyle name="Normal 6 12 2 4 25" xfId="4835" xr:uid="{00000000-0005-0000-0000-0000FE1F0000}"/>
    <cellStyle name="Normal 6 12 2 4 26" xfId="4836" xr:uid="{00000000-0005-0000-0000-0000FF1F0000}"/>
    <cellStyle name="Normal 6 12 2 4 3" xfId="4837" xr:uid="{00000000-0005-0000-0000-000000200000}"/>
    <cellStyle name="Normal 6 12 2 4 4" xfId="4838" xr:uid="{00000000-0005-0000-0000-000001200000}"/>
    <cellStyle name="Normal 6 12 2 4 5" xfId="4839" xr:uid="{00000000-0005-0000-0000-000002200000}"/>
    <cellStyle name="Normal 6 12 2 4 6" xfId="4840" xr:uid="{00000000-0005-0000-0000-000003200000}"/>
    <cellStyle name="Normal 6 12 2 4 7" xfId="4841" xr:uid="{00000000-0005-0000-0000-000004200000}"/>
    <cellStyle name="Normal 6 12 2 4 8" xfId="4842" xr:uid="{00000000-0005-0000-0000-000005200000}"/>
    <cellStyle name="Normal 6 12 2 4 9" xfId="4843" xr:uid="{00000000-0005-0000-0000-000006200000}"/>
    <cellStyle name="Normal 6 12 2 4_11. BS" xfId="10910" xr:uid="{D485BBD0-7646-4B7E-B349-ED3AA1E9522E}"/>
    <cellStyle name="Normal 6 12 2 5" xfId="4844" xr:uid="{00000000-0005-0000-0000-000008200000}"/>
    <cellStyle name="Normal 6 12 2 5 10" xfId="4845" xr:uid="{00000000-0005-0000-0000-000009200000}"/>
    <cellStyle name="Normal 6 12 2 5 11" xfId="4846" xr:uid="{00000000-0005-0000-0000-00000A200000}"/>
    <cellStyle name="Normal 6 12 2 5 12" xfId="4847" xr:uid="{00000000-0005-0000-0000-00000B200000}"/>
    <cellStyle name="Normal 6 12 2 5 13" xfId="4848" xr:uid="{00000000-0005-0000-0000-00000C200000}"/>
    <cellStyle name="Normal 6 12 2 5 14" xfId="4849" xr:uid="{00000000-0005-0000-0000-00000D200000}"/>
    <cellStyle name="Normal 6 12 2 5 15" xfId="4850" xr:uid="{00000000-0005-0000-0000-00000E200000}"/>
    <cellStyle name="Normal 6 12 2 5 16" xfId="4851" xr:uid="{00000000-0005-0000-0000-00000F200000}"/>
    <cellStyle name="Normal 6 12 2 5 17" xfId="4852" xr:uid="{00000000-0005-0000-0000-000010200000}"/>
    <cellStyle name="Normal 6 12 2 5 18" xfId="4853" xr:uid="{00000000-0005-0000-0000-000011200000}"/>
    <cellStyle name="Normal 6 12 2 5 19" xfId="4854" xr:uid="{00000000-0005-0000-0000-000012200000}"/>
    <cellStyle name="Normal 6 12 2 5 2" xfId="4855" xr:uid="{00000000-0005-0000-0000-000013200000}"/>
    <cellStyle name="Normal 6 12 2 5 20" xfId="4856" xr:uid="{00000000-0005-0000-0000-000014200000}"/>
    <cellStyle name="Normal 6 12 2 5 21" xfId="4857" xr:uid="{00000000-0005-0000-0000-000015200000}"/>
    <cellStyle name="Normal 6 12 2 5 22" xfId="4858" xr:uid="{00000000-0005-0000-0000-000016200000}"/>
    <cellStyle name="Normal 6 12 2 5 23" xfId="4859" xr:uid="{00000000-0005-0000-0000-000017200000}"/>
    <cellStyle name="Normal 6 12 2 5 24" xfId="4860" xr:uid="{00000000-0005-0000-0000-000018200000}"/>
    <cellStyle name="Normal 6 12 2 5 25" xfId="4861" xr:uid="{00000000-0005-0000-0000-000019200000}"/>
    <cellStyle name="Normal 6 12 2 5 26" xfId="4862" xr:uid="{00000000-0005-0000-0000-00001A200000}"/>
    <cellStyle name="Normal 6 12 2 5 3" xfId="4863" xr:uid="{00000000-0005-0000-0000-00001B200000}"/>
    <cellStyle name="Normal 6 12 2 5 4" xfId="4864" xr:uid="{00000000-0005-0000-0000-00001C200000}"/>
    <cellStyle name="Normal 6 12 2 5 5" xfId="4865" xr:uid="{00000000-0005-0000-0000-00001D200000}"/>
    <cellStyle name="Normal 6 12 2 5 6" xfId="4866" xr:uid="{00000000-0005-0000-0000-00001E200000}"/>
    <cellStyle name="Normal 6 12 2 5 7" xfId="4867" xr:uid="{00000000-0005-0000-0000-00001F200000}"/>
    <cellStyle name="Normal 6 12 2 5 8" xfId="4868" xr:uid="{00000000-0005-0000-0000-000020200000}"/>
    <cellStyle name="Normal 6 12 2 5 9" xfId="4869" xr:uid="{00000000-0005-0000-0000-000021200000}"/>
    <cellStyle name="Normal 6 12 2 5_11. BS" xfId="10911" xr:uid="{C28C13AD-C18A-457D-915F-D3415C909644}"/>
    <cellStyle name="Normal 6 12 2 6" xfId="4870" xr:uid="{00000000-0005-0000-0000-000023200000}"/>
    <cellStyle name="Normal 6 12 2 6 10" xfId="4871" xr:uid="{00000000-0005-0000-0000-000024200000}"/>
    <cellStyle name="Normal 6 12 2 6 11" xfId="4872" xr:uid="{00000000-0005-0000-0000-000025200000}"/>
    <cellStyle name="Normal 6 12 2 6 12" xfId="4873" xr:uid="{00000000-0005-0000-0000-000026200000}"/>
    <cellStyle name="Normal 6 12 2 6 13" xfId="4874" xr:uid="{00000000-0005-0000-0000-000027200000}"/>
    <cellStyle name="Normal 6 12 2 6 14" xfId="4875" xr:uid="{00000000-0005-0000-0000-000028200000}"/>
    <cellStyle name="Normal 6 12 2 6 15" xfId="4876" xr:uid="{00000000-0005-0000-0000-000029200000}"/>
    <cellStyle name="Normal 6 12 2 6 16" xfId="4877" xr:uid="{00000000-0005-0000-0000-00002A200000}"/>
    <cellStyle name="Normal 6 12 2 6 17" xfId="4878" xr:uid="{00000000-0005-0000-0000-00002B200000}"/>
    <cellStyle name="Normal 6 12 2 6 18" xfId="4879" xr:uid="{00000000-0005-0000-0000-00002C200000}"/>
    <cellStyle name="Normal 6 12 2 6 19" xfId="4880" xr:uid="{00000000-0005-0000-0000-00002D200000}"/>
    <cellStyle name="Normal 6 12 2 6 2" xfId="4881" xr:uid="{00000000-0005-0000-0000-00002E200000}"/>
    <cellStyle name="Normal 6 12 2 6 20" xfId="4882" xr:uid="{00000000-0005-0000-0000-00002F200000}"/>
    <cellStyle name="Normal 6 12 2 6 21" xfId="4883" xr:uid="{00000000-0005-0000-0000-000030200000}"/>
    <cellStyle name="Normal 6 12 2 6 22" xfId="4884" xr:uid="{00000000-0005-0000-0000-000031200000}"/>
    <cellStyle name="Normal 6 12 2 6 23" xfId="4885" xr:uid="{00000000-0005-0000-0000-000032200000}"/>
    <cellStyle name="Normal 6 12 2 6 24" xfId="4886" xr:uid="{00000000-0005-0000-0000-000033200000}"/>
    <cellStyle name="Normal 6 12 2 6 25" xfId="4887" xr:uid="{00000000-0005-0000-0000-000034200000}"/>
    <cellStyle name="Normal 6 12 2 6 26" xfId="4888" xr:uid="{00000000-0005-0000-0000-000035200000}"/>
    <cellStyle name="Normal 6 12 2 6 3" xfId="4889" xr:uid="{00000000-0005-0000-0000-000036200000}"/>
    <cellStyle name="Normal 6 12 2 6 4" xfId="4890" xr:uid="{00000000-0005-0000-0000-000037200000}"/>
    <cellStyle name="Normal 6 12 2 6 5" xfId="4891" xr:uid="{00000000-0005-0000-0000-000038200000}"/>
    <cellStyle name="Normal 6 12 2 6 6" xfId="4892" xr:uid="{00000000-0005-0000-0000-000039200000}"/>
    <cellStyle name="Normal 6 12 2 6 7" xfId="4893" xr:uid="{00000000-0005-0000-0000-00003A200000}"/>
    <cellStyle name="Normal 6 12 2 6 8" xfId="4894" xr:uid="{00000000-0005-0000-0000-00003B200000}"/>
    <cellStyle name="Normal 6 12 2 6 9" xfId="4895" xr:uid="{00000000-0005-0000-0000-00003C200000}"/>
    <cellStyle name="Normal 6 12 2 6_11. BS" xfId="10912" xr:uid="{75E62D9C-DF95-4BF4-A86D-95AC1BAF9D7A}"/>
    <cellStyle name="Normal 6 12 2 7" xfId="4896" xr:uid="{00000000-0005-0000-0000-00003E200000}"/>
    <cellStyle name="Normal 6 12 2 7 10" xfId="4897" xr:uid="{00000000-0005-0000-0000-00003F200000}"/>
    <cellStyle name="Normal 6 12 2 7 11" xfId="4898" xr:uid="{00000000-0005-0000-0000-000040200000}"/>
    <cellStyle name="Normal 6 12 2 7 12" xfId="4899" xr:uid="{00000000-0005-0000-0000-000041200000}"/>
    <cellStyle name="Normal 6 12 2 7 13" xfId="4900" xr:uid="{00000000-0005-0000-0000-000042200000}"/>
    <cellStyle name="Normal 6 12 2 7 14" xfId="4901" xr:uid="{00000000-0005-0000-0000-000043200000}"/>
    <cellStyle name="Normal 6 12 2 7 15" xfId="4902" xr:uid="{00000000-0005-0000-0000-000044200000}"/>
    <cellStyle name="Normal 6 12 2 7 16" xfId="4903" xr:uid="{00000000-0005-0000-0000-000045200000}"/>
    <cellStyle name="Normal 6 12 2 7 17" xfId="4904" xr:uid="{00000000-0005-0000-0000-000046200000}"/>
    <cellStyle name="Normal 6 12 2 7 18" xfId="4905" xr:uid="{00000000-0005-0000-0000-000047200000}"/>
    <cellStyle name="Normal 6 12 2 7 19" xfId="4906" xr:uid="{00000000-0005-0000-0000-000048200000}"/>
    <cellStyle name="Normal 6 12 2 7 2" xfId="4907" xr:uid="{00000000-0005-0000-0000-000049200000}"/>
    <cellStyle name="Normal 6 12 2 7 20" xfId="4908" xr:uid="{00000000-0005-0000-0000-00004A200000}"/>
    <cellStyle name="Normal 6 12 2 7 21" xfId="4909" xr:uid="{00000000-0005-0000-0000-00004B200000}"/>
    <cellStyle name="Normal 6 12 2 7 22" xfId="4910" xr:uid="{00000000-0005-0000-0000-00004C200000}"/>
    <cellStyle name="Normal 6 12 2 7 23" xfId="4911" xr:uid="{00000000-0005-0000-0000-00004D200000}"/>
    <cellStyle name="Normal 6 12 2 7 24" xfId="4912" xr:uid="{00000000-0005-0000-0000-00004E200000}"/>
    <cellStyle name="Normal 6 12 2 7 25" xfId="4913" xr:uid="{00000000-0005-0000-0000-00004F200000}"/>
    <cellStyle name="Normal 6 12 2 7 26" xfId="4914" xr:uid="{00000000-0005-0000-0000-000050200000}"/>
    <cellStyle name="Normal 6 12 2 7 3" xfId="4915" xr:uid="{00000000-0005-0000-0000-000051200000}"/>
    <cellStyle name="Normal 6 12 2 7 4" xfId="4916" xr:uid="{00000000-0005-0000-0000-000052200000}"/>
    <cellStyle name="Normal 6 12 2 7 5" xfId="4917" xr:uid="{00000000-0005-0000-0000-000053200000}"/>
    <cellStyle name="Normal 6 12 2 7 6" xfId="4918" xr:uid="{00000000-0005-0000-0000-000054200000}"/>
    <cellStyle name="Normal 6 12 2 7 7" xfId="4919" xr:uid="{00000000-0005-0000-0000-000055200000}"/>
    <cellStyle name="Normal 6 12 2 7 8" xfId="4920" xr:uid="{00000000-0005-0000-0000-000056200000}"/>
    <cellStyle name="Normal 6 12 2 7 9" xfId="4921" xr:uid="{00000000-0005-0000-0000-000057200000}"/>
    <cellStyle name="Normal 6 12 2 7_11. BS" xfId="10913" xr:uid="{300CE6A6-5A14-4E76-B59C-F41F480FC5FC}"/>
    <cellStyle name="Normal 6 12 2 8" xfId="4922" xr:uid="{00000000-0005-0000-0000-000059200000}"/>
    <cellStyle name="Normal 6 12 2 8 10" xfId="4923" xr:uid="{00000000-0005-0000-0000-00005A200000}"/>
    <cellStyle name="Normal 6 12 2 8 11" xfId="4924" xr:uid="{00000000-0005-0000-0000-00005B200000}"/>
    <cellStyle name="Normal 6 12 2 8 12" xfId="4925" xr:uid="{00000000-0005-0000-0000-00005C200000}"/>
    <cellStyle name="Normal 6 12 2 8 13" xfId="4926" xr:uid="{00000000-0005-0000-0000-00005D200000}"/>
    <cellStyle name="Normal 6 12 2 8 14" xfId="4927" xr:uid="{00000000-0005-0000-0000-00005E200000}"/>
    <cellStyle name="Normal 6 12 2 8 15" xfId="4928" xr:uid="{00000000-0005-0000-0000-00005F200000}"/>
    <cellStyle name="Normal 6 12 2 8 16" xfId="4929" xr:uid="{00000000-0005-0000-0000-000060200000}"/>
    <cellStyle name="Normal 6 12 2 8 17" xfId="4930" xr:uid="{00000000-0005-0000-0000-000061200000}"/>
    <cellStyle name="Normal 6 12 2 8 18" xfId="4931" xr:uid="{00000000-0005-0000-0000-000062200000}"/>
    <cellStyle name="Normal 6 12 2 8 19" xfId="4932" xr:uid="{00000000-0005-0000-0000-000063200000}"/>
    <cellStyle name="Normal 6 12 2 8 2" xfId="4933" xr:uid="{00000000-0005-0000-0000-000064200000}"/>
    <cellStyle name="Normal 6 12 2 8 20" xfId="4934" xr:uid="{00000000-0005-0000-0000-000065200000}"/>
    <cellStyle name="Normal 6 12 2 8 21" xfId="4935" xr:uid="{00000000-0005-0000-0000-000066200000}"/>
    <cellStyle name="Normal 6 12 2 8 22" xfId="4936" xr:uid="{00000000-0005-0000-0000-000067200000}"/>
    <cellStyle name="Normal 6 12 2 8 23" xfId="4937" xr:uid="{00000000-0005-0000-0000-000068200000}"/>
    <cellStyle name="Normal 6 12 2 8 24" xfId="4938" xr:uid="{00000000-0005-0000-0000-000069200000}"/>
    <cellStyle name="Normal 6 12 2 8 25" xfId="4939" xr:uid="{00000000-0005-0000-0000-00006A200000}"/>
    <cellStyle name="Normal 6 12 2 8 26" xfId="4940" xr:uid="{00000000-0005-0000-0000-00006B200000}"/>
    <cellStyle name="Normal 6 12 2 8 3" xfId="4941" xr:uid="{00000000-0005-0000-0000-00006C200000}"/>
    <cellStyle name="Normal 6 12 2 8 4" xfId="4942" xr:uid="{00000000-0005-0000-0000-00006D200000}"/>
    <cellStyle name="Normal 6 12 2 8 5" xfId="4943" xr:uid="{00000000-0005-0000-0000-00006E200000}"/>
    <cellStyle name="Normal 6 12 2 8 6" xfId="4944" xr:uid="{00000000-0005-0000-0000-00006F200000}"/>
    <cellStyle name="Normal 6 12 2 8 7" xfId="4945" xr:uid="{00000000-0005-0000-0000-000070200000}"/>
    <cellStyle name="Normal 6 12 2 8 8" xfId="4946" xr:uid="{00000000-0005-0000-0000-000071200000}"/>
    <cellStyle name="Normal 6 12 2 8 9" xfId="4947" xr:uid="{00000000-0005-0000-0000-000072200000}"/>
    <cellStyle name="Normal 6 12 2 8_11. BS" xfId="10914" xr:uid="{4C262440-ED71-4289-92EC-BD2499920CB3}"/>
    <cellStyle name="Normal 6 12 2 9" xfId="4948" xr:uid="{00000000-0005-0000-0000-000074200000}"/>
    <cellStyle name="Normal 6 12 2_11. BS" xfId="10907" xr:uid="{DA47BD40-10EE-42E8-B072-46475E9EBA8C}"/>
    <cellStyle name="Normal 6 12 20" xfId="4949" xr:uid="{00000000-0005-0000-0000-000076200000}"/>
    <cellStyle name="Normal 6 12 21" xfId="4950" xr:uid="{00000000-0005-0000-0000-000077200000}"/>
    <cellStyle name="Normal 6 12 22" xfId="4951" xr:uid="{00000000-0005-0000-0000-000078200000}"/>
    <cellStyle name="Normal 6 12 23" xfId="4952" xr:uid="{00000000-0005-0000-0000-000079200000}"/>
    <cellStyle name="Normal 6 12 24" xfId="4953" xr:uid="{00000000-0005-0000-0000-00007A200000}"/>
    <cellStyle name="Normal 6 12 25" xfId="4954" xr:uid="{00000000-0005-0000-0000-00007B200000}"/>
    <cellStyle name="Normal 6 12 26" xfId="4955" xr:uid="{00000000-0005-0000-0000-00007C200000}"/>
    <cellStyle name="Normal 6 12 27" xfId="4956" xr:uid="{00000000-0005-0000-0000-00007D200000}"/>
    <cellStyle name="Normal 6 12 28" xfId="4957" xr:uid="{00000000-0005-0000-0000-00007E200000}"/>
    <cellStyle name="Normal 6 12 29" xfId="4958" xr:uid="{00000000-0005-0000-0000-00007F200000}"/>
    <cellStyle name="Normal 6 12 3" xfId="4959" xr:uid="{00000000-0005-0000-0000-000080200000}"/>
    <cellStyle name="Normal 6 12 3 10" xfId="4960" xr:uid="{00000000-0005-0000-0000-000081200000}"/>
    <cellStyle name="Normal 6 12 3 11" xfId="4961" xr:uid="{00000000-0005-0000-0000-000082200000}"/>
    <cellStyle name="Normal 6 12 3 12" xfId="4962" xr:uid="{00000000-0005-0000-0000-000083200000}"/>
    <cellStyle name="Normal 6 12 3 13" xfId="4963" xr:uid="{00000000-0005-0000-0000-000084200000}"/>
    <cellStyle name="Normal 6 12 3 14" xfId="4964" xr:uid="{00000000-0005-0000-0000-000085200000}"/>
    <cellStyle name="Normal 6 12 3 15" xfId="4965" xr:uid="{00000000-0005-0000-0000-000086200000}"/>
    <cellStyle name="Normal 6 12 3 16" xfId="4966" xr:uid="{00000000-0005-0000-0000-000087200000}"/>
    <cellStyle name="Normal 6 12 3 17" xfId="4967" xr:uid="{00000000-0005-0000-0000-000088200000}"/>
    <cellStyle name="Normal 6 12 3 18" xfId="4968" xr:uid="{00000000-0005-0000-0000-000089200000}"/>
    <cellStyle name="Normal 6 12 3 19" xfId="4969" xr:uid="{00000000-0005-0000-0000-00008A200000}"/>
    <cellStyle name="Normal 6 12 3 2" xfId="4970" xr:uid="{00000000-0005-0000-0000-00008B200000}"/>
    <cellStyle name="Normal 6 12 3 2 10" xfId="4971" xr:uid="{00000000-0005-0000-0000-00008C200000}"/>
    <cellStyle name="Normal 6 12 3 2 11" xfId="4972" xr:uid="{00000000-0005-0000-0000-00008D200000}"/>
    <cellStyle name="Normal 6 12 3 2 12" xfId="4973" xr:uid="{00000000-0005-0000-0000-00008E200000}"/>
    <cellStyle name="Normal 6 12 3 2 13" xfId="4974" xr:uid="{00000000-0005-0000-0000-00008F200000}"/>
    <cellStyle name="Normal 6 12 3 2 14" xfId="4975" xr:uid="{00000000-0005-0000-0000-000090200000}"/>
    <cellStyle name="Normal 6 12 3 2 15" xfId="4976" xr:uid="{00000000-0005-0000-0000-000091200000}"/>
    <cellStyle name="Normal 6 12 3 2 16" xfId="4977" xr:uid="{00000000-0005-0000-0000-000092200000}"/>
    <cellStyle name="Normal 6 12 3 2 17" xfId="4978" xr:uid="{00000000-0005-0000-0000-000093200000}"/>
    <cellStyle name="Normal 6 12 3 2 18" xfId="4979" xr:uid="{00000000-0005-0000-0000-000094200000}"/>
    <cellStyle name="Normal 6 12 3 2 19" xfId="4980" xr:uid="{00000000-0005-0000-0000-000095200000}"/>
    <cellStyle name="Normal 6 12 3 2 2" xfId="4981" xr:uid="{00000000-0005-0000-0000-000096200000}"/>
    <cellStyle name="Normal 6 12 3 2 20" xfId="4982" xr:uid="{00000000-0005-0000-0000-000097200000}"/>
    <cellStyle name="Normal 6 12 3 2 21" xfId="4983" xr:uid="{00000000-0005-0000-0000-000098200000}"/>
    <cellStyle name="Normal 6 12 3 2 22" xfId="4984" xr:uid="{00000000-0005-0000-0000-000099200000}"/>
    <cellStyle name="Normal 6 12 3 2 23" xfId="4985" xr:uid="{00000000-0005-0000-0000-00009A200000}"/>
    <cellStyle name="Normal 6 12 3 2 24" xfId="4986" xr:uid="{00000000-0005-0000-0000-00009B200000}"/>
    <cellStyle name="Normal 6 12 3 2 25" xfId="4987" xr:uid="{00000000-0005-0000-0000-00009C200000}"/>
    <cellStyle name="Normal 6 12 3 2 26" xfId="4988" xr:uid="{00000000-0005-0000-0000-00009D200000}"/>
    <cellStyle name="Normal 6 12 3 2 3" xfId="4989" xr:uid="{00000000-0005-0000-0000-00009E200000}"/>
    <cellStyle name="Normal 6 12 3 2 4" xfId="4990" xr:uid="{00000000-0005-0000-0000-00009F200000}"/>
    <cellStyle name="Normal 6 12 3 2 5" xfId="4991" xr:uid="{00000000-0005-0000-0000-0000A0200000}"/>
    <cellStyle name="Normal 6 12 3 2 6" xfId="4992" xr:uid="{00000000-0005-0000-0000-0000A1200000}"/>
    <cellStyle name="Normal 6 12 3 2 7" xfId="4993" xr:uid="{00000000-0005-0000-0000-0000A2200000}"/>
    <cellStyle name="Normal 6 12 3 2 8" xfId="4994" xr:uid="{00000000-0005-0000-0000-0000A3200000}"/>
    <cellStyle name="Normal 6 12 3 2 9" xfId="4995" xr:uid="{00000000-0005-0000-0000-0000A4200000}"/>
    <cellStyle name="Normal 6 12 3 2_11. BS" xfId="10916" xr:uid="{63E317A2-475B-4781-AEE8-C4D229E00AFC}"/>
    <cellStyle name="Normal 6 12 3 20" xfId="4996" xr:uid="{00000000-0005-0000-0000-0000A6200000}"/>
    <cellStyle name="Normal 6 12 3 21" xfId="4997" xr:uid="{00000000-0005-0000-0000-0000A7200000}"/>
    <cellStyle name="Normal 6 12 3 22" xfId="4998" xr:uid="{00000000-0005-0000-0000-0000A8200000}"/>
    <cellStyle name="Normal 6 12 3 23" xfId="4999" xr:uid="{00000000-0005-0000-0000-0000A9200000}"/>
    <cellStyle name="Normal 6 12 3 24" xfId="5000" xr:uid="{00000000-0005-0000-0000-0000AA200000}"/>
    <cellStyle name="Normal 6 12 3 25" xfId="5001" xr:uid="{00000000-0005-0000-0000-0000AB200000}"/>
    <cellStyle name="Normal 6 12 3 26" xfId="5002" xr:uid="{00000000-0005-0000-0000-0000AC200000}"/>
    <cellStyle name="Normal 6 12 3 27" xfId="5003" xr:uid="{00000000-0005-0000-0000-0000AD200000}"/>
    <cellStyle name="Normal 6 12 3 3" xfId="5004" xr:uid="{00000000-0005-0000-0000-0000AE200000}"/>
    <cellStyle name="Normal 6 12 3 4" xfId="5005" xr:uid="{00000000-0005-0000-0000-0000AF200000}"/>
    <cellStyle name="Normal 6 12 3 5" xfId="5006" xr:uid="{00000000-0005-0000-0000-0000B0200000}"/>
    <cellStyle name="Normal 6 12 3 6" xfId="5007" xr:uid="{00000000-0005-0000-0000-0000B1200000}"/>
    <cellStyle name="Normal 6 12 3 7" xfId="5008" xr:uid="{00000000-0005-0000-0000-0000B2200000}"/>
    <cellStyle name="Normal 6 12 3 8" xfId="5009" xr:uid="{00000000-0005-0000-0000-0000B3200000}"/>
    <cellStyle name="Normal 6 12 3 9" xfId="5010" xr:uid="{00000000-0005-0000-0000-0000B4200000}"/>
    <cellStyle name="Normal 6 12 3_11. BS" xfId="10915" xr:uid="{051EF920-5D07-4A27-86DE-1775A609149A}"/>
    <cellStyle name="Normal 6 12 30" xfId="5011" xr:uid="{00000000-0005-0000-0000-0000B6200000}"/>
    <cellStyle name="Normal 6 12 31" xfId="5012" xr:uid="{00000000-0005-0000-0000-0000B7200000}"/>
    <cellStyle name="Normal 6 12 32" xfId="5013" xr:uid="{00000000-0005-0000-0000-0000B8200000}"/>
    <cellStyle name="Normal 6 12 33" xfId="5014" xr:uid="{00000000-0005-0000-0000-0000B9200000}"/>
    <cellStyle name="Normal 6 12 34" xfId="5015" xr:uid="{00000000-0005-0000-0000-0000BA200000}"/>
    <cellStyle name="Normal 6 12 35" xfId="5016" xr:uid="{00000000-0005-0000-0000-0000BB200000}"/>
    <cellStyle name="Normal 6 12 4" xfId="5017" xr:uid="{00000000-0005-0000-0000-0000BC200000}"/>
    <cellStyle name="Normal 6 12 4 10" xfId="5018" xr:uid="{00000000-0005-0000-0000-0000BD200000}"/>
    <cellStyle name="Normal 6 12 4 11" xfId="5019" xr:uid="{00000000-0005-0000-0000-0000BE200000}"/>
    <cellStyle name="Normal 6 12 4 12" xfId="5020" xr:uid="{00000000-0005-0000-0000-0000BF200000}"/>
    <cellStyle name="Normal 6 12 4 13" xfId="5021" xr:uid="{00000000-0005-0000-0000-0000C0200000}"/>
    <cellStyle name="Normal 6 12 4 14" xfId="5022" xr:uid="{00000000-0005-0000-0000-0000C1200000}"/>
    <cellStyle name="Normal 6 12 4 15" xfId="5023" xr:uid="{00000000-0005-0000-0000-0000C2200000}"/>
    <cellStyle name="Normal 6 12 4 16" xfId="5024" xr:uid="{00000000-0005-0000-0000-0000C3200000}"/>
    <cellStyle name="Normal 6 12 4 17" xfId="5025" xr:uid="{00000000-0005-0000-0000-0000C4200000}"/>
    <cellStyle name="Normal 6 12 4 18" xfId="5026" xr:uid="{00000000-0005-0000-0000-0000C5200000}"/>
    <cellStyle name="Normal 6 12 4 19" xfId="5027" xr:uid="{00000000-0005-0000-0000-0000C6200000}"/>
    <cellStyle name="Normal 6 12 4 2" xfId="5028" xr:uid="{00000000-0005-0000-0000-0000C7200000}"/>
    <cellStyle name="Normal 6 12 4 2 10" xfId="5029" xr:uid="{00000000-0005-0000-0000-0000C8200000}"/>
    <cellStyle name="Normal 6 12 4 2 11" xfId="5030" xr:uid="{00000000-0005-0000-0000-0000C9200000}"/>
    <cellStyle name="Normal 6 12 4 2 12" xfId="5031" xr:uid="{00000000-0005-0000-0000-0000CA200000}"/>
    <cellStyle name="Normal 6 12 4 2 13" xfId="5032" xr:uid="{00000000-0005-0000-0000-0000CB200000}"/>
    <cellStyle name="Normal 6 12 4 2 14" xfId="5033" xr:uid="{00000000-0005-0000-0000-0000CC200000}"/>
    <cellStyle name="Normal 6 12 4 2 15" xfId="5034" xr:uid="{00000000-0005-0000-0000-0000CD200000}"/>
    <cellStyle name="Normal 6 12 4 2 16" xfId="5035" xr:uid="{00000000-0005-0000-0000-0000CE200000}"/>
    <cellStyle name="Normal 6 12 4 2 17" xfId="5036" xr:uid="{00000000-0005-0000-0000-0000CF200000}"/>
    <cellStyle name="Normal 6 12 4 2 18" xfId="5037" xr:uid="{00000000-0005-0000-0000-0000D0200000}"/>
    <cellStyle name="Normal 6 12 4 2 19" xfId="5038" xr:uid="{00000000-0005-0000-0000-0000D1200000}"/>
    <cellStyle name="Normal 6 12 4 2 2" xfId="5039" xr:uid="{00000000-0005-0000-0000-0000D2200000}"/>
    <cellStyle name="Normal 6 12 4 2 20" xfId="5040" xr:uid="{00000000-0005-0000-0000-0000D3200000}"/>
    <cellStyle name="Normal 6 12 4 2 21" xfId="5041" xr:uid="{00000000-0005-0000-0000-0000D4200000}"/>
    <cellStyle name="Normal 6 12 4 2 22" xfId="5042" xr:uid="{00000000-0005-0000-0000-0000D5200000}"/>
    <cellStyle name="Normal 6 12 4 2 23" xfId="5043" xr:uid="{00000000-0005-0000-0000-0000D6200000}"/>
    <cellStyle name="Normal 6 12 4 2 24" xfId="5044" xr:uid="{00000000-0005-0000-0000-0000D7200000}"/>
    <cellStyle name="Normal 6 12 4 2 25" xfId="5045" xr:uid="{00000000-0005-0000-0000-0000D8200000}"/>
    <cellStyle name="Normal 6 12 4 2 26" xfId="5046" xr:uid="{00000000-0005-0000-0000-0000D9200000}"/>
    <cellStyle name="Normal 6 12 4 2 3" xfId="5047" xr:uid="{00000000-0005-0000-0000-0000DA200000}"/>
    <cellStyle name="Normal 6 12 4 2 4" xfId="5048" xr:uid="{00000000-0005-0000-0000-0000DB200000}"/>
    <cellStyle name="Normal 6 12 4 2 5" xfId="5049" xr:uid="{00000000-0005-0000-0000-0000DC200000}"/>
    <cellStyle name="Normal 6 12 4 2 6" xfId="5050" xr:uid="{00000000-0005-0000-0000-0000DD200000}"/>
    <cellStyle name="Normal 6 12 4 2 7" xfId="5051" xr:uid="{00000000-0005-0000-0000-0000DE200000}"/>
    <cellStyle name="Normal 6 12 4 2 8" xfId="5052" xr:uid="{00000000-0005-0000-0000-0000DF200000}"/>
    <cellStyle name="Normal 6 12 4 2 9" xfId="5053" xr:uid="{00000000-0005-0000-0000-0000E0200000}"/>
    <cellStyle name="Normal 6 12 4 2_11. BS" xfId="10918" xr:uid="{B7BCB784-07B2-4EC3-8E64-89BF2F21FED3}"/>
    <cellStyle name="Normal 6 12 4 20" xfId="5054" xr:uid="{00000000-0005-0000-0000-0000E2200000}"/>
    <cellStyle name="Normal 6 12 4 21" xfId="5055" xr:uid="{00000000-0005-0000-0000-0000E3200000}"/>
    <cellStyle name="Normal 6 12 4 22" xfId="5056" xr:uid="{00000000-0005-0000-0000-0000E4200000}"/>
    <cellStyle name="Normal 6 12 4 23" xfId="5057" xr:uid="{00000000-0005-0000-0000-0000E5200000}"/>
    <cellStyle name="Normal 6 12 4 24" xfId="5058" xr:uid="{00000000-0005-0000-0000-0000E6200000}"/>
    <cellStyle name="Normal 6 12 4 25" xfId="5059" xr:uid="{00000000-0005-0000-0000-0000E7200000}"/>
    <cellStyle name="Normal 6 12 4 26" xfId="5060" xr:uid="{00000000-0005-0000-0000-0000E8200000}"/>
    <cellStyle name="Normal 6 12 4 27" xfId="5061" xr:uid="{00000000-0005-0000-0000-0000E9200000}"/>
    <cellStyle name="Normal 6 12 4 3" xfId="5062" xr:uid="{00000000-0005-0000-0000-0000EA200000}"/>
    <cellStyle name="Normal 6 12 4 4" xfId="5063" xr:uid="{00000000-0005-0000-0000-0000EB200000}"/>
    <cellStyle name="Normal 6 12 4 5" xfId="5064" xr:uid="{00000000-0005-0000-0000-0000EC200000}"/>
    <cellStyle name="Normal 6 12 4 6" xfId="5065" xr:uid="{00000000-0005-0000-0000-0000ED200000}"/>
    <cellStyle name="Normal 6 12 4 7" xfId="5066" xr:uid="{00000000-0005-0000-0000-0000EE200000}"/>
    <cellStyle name="Normal 6 12 4 8" xfId="5067" xr:uid="{00000000-0005-0000-0000-0000EF200000}"/>
    <cellStyle name="Normal 6 12 4 9" xfId="5068" xr:uid="{00000000-0005-0000-0000-0000F0200000}"/>
    <cellStyle name="Normal 6 12 4_11. BS" xfId="10917" xr:uid="{2F4CAE30-5C2C-4F85-8CC8-787309F98AD5}"/>
    <cellStyle name="Normal 6 12 5" xfId="5069" xr:uid="{00000000-0005-0000-0000-0000F2200000}"/>
    <cellStyle name="Normal 6 12 5 10" xfId="5070" xr:uid="{00000000-0005-0000-0000-0000F3200000}"/>
    <cellStyle name="Normal 6 12 5 11" xfId="5071" xr:uid="{00000000-0005-0000-0000-0000F4200000}"/>
    <cellStyle name="Normal 6 12 5 12" xfId="5072" xr:uid="{00000000-0005-0000-0000-0000F5200000}"/>
    <cellStyle name="Normal 6 12 5 13" xfId="5073" xr:uid="{00000000-0005-0000-0000-0000F6200000}"/>
    <cellStyle name="Normal 6 12 5 14" xfId="5074" xr:uid="{00000000-0005-0000-0000-0000F7200000}"/>
    <cellStyle name="Normal 6 12 5 15" xfId="5075" xr:uid="{00000000-0005-0000-0000-0000F8200000}"/>
    <cellStyle name="Normal 6 12 5 16" xfId="5076" xr:uid="{00000000-0005-0000-0000-0000F9200000}"/>
    <cellStyle name="Normal 6 12 5 17" xfId="5077" xr:uid="{00000000-0005-0000-0000-0000FA200000}"/>
    <cellStyle name="Normal 6 12 5 18" xfId="5078" xr:uid="{00000000-0005-0000-0000-0000FB200000}"/>
    <cellStyle name="Normal 6 12 5 19" xfId="5079" xr:uid="{00000000-0005-0000-0000-0000FC200000}"/>
    <cellStyle name="Normal 6 12 5 2" xfId="5080" xr:uid="{00000000-0005-0000-0000-0000FD200000}"/>
    <cellStyle name="Normal 6 12 5 20" xfId="5081" xr:uid="{00000000-0005-0000-0000-0000FE200000}"/>
    <cellStyle name="Normal 6 12 5 21" xfId="5082" xr:uid="{00000000-0005-0000-0000-0000FF200000}"/>
    <cellStyle name="Normal 6 12 5 22" xfId="5083" xr:uid="{00000000-0005-0000-0000-000000210000}"/>
    <cellStyle name="Normal 6 12 5 23" xfId="5084" xr:uid="{00000000-0005-0000-0000-000001210000}"/>
    <cellStyle name="Normal 6 12 5 24" xfId="5085" xr:uid="{00000000-0005-0000-0000-000002210000}"/>
    <cellStyle name="Normal 6 12 5 25" xfId="5086" xr:uid="{00000000-0005-0000-0000-000003210000}"/>
    <cellStyle name="Normal 6 12 5 26" xfId="5087" xr:uid="{00000000-0005-0000-0000-000004210000}"/>
    <cellStyle name="Normal 6 12 5 3" xfId="5088" xr:uid="{00000000-0005-0000-0000-000005210000}"/>
    <cellStyle name="Normal 6 12 5 4" xfId="5089" xr:uid="{00000000-0005-0000-0000-000006210000}"/>
    <cellStyle name="Normal 6 12 5 5" xfId="5090" xr:uid="{00000000-0005-0000-0000-000007210000}"/>
    <cellStyle name="Normal 6 12 5 6" xfId="5091" xr:uid="{00000000-0005-0000-0000-000008210000}"/>
    <cellStyle name="Normal 6 12 5 7" xfId="5092" xr:uid="{00000000-0005-0000-0000-000009210000}"/>
    <cellStyle name="Normal 6 12 5 8" xfId="5093" xr:uid="{00000000-0005-0000-0000-00000A210000}"/>
    <cellStyle name="Normal 6 12 5 9" xfId="5094" xr:uid="{00000000-0005-0000-0000-00000B210000}"/>
    <cellStyle name="Normal 6 12 5_11. BS" xfId="10919" xr:uid="{14CA5E70-0C35-4D7A-910B-65DC92C6ECF7}"/>
    <cellStyle name="Normal 6 12 6" xfId="5095" xr:uid="{00000000-0005-0000-0000-00000D210000}"/>
    <cellStyle name="Normal 6 12 6 10" xfId="5096" xr:uid="{00000000-0005-0000-0000-00000E210000}"/>
    <cellStyle name="Normal 6 12 6 11" xfId="5097" xr:uid="{00000000-0005-0000-0000-00000F210000}"/>
    <cellStyle name="Normal 6 12 6 12" xfId="5098" xr:uid="{00000000-0005-0000-0000-000010210000}"/>
    <cellStyle name="Normal 6 12 6 13" xfId="5099" xr:uid="{00000000-0005-0000-0000-000011210000}"/>
    <cellStyle name="Normal 6 12 6 14" xfId="5100" xr:uid="{00000000-0005-0000-0000-000012210000}"/>
    <cellStyle name="Normal 6 12 6 15" xfId="5101" xr:uid="{00000000-0005-0000-0000-000013210000}"/>
    <cellStyle name="Normal 6 12 6 16" xfId="5102" xr:uid="{00000000-0005-0000-0000-000014210000}"/>
    <cellStyle name="Normal 6 12 6 17" xfId="5103" xr:uid="{00000000-0005-0000-0000-000015210000}"/>
    <cellStyle name="Normal 6 12 6 18" xfId="5104" xr:uid="{00000000-0005-0000-0000-000016210000}"/>
    <cellStyle name="Normal 6 12 6 19" xfId="5105" xr:uid="{00000000-0005-0000-0000-000017210000}"/>
    <cellStyle name="Normal 6 12 6 2" xfId="5106" xr:uid="{00000000-0005-0000-0000-000018210000}"/>
    <cellStyle name="Normal 6 12 6 20" xfId="5107" xr:uid="{00000000-0005-0000-0000-000019210000}"/>
    <cellStyle name="Normal 6 12 6 21" xfId="5108" xr:uid="{00000000-0005-0000-0000-00001A210000}"/>
    <cellStyle name="Normal 6 12 6 22" xfId="5109" xr:uid="{00000000-0005-0000-0000-00001B210000}"/>
    <cellStyle name="Normal 6 12 6 23" xfId="5110" xr:uid="{00000000-0005-0000-0000-00001C210000}"/>
    <cellStyle name="Normal 6 12 6 24" xfId="5111" xr:uid="{00000000-0005-0000-0000-00001D210000}"/>
    <cellStyle name="Normal 6 12 6 25" xfId="5112" xr:uid="{00000000-0005-0000-0000-00001E210000}"/>
    <cellStyle name="Normal 6 12 6 26" xfId="5113" xr:uid="{00000000-0005-0000-0000-00001F210000}"/>
    <cellStyle name="Normal 6 12 6 3" xfId="5114" xr:uid="{00000000-0005-0000-0000-000020210000}"/>
    <cellStyle name="Normal 6 12 6 4" xfId="5115" xr:uid="{00000000-0005-0000-0000-000021210000}"/>
    <cellStyle name="Normal 6 12 6 5" xfId="5116" xr:uid="{00000000-0005-0000-0000-000022210000}"/>
    <cellStyle name="Normal 6 12 6 6" xfId="5117" xr:uid="{00000000-0005-0000-0000-000023210000}"/>
    <cellStyle name="Normal 6 12 6 7" xfId="5118" xr:uid="{00000000-0005-0000-0000-000024210000}"/>
    <cellStyle name="Normal 6 12 6 8" xfId="5119" xr:uid="{00000000-0005-0000-0000-000025210000}"/>
    <cellStyle name="Normal 6 12 6 9" xfId="5120" xr:uid="{00000000-0005-0000-0000-000026210000}"/>
    <cellStyle name="Normal 6 12 6_11. BS" xfId="10920" xr:uid="{6AC8EDD8-1F2B-4FB3-811F-AA250B858D16}"/>
    <cellStyle name="Normal 6 12 7" xfId="5121" xr:uid="{00000000-0005-0000-0000-000028210000}"/>
    <cellStyle name="Normal 6 12 7 10" xfId="5122" xr:uid="{00000000-0005-0000-0000-000029210000}"/>
    <cellStyle name="Normal 6 12 7 11" xfId="5123" xr:uid="{00000000-0005-0000-0000-00002A210000}"/>
    <cellStyle name="Normal 6 12 7 12" xfId="5124" xr:uid="{00000000-0005-0000-0000-00002B210000}"/>
    <cellStyle name="Normal 6 12 7 13" xfId="5125" xr:uid="{00000000-0005-0000-0000-00002C210000}"/>
    <cellStyle name="Normal 6 12 7 14" xfId="5126" xr:uid="{00000000-0005-0000-0000-00002D210000}"/>
    <cellStyle name="Normal 6 12 7 15" xfId="5127" xr:uid="{00000000-0005-0000-0000-00002E210000}"/>
    <cellStyle name="Normal 6 12 7 16" xfId="5128" xr:uid="{00000000-0005-0000-0000-00002F210000}"/>
    <cellStyle name="Normal 6 12 7 17" xfId="5129" xr:uid="{00000000-0005-0000-0000-000030210000}"/>
    <cellStyle name="Normal 6 12 7 18" xfId="5130" xr:uid="{00000000-0005-0000-0000-000031210000}"/>
    <cellStyle name="Normal 6 12 7 19" xfId="5131" xr:uid="{00000000-0005-0000-0000-000032210000}"/>
    <cellStyle name="Normal 6 12 7 2" xfId="5132" xr:uid="{00000000-0005-0000-0000-000033210000}"/>
    <cellStyle name="Normal 6 12 7 20" xfId="5133" xr:uid="{00000000-0005-0000-0000-000034210000}"/>
    <cellStyle name="Normal 6 12 7 21" xfId="5134" xr:uid="{00000000-0005-0000-0000-000035210000}"/>
    <cellStyle name="Normal 6 12 7 22" xfId="5135" xr:uid="{00000000-0005-0000-0000-000036210000}"/>
    <cellStyle name="Normal 6 12 7 23" xfId="5136" xr:uid="{00000000-0005-0000-0000-000037210000}"/>
    <cellStyle name="Normal 6 12 7 24" xfId="5137" xr:uid="{00000000-0005-0000-0000-000038210000}"/>
    <cellStyle name="Normal 6 12 7 25" xfId="5138" xr:uid="{00000000-0005-0000-0000-000039210000}"/>
    <cellStyle name="Normal 6 12 7 26" xfId="5139" xr:uid="{00000000-0005-0000-0000-00003A210000}"/>
    <cellStyle name="Normal 6 12 7 3" xfId="5140" xr:uid="{00000000-0005-0000-0000-00003B210000}"/>
    <cellStyle name="Normal 6 12 7 4" xfId="5141" xr:uid="{00000000-0005-0000-0000-00003C210000}"/>
    <cellStyle name="Normal 6 12 7 5" xfId="5142" xr:uid="{00000000-0005-0000-0000-00003D210000}"/>
    <cellStyle name="Normal 6 12 7 6" xfId="5143" xr:uid="{00000000-0005-0000-0000-00003E210000}"/>
    <cellStyle name="Normal 6 12 7 7" xfId="5144" xr:uid="{00000000-0005-0000-0000-00003F210000}"/>
    <cellStyle name="Normal 6 12 7 8" xfId="5145" xr:uid="{00000000-0005-0000-0000-000040210000}"/>
    <cellStyle name="Normal 6 12 7 9" xfId="5146" xr:uid="{00000000-0005-0000-0000-000041210000}"/>
    <cellStyle name="Normal 6 12 7_11. BS" xfId="10921" xr:uid="{A2E02830-5798-4DB6-8D18-B12070E2E074}"/>
    <cellStyle name="Normal 6 12 8" xfId="5147" xr:uid="{00000000-0005-0000-0000-000043210000}"/>
    <cellStyle name="Normal 6 12 8 10" xfId="5148" xr:uid="{00000000-0005-0000-0000-000044210000}"/>
    <cellStyle name="Normal 6 12 8 11" xfId="5149" xr:uid="{00000000-0005-0000-0000-000045210000}"/>
    <cellStyle name="Normal 6 12 8 12" xfId="5150" xr:uid="{00000000-0005-0000-0000-000046210000}"/>
    <cellStyle name="Normal 6 12 8 13" xfId="5151" xr:uid="{00000000-0005-0000-0000-000047210000}"/>
    <cellStyle name="Normal 6 12 8 14" xfId="5152" xr:uid="{00000000-0005-0000-0000-000048210000}"/>
    <cellStyle name="Normal 6 12 8 15" xfId="5153" xr:uid="{00000000-0005-0000-0000-000049210000}"/>
    <cellStyle name="Normal 6 12 8 16" xfId="5154" xr:uid="{00000000-0005-0000-0000-00004A210000}"/>
    <cellStyle name="Normal 6 12 8 17" xfId="5155" xr:uid="{00000000-0005-0000-0000-00004B210000}"/>
    <cellStyle name="Normal 6 12 8 18" xfId="5156" xr:uid="{00000000-0005-0000-0000-00004C210000}"/>
    <cellStyle name="Normal 6 12 8 19" xfId="5157" xr:uid="{00000000-0005-0000-0000-00004D210000}"/>
    <cellStyle name="Normal 6 12 8 2" xfId="5158" xr:uid="{00000000-0005-0000-0000-00004E210000}"/>
    <cellStyle name="Normal 6 12 8 20" xfId="5159" xr:uid="{00000000-0005-0000-0000-00004F210000}"/>
    <cellStyle name="Normal 6 12 8 21" xfId="5160" xr:uid="{00000000-0005-0000-0000-000050210000}"/>
    <cellStyle name="Normal 6 12 8 22" xfId="5161" xr:uid="{00000000-0005-0000-0000-000051210000}"/>
    <cellStyle name="Normal 6 12 8 23" xfId="5162" xr:uid="{00000000-0005-0000-0000-000052210000}"/>
    <cellStyle name="Normal 6 12 8 24" xfId="5163" xr:uid="{00000000-0005-0000-0000-000053210000}"/>
    <cellStyle name="Normal 6 12 8 25" xfId="5164" xr:uid="{00000000-0005-0000-0000-000054210000}"/>
    <cellStyle name="Normal 6 12 8 26" xfId="5165" xr:uid="{00000000-0005-0000-0000-000055210000}"/>
    <cellStyle name="Normal 6 12 8 3" xfId="5166" xr:uid="{00000000-0005-0000-0000-000056210000}"/>
    <cellStyle name="Normal 6 12 8 4" xfId="5167" xr:uid="{00000000-0005-0000-0000-000057210000}"/>
    <cellStyle name="Normal 6 12 8 5" xfId="5168" xr:uid="{00000000-0005-0000-0000-000058210000}"/>
    <cellStyle name="Normal 6 12 8 6" xfId="5169" xr:uid="{00000000-0005-0000-0000-000059210000}"/>
    <cellStyle name="Normal 6 12 8 7" xfId="5170" xr:uid="{00000000-0005-0000-0000-00005A210000}"/>
    <cellStyle name="Normal 6 12 8 8" xfId="5171" xr:uid="{00000000-0005-0000-0000-00005B210000}"/>
    <cellStyle name="Normal 6 12 8 9" xfId="5172" xr:uid="{00000000-0005-0000-0000-00005C210000}"/>
    <cellStyle name="Normal 6 12 8_11. BS" xfId="10922" xr:uid="{EFFC5C98-E746-4855-8674-40CF3D75A582}"/>
    <cellStyle name="Normal 6 12 9" xfId="5173" xr:uid="{00000000-0005-0000-0000-00005E210000}"/>
    <cellStyle name="Normal 6 12 9 10" xfId="5174" xr:uid="{00000000-0005-0000-0000-00005F210000}"/>
    <cellStyle name="Normal 6 12 9 11" xfId="5175" xr:uid="{00000000-0005-0000-0000-000060210000}"/>
    <cellStyle name="Normal 6 12 9 12" xfId="5176" xr:uid="{00000000-0005-0000-0000-000061210000}"/>
    <cellStyle name="Normal 6 12 9 13" xfId="5177" xr:uid="{00000000-0005-0000-0000-000062210000}"/>
    <cellStyle name="Normal 6 12 9 14" xfId="5178" xr:uid="{00000000-0005-0000-0000-000063210000}"/>
    <cellStyle name="Normal 6 12 9 15" xfId="5179" xr:uid="{00000000-0005-0000-0000-000064210000}"/>
    <cellStyle name="Normal 6 12 9 16" xfId="5180" xr:uid="{00000000-0005-0000-0000-000065210000}"/>
    <cellStyle name="Normal 6 12 9 17" xfId="5181" xr:uid="{00000000-0005-0000-0000-000066210000}"/>
    <cellStyle name="Normal 6 12 9 18" xfId="5182" xr:uid="{00000000-0005-0000-0000-000067210000}"/>
    <cellStyle name="Normal 6 12 9 19" xfId="5183" xr:uid="{00000000-0005-0000-0000-000068210000}"/>
    <cellStyle name="Normal 6 12 9 2" xfId="5184" xr:uid="{00000000-0005-0000-0000-000069210000}"/>
    <cellStyle name="Normal 6 12 9 20" xfId="5185" xr:uid="{00000000-0005-0000-0000-00006A210000}"/>
    <cellStyle name="Normal 6 12 9 21" xfId="5186" xr:uid="{00000000-0005-0000-0000-00006B210000}"/>
    <cellStyle name="Normal 6 12 9 22" xfId="5187" xr:uid="{00000000-0005-0000-0000-00006C210000}"/>
    <cellStyle name="Normal 6 12 9 23" xfId="5188" xr:uid="{00000000-0005-0000-0000-00006D210000}"/>
    <cellStyle name="Normal 6 12 9 24" xfId="5189" xr:uid="{00000000-0005-0000-0000-00006E210000}"/>
    <cellStyle name="Normal 6 12 9 25" xfId="5190" xr:uid="{00000000-0005-0000-0000-00006F210000}"/>
    <cellStyle name="Normal 6 12 9 26" xfId="5191" xr:uid="{00000000-0005-0000-0000-000070210000}"/>
    <cellStyle name="Normal 6 12 9 3" xfId="5192" xr:uid="{00000000-0005-0000-0000-000071210000}"/>
    <cellStyle name="Normal 6 12 9 4" xfId="5193" xr:uid="{00000000-0005-0000-0000-000072210000}"/>
    <cellStyle name="Normal 6 12 9 5" xfId="5194" xr:uid="{00000000-0005-0000-0000-000073210000}"/>
    <cellStyle name="Normal 6 12 9 6" xfId="5195" xr:uid="{00000000-0005-0000-0000-000074210000}"/>
    <cellStyle name="Normal 6 12 9 7" xfId="5196" xr:uid="{00000000-0005-0000-0000-000075210000}"/>
    <cellStyle name="Normal 6 12 9 8" xfId="5197" xr:uid="{00000000-0005-0000-0000-000076210000}"/>
    <cellStyle name="Normal 6 12 9 9" xfId="5198" xr:uid="{00000000-0005-0000-0000-000077210000}"/>
    <cellStyle name="Normal 6 12 9_11. BS" xfId="10923" xr:uid="{292A4F68-B068-43B7-B2E6-1D7980EBA979}"/>
    <cellStyle name="Normal 6 12_11. BS" xfId="10905" xr:uid="{42ECF987-A30B-4EB2-9F75-7C414E7EF571}"/>
    <cellStyle name="Normal 6 13" xfId="5199" xr:uid="{00000000-0005-0000-0000-00007A210000}"/>
    <cellStyle name="Normal 6 13 10" xfId="5200" xr:uid="{00000000-0005-0000-0000-00007B210000}"/>
    <cellStyle name="Normal 6 13 10 10" xfId="5201" xr:uid="{00000000-0005-0000-0000-00007C210000}"/>
    <cellStyle name="Normal 6 13 10 11" xfId="5202" xr:uid="{00000000-0005-0000-0000-00007D210000}"/>
    <cellStyle name="Normal 6 13 10 12" xfId="5203" xr:uid="{00000000-0005-0000-0000-00007E210000}"/>
    <cellStyle name="Normal 6 13 10 13" xfId="5204" xr:uid="{00000000-0005-0000-0000-00007F210000}"/>
    <cellStyle name="Normal 6 13 10 14" xfId="5205" xr:uid="{00000000-0005-0000-0000-000080210000}"/>
    <cellStyle name="Normal 6 13 10 15" xfId="5206" xr:uid="{00000000-0005-0000-0000-000081210000}"/>
    <cellStyle name="Normal 6 13 10 16" xfId="5207" xr:uid="{00000000-0005-0000-0000-000082210000}"/>
    <cellStyle name="Normal 6 13 10 17" xfId="5208" xr:uid="{00000000-0005-0000-0000-000083210000}"/>
    <cellStyle name="Normal 6 13 10 18" xfId="5209" xr:uid="{00000000-0005-0000-0000-000084210000}"/>
    <cellStyle name="Normal 6 13 10 19" xfId="5210" xr:uid="{00000000-0005-0000-0000-000085210000}"/>
    <cellStyle name="Normal 6 13 10 2" xfId="5211" xr:uid="{00000000-0005-0000-0000-000086210000}"/>
    <cellStyle name="Normal 6 13 10 20" xfId="5212" xr:uid="{00000000-0005-0000-0000-000087210000}"/>
    <cellStyle name="Normal 6 13 10 21" xfId="5213" xr:uid="{00000000-0005-0000-0000-000088210000}"/>
    <cellStyle name="Normal 6 13 10 22" xfId="5214" xr:uid="{00000000-0005-0000-0000-000089210000}"/>
    <cellStyle name="Normal 6 13 10 23" xfId="5215" xr:uid="{00000000-0005-0000-0000-00008A210000}"/>
    <cellStyle name="Normal 6 13 10 24" xfId="5216" xr:uid="{00000000-0005-0000-0000-00008B210000}"/>
    <cellStyle name="Normal 6 13 10 25" xfId="5217" xr:uid="{00000000-0005-0000-0000-00008C210000}"/>
    <cellStyle name="Normal 6 13 10 26" xfId="5218" xr:uid="{00000000-0005-0000-0000-00008D210000}"/>
    <cellStyle name="Normal 6 13 10 3" xfId="5219" xr:uid="{00000000-0005-0000-0000-00008E210000}"/>
    <cellStyle name="Normal 6 13 10 4" xfId="5220" xr:uid="{00000000-0005-0000-0000-00008F210000}"/>
    <cellStyle name="Normal 6 13 10 5" xfId="5221" xr:uid="{00000000-0005-0000-0000-000090210000}"/>
    <cellStyle name="Normal 6 13 10 6" xfId="5222" xr:uid="{00000000-0005-0000-0000-000091210000}"/>
    <cellStyle name="Normal 6 13 10 7" xfId="5223" xr:uid="{00000000-0005-0000-0000-000092210000}"/>
    <cellStyle name="Normal 6 13 10 8" xfId="5224" xr:uid="{00000000-0005-0000-0000-000093210000}"/>
    <cellStyle name="Normal 6 13 10 9" xfId="5225" xr:uid="{00000000-0005-0000-0000-000094210000}"/>
    <cellStyle name="Normal 6 13 10_11. BS" xfId="10925" xr:uid="{0A84390A-9976-4694-989B-6630C1700B69}"/>
    <cellStyle name="Normal 6 13 11" xfId="5226" xr:uid="{00000000-0005-0000-0000-000096210000}"/>
    <cellStyle name="Normal 6 13 12" xfId="5227" xr:uid="{00000000-0005-0000-0000-000097210000}"/>
    <cellStyle name="Normal 6 13 13" xfId="5228" xr:uid="{00000000-0005-0000-0000-000098210000}"/>
    <cellStyle name="Normal 6 13 14" xfId="5229" xr:uid="{00000000-0005-0000-0000-000099210000}"/>
    <cellStyle name="Normal 6 13 15" xfId="5230" xr:uid="{00000000-0005-0000-0000-00009A210000}"/>
    <cellStyle name="Normal 6 13 16" xfId="5231" xr:uid="{00000000-0005-0000-0000-00009B210000}"/>
    <cellStyle name="Normal 6 13 17" xfId="5232" xr:uid="{00000000-0005-0000-0000-00009C210000}"/>
    <cellStyle name="Normal 6 13 18" xfId="5233" xr:uid="{00000000-0005-0000-0000-00009D210000}"/>
    <cellStyle name="Normal 6 13 19" xfId="5234" xr:uid="{00000000-0005-0000-0000-00009E210000}"/>
    <cellStyle name="Normal 6 13 2" xfId="5235" xr:uid="{00000000-0005-0000-0000-00009F210000}"/>
    <cellStyle name="Normal 6 13 2 10" xfId="5236" xr:uid="{00000000-0005-0000-0000-0000A0210000}"/>
    <cellStyle name="Normal 6 13 2 11" xfId="5237" xr:uid="{00000000-0005-0000-0000-0000A1210000}"/>
    <cellStyle name="Normal 6 13 2 12" xfId="5238" xr:uid="{00000000-0005-0000-0000-0000A2210000}"/>
    <cellStyle name="Normal 6 13 2 13" xfId="5239" xr:uid="{00000000-0005-0000-0000-0000A3210000}"/>
    <cellStyle name="Normal 6 13 2 14" xfId="5240" xr:uid="{00000000-0005-0000-0000-0000A4210000}"/>
    <cellStyle name="Normal 6 13 2 15" xfId="5241" xr:uid="{00000000-0005-0000-0000-0000A5210000}"/>
    <cellStyle name="Normal 6 13 2 16" xfId="5242" xr:uid="{00000000-0005-0000-0000-0000A6210000}"/>
    <cellStyle name="Normal 6 13 2 17" xfId="5243" xr:uid="{00000000-0005-0000-0000-0000A7210000}"/>
    <cellStyle name="Normal 6 13 2 18" xfId="5244" xr:uid="{00000000-0005-0000-0000-0000A8210000}"/>
    <cellStyle name="Normal 6 13 2 19" xfId="5245" xr:uid="{00000000-0005-0000-0000-0000A9210000}"/>
    <cellStyle name="Normal 6 13 2 2" xfId="5246" xr:uid="{00000000-0005-0000-0000-0000AA210000}"/>
    <cellStyle name="Normal 6 13 2 2 10" xfId="5247" xr:uid="{00000000-0005-0000-0000-0000AB210000}"/>
    <cellStyle name="Normal 6 13 2 2 11" xfId="5248" xr:uid="{00000000-0005-0000-0000-0000AC210000}"/>
    <cellStyle name="Normal 6 13 2 2 12" xfId="5249" xr:uid="{00000000-0005-0000-0000-0000AD210000}"/>
    <cellStyle name="Normal 6 13 2 2 13" xfId="5250" xr:uid="{00000000-0005-0000-0000-0000AE210000}"/>
    <cellStyle name="Normal 6 13 2 2 14" xfId="5251" xr:uid="{00000000-0005-0000-0000-0000AF210000}"/>
    <cellStyle name="Normal 6 13 2 2 15" xfId="5252" xr:uid="{00000000-0005-0000-0000-0000B0210000}"/>
    <cellStyle name="Normal 6 13 2 2 16" xfId="5253" xr:uid="{00000000-0005-0000-0000-0000B1210000}"/>
    <cellStyle name="Normal 6 13 2 2 17" xfId="5254" xr:uid="{00000000-0005-0000-0000-0000B2210000}"/>
    <cellStyle name="Normal 6 13 2 2 18" xfId="5255" xr:uid="{00000000-0005-0000-0000-0000B3210000}"/>
    <cellStyle name="Normal 6 13 2 2 19" xfId="5256" xr:uid="{00000000-0005-0000-0000-0000B4210000}"/>
    <cellStyle name="Normal 6 13 2 2 2" xfId="5257" xr:uid="{00000000-0005-0000-0000-0000B5210000}"/>
    <cellStyle name="Normal 6 13 2 2 20" xfId="5258" xr:uid="{00000000-0005-0000-0000-0000B6210000}"/>
    <cellStyle name="Normal 6 13 2 2 21" xfId="5259" xr:uid="{00000000-0005-0000-0000-0000B7210000}"/>
    <cellStyle name="Normal 6 13 2 2 22" xfId="5260" xr:uid="{00000000-0005-0000-0000-0000B8210000}"/>
    <cellStyle name="Normal 6 13 2 2 23" xfId="5261" xr:uid="{00000000-0005-0000-0000-0000B9210000}"/>
    <cellStyle name="Normal 6 13 2 2 24" xfId="5262" xr:uid="{00000000-0005-0000-0000-0000BA210000}"/>
    <cellStyle name="Normal 6 13 2 2 25" xfId="5263" xr:uid="{00000000-0005-0000-0000-0000BB210000}"/>
    <cellStyle name="Normal 6 13 2 2 26" xfId="5264" xr:uid="{00000000-0005-0000-0000-0000BC210000}"/>
    <cellStyle name="Normal 6 13 2 2 3" xfId="5265" xr:uid="{00000000-0005-0000-0000-0000BD210000}"/>
    <cellStyle name="Normal 6 13 2 2 4" xfId="5266" xr:uid="{00000000-0005-0000-0000-0000BE210000}"/>
    <cellStyle name="Normal 6 13 2 2 5" xfId="5267" xr:uid="{00000000-0005-0000-0000-0000BF210000}"/>
    <cellStyle name="Normal 6 13 2 2 6" xfId="5268" xr:uid="{00000000-0005-0000-0000-0000C0210000}"/>
    <cellStyle name="Normal 6 13 2 2 7" xfId="5269" xr:uid="{00000000-0005-0000-0000-0000C1210000}"/>
    <cellStyle name="Normal 6 13 2 2 8" xfId="5270" xr:uid="{00000000-0005-0000-0000-0000C2210000}"/>
    <cellStyle name="Normal 6 13 2 2 9" xfId="5271" xr:uid="{00000000-0005-0000-0000-0000C3210000}"/>
    <cellStyle name="Normal 6 13 2 2_11. BS" xfId="10927" xr:uid="{0EAF119C-8BC0-49E1-9007-25F2B515DCD5}"/>
    <cellStyle name="Normal 6 13 2 20" xfId="5272" xr:uid="{00000000-0005-0000-0000-0000C5210000}"/>
    <cellStyle name="Normal 6 13 2 21" xfId="5273" xr:uid="{00000000-0005-0000-0000-0000C6210000}"/>
    <cellStyle name="Normal 6 13 2 22" xfId="5274" xr:uid="{00000000-0005-0000-0000-0000C7210000}"/>
    <cellStyle name="Normal 6 13 2 23" xfId="5275" xr:uid="{00000000-0005-0000-0000-0000C8210000}"/>
    <cellStyle name="Normal 6 13 2 24" xfId="5276" xr:uid="{00000000-0005-0000-0000-0000C9210000}"/>
    <cellStyle name="Normal 6 13 2 25" xfId="5277" xr:uid="{00000000-0005-0000-0000-0000CA210000}"/>
    <cellStyle name="Normal 6 13 2 26" xfId="5278" xr:uid="{00000000-0005-0000-0000-0000CB210000}"/>
    <cellStyle name="Normal 6 13 2 27" xfId="5279" xr:uid="{00000000-0005-0000-0000-0000CC210000}"/>
    <cellStyle name="Normal 6 13 2 28" xfId="5280" xr:uid="{00000000-0005-0000-0000-0000CD210000}"/>
    <cellStyle name="Normal 6 13 2 29" xfId="5281" xr:uid="{00000000-0005-0000-0000-0000CE210000}"/>
    <cellStyle name="Normal 6 13 2 3" xfId="5282" xr:uid="{00000000-0005-0000-0000-0000CF210000}"/>
    <cellStyle name="Normal 6 13 2 3 10" xfId="5283" xr:uid="{00000000-0005-0000-0000-0000D0210000}"/>
    <cellStyle name="Normal 6 13 2 3 11" xfId="5284" xr:uid="{00000000-0005-0000-0000-0000D1210000}"/>
    <cellStyle name="Normal 6 13 2 3 12" xfId="5285" xr:uid="{00000000-0005-0000-0000-0000D2210000}"/>
    <cellStyle name="Normal 6 13 2 3 13" xfId="5286" xr:uid="{00000000-0005-0000-0000-0000D3210000}"/>
    <cellStyle name="Normal 6 13 2 3 14" xfId="5287" xr:uid="{00000000-0005-0000-0000-0000D4210000}"/>
    <cellStyle name="Normal 6 13 2 3 15" xfId="5288" xr:uid="{00000000-0005-0000-0000-0000D5210000}"/>
    <cellStyle name="Normal 6 13 2 3 16" xfId="5289" xr:uid="{00000000-0005-0000-0000-0000D6210000}"/>
    <cellStyle name="Normal 6 13 2 3 17" xfId="5290" xr:uid="{00000000-0005-0000-0000-0000D7210000}"/>
    <cellStyle name="Normal 6 13 2 3 18" xfId="5291" xr:uid="{00000000-0005-0000-0000-0000D8210000}"/>
    <cellStyle name="Normal 6 13 2 3 19" xfId="5292" xr:uid="{00000000-0005-0000-0000-0000D9210000}"/>
    <cellStyle name="Normal 6 13 2 3 2" xfId="5293" xr:uid="{00000000-0005-0000-0000-0000DA210000}"/>
    <cellStyle name="Normal 6 13 2 3 20" xfId="5294" xr:uid="{00000000-0005-0000-0000-0000DB210000}"/>
    <cellStyle name="Normal 6 13 2 3 21" xfId="5295" xr:uid="{00000000-0005-0000-0000-0000DC210000}"/>
    <cellStyle name="Normal 6 13 2 3 22" xfId="5296" xr:uid="{00000000-0005-0000-0000-0000DD210000}"/>
    <cellStyle name="Normal 6 13 2 3 23" xfId="5297" xr:uid="{00000000-0005-0000-0000-0000DE210000}"/>
    <cellStyle name="Normal 6 13 2 3 24" xfId="5298" xr:uid="{00000000-0005-0000-0000-0000DF210000}"/>
    <cellStyle name="Normal 6 13 2 3 25" xfId="5299" xr:uid="{00000000-0005-0000-0000-0000E0210000}"/>
    <cellStyle name="Normal 6 13 2 3 26" xfId="5300" xr:uid="{00000000-0005-0000-0000-0000E1210000}"/>
    <cellStyle name="Normal 6 13 2 3 3" xfId="5301" xr:uid="{00000000-0005-0000-0000-0000E2210000}"/>
    <cellStyle name="Normal 6 13 2 3 4" xfId="5302" xr:uid="{00000000-0005-0000-0000-0000E3210000}"/>
    <cellStyle name="Normal 6 13 2 3 5" xfId="5303" xr:uid="{00000000-0005-0000-0000-0000E4210000}"/>
    <cellStyle name="Normal 6 13 2 3 6" xfId="5304" xr:uid="{00000000-0005-0000-0000-0000E5210000}"/>
    <cellStyle name="Normal 6 13 2 3 7" xfId="5305" xr:uid="{00000000-0005-0000-0000-0000E6210000}"/>
    <cellStyle name="Normal 6 13 2 3 8" xfId="5306" xr:uid="{00000000-0005-0000-0000-0000E7210000}"/>
    <cellStyle name="Normal 6 13 2 3 9" xfId="5307" xr:uid="{00000000-0005-0000-0000-0000E8210000}"/>
    <cellStyle name="Normal 6 13 2 3_11. BS" xfId="10928" xr:uid="{95A7FA6E-13C0-4429-A58E-FB8ECD752D13}"/>
    <cellStyle name="Normal 6 13 2 30" xfId="5308" xr:uid="{00000000-0005-0000-0000-0000EA210000}"/>
    <cellStyle name="Normal 6 13 2 31" xfId="5309" xr:uid="{00000000-0005-0000-0000-0000EB210000}"/>
    <cellStyle name="Normal 6 13 2 32" xfId="5310" xr:uid="{00000000-0005-0000-0000-0000EC210000}"/>
    <cellStyle name="Normal 6 13 2 33" xfId="5311" xr:uid="{00000000-0005-0000-0000-0000ED210000}"/>
    <cellStyle name="Normal 6 13 2 4" xfId="5312" xr:uid="{00000000-0005-0000-0000-0000EE210000}"/>
    <cellStyle name="Normal 6 13 2 4 10" xfId="5313" xr:uid="{00000000-0005-0000-0000-0000EF210000}"/>
    <cellStyle name="Normal 6 13 2 4 11" xfId="5314" xr:uid="{00000000-0005-0000-0000-0000F0210000}"/>
    <cellStyle name="Normal 6 13 2 4 12" xfId="5315" xr:uid="{00000000-0005-0000-0000-0000F1210000}"/>
    <cellStyle name="Normal 6 13 2 4 13" xfId="5316" xr:uid="{00000000-0005-0000-0000-0000F2210000}"/>
    <cellStyle name="Normal 6 13 2 4 14" xfId="5317" xr:uid="{00000000-0005-0000-0000-0000F3210000}"/>
    <cellStyle name="Normal 6 13 2 4 15" xfId="5318" xr:uid="{00000000-0005-0000-0000-0000F4210000}"/>
    <cellStyle name="Normal 6 13 2 4 16" xfId="5319" xr:uid="{00000000-0005-0000-0000-0000F5210000}"/>
    <cellStyle name="Normal 6 13 2 4 17" xfId="5320" xr:uid="{00000000-0005-0000-0000-0000F6210000}"/>
    <cellStyle name="Normal 6 13 2 4 18" xfId="5321" xr:uid="{00000000-0005-0000-0000-0000F7210000}"/>
    <cellStyle name="Normal 6 13 2 4 19" xfId="5322" xr:uid="{00000000-0005-0000-0000-0000F8210000}"/>
    <cellStyle name="Normal 6 13 2 4 2" xfId="5323" xr:uid="{00000000-0005-0000-0000-0000F9210000}"/>
    <cellStyle name="Normal 6 13 2 4 20" xfId="5324" xr:uid="{00000000-0005-0000-0000-0000FA210000}"/>
    <cellStyle name="Normal 6 13 2 4 21" xfId="5325" xr:uid="{00000000-0005-0000-0000-0000FB210000}"/>
    <cellStyle name="Normal 6 13 2 4 22" xfId="5326" xr:uid="{00000000-0005-0000-0000-0000FC210000}"/>
    <cellStyle name="Normal 6 13 2 4 23" xfId="5327" xr:uid="{00000000-0005-0000-0000-0000FD210000}"/>
    <cellStyle name="Normal 6 13 2 4 24" xfId="5328" xr:uid="{00000000-0005-0000-0000-0000FE210000}"/>
    <cellStyle name="Normal 6 13 2 4 25" xfId="5329" xr:uid="{00000000-0005-0000-0000-0000FF210000}"/>
    <cellStyle name="Normal 6 13 2 4 26" xfId="5330" xr:uid="{00000000-0005-0000-0000-000000220000}"/>
    <cellStyle name="Normal 6 13 2 4 3" xfId="5331" xr:uid="{00000000-0005-0000-0000-000001220000}"/>
    <cellStyle name="Normal 6 13 2 4 4" xfId="5332" xr:uid="{00000000-0005-0000-0000-000002220000}"/>
    <cellStyle name="Normal 6 13 2 4 5" xfId="5333" xr:uid="{00000000-0005-0000-0000-000003220000}"/>
    <cellStyle name="Normal 6 13 2 4 6" xfId="5334" xr:uid="{00000000-0005-0000-0000-000004220000}"/>
    <cellStyle name="Normal 6 13 2 4 7" xfId="5335" xr:uid="{00000000-0005-0000-0000-000005220000}"/>
    <cellStyle name="Normal 6 13 2 4 8" xfId="5336" xr:uid="{00000000-0005-0000-0000-000006220000}"/>
    <cellStyle name="Normal 6 13 2 4 9" xfId="5337" xr:uid="{00000000-0005-0000-0000-000007220000}"/>
    <cellStyle name="Normal 6 13 2 4_11. BS" xfId="10929" xr:uid="{8C1F18EC-793C-4539-9F53-8B418B7218E9}"/>
    <cellStyle name="Normal 6 13 2 5" xfId="5338" xr:uid="{00000000-0005-0000-0000-000009220000}"/>
    <cellStyle name="Normal 6 13 2 5 10" xfId="5339" xr:uid="{00000000-0005-0000-0000-00000A220000}"/>
    <cellStyle name="Normal 6 13 2 5 11" xfId="5340" xr:uid="{00000000-0005-0000-0000-00000B220000}"/>
    <cellStyle name="Normal 6 13 2 5 12" xfId="5341" xr:uid="{00000000-0005-0000-0000-00000C220000}"/>
    <cellStyle name="Normal 6 13 2 5 13" xfId="5342" xr:uid="{00000000-0005-0000-0000-00000D220000}"/>
    <cellStyle name="Normal 6 13 2 5 14" xfId="5343" xr:uid="{00000000-0005-0000-0000-00000E220000}"/>
    <cellStyle name="Normal 6 13 2 5 15" xfId="5344" xr:uid="{00000000-0005-0000-0000-00000F220000}"/>
    <cellStyle name="Normal 6 13 2 5 16" xfId="5345" xr:uid="{00000000-0005-0000-0000-000010220000}"/>
    <cellStyle name="Normal 6 13 2 5 17" xfId="5346" xr:uid="{00000000-0005-0000-0000-000011220000}"/>
    <cellStyle name="Normal 6 13 2 5 18" xfId="5347" xr:uid="{00000000-0005-0000-0000-000012220000}"/>
    <cellStyle name="Normal 6 13 2 5 19" xfId="5348" xr:uid="{00000000-0005-0000-0000-000013220000}"/>
    <cellStyle name="Normal 6 13 2 5 2" xfId="5349" xr:uid="{00000000-0005-0000-0000-000014220000}"/>
    <cellStyle name="Normal 6 13 2 5 20" xfId="5350" xr:uid="{00000000-0005-0000-0000-000015220000}"/>
    <cellStyle name="Normal 6 13 2 5 21" xfId="5351" xr:uid="{00000000-0005-0000-0000-000016220000}"/>
    <cellStyle name="Normal 6 13 2 5 22" xfId="5352" xr:uid="{00000000-0005-0000-0000-000017220000}"/>
    <cellStyle name="Normal 6 13 2 5 23" xfId="5353" xr:uid="{00000000-0005-0000-0000-000018220000}"/>
    <cellStyle name="Normal 6 13 2 5 24" xfId="5354" xr:uid="{00000000-0005-0000-0000-000019220000}"/>
    <cellStyle name="Normal 6 13 2 5 25" xfId="5355" xr:uid="{00000000-0005-0000-0000-00001A220000}"/>
    <cellStyle name="Normal 6 13 2 5 26" xfId="5356" xr:uid="{00000000-0005-0000-0000-00001B220000}"/>
    <cellStyle name="Normal 6 13 2 5 3" xfId="5357" xr:uid="{00000000-0005-0000-0000-00001C220000}"/>
    <cellStyle name="Normal 6 13 2 5 4" xfId="5358" xr:uid="{00000000-0005-0000-0000-00001D220000}"/>
    <cellStyle name="Normal 6 13 2 5 5" xfId="5359" xr:uid="{00000000-0005-0000-0000-00001E220000}"/>
    <cellStyle name="Normal 6 13 2 5 6" xfId="5360" xr:uid="{00000000-0005-0000-0000-00001F220000}"/>
    <cellStyle name="Normal 6 13 2 5 7" xfId="5361" xr:uid="{00000000-0005-0000-0000-000020220000}"/>
    <cellStyle name="Normal 6 13 2 5 8" xfId="5362" xr:uid="{00000000-0005-0000-0000-000021220000}"/>
    <cellStyle name="Normal 6 13 2 5 9" xfId="5363" xr:uid="{00000000-0005-0000-0000-000022220000}"/>
    <cellStyle name="Normal 6 13 2 5_11. BS" xfId="10930" xr:uid="{8D178620-1397-438B-85CD-2D960B08DA04}"/>
    <cellStyle name="Normal 6 13 2 6" xfId="5364" xr:uid="{00000000-0005-0000-0000-000024220000}"/>
    <cellStyle name="Normal 6 13 2 6 10" xfId="5365" xr:uid="{00000000-0005-0000-0000-000025220000}"/>
    <cellStyle name="Normal 6 13 2 6 11" xfId="5366" xr:uid="{00000000-0005-0000-0000-000026220000}"/>
    <cellStyle name="Normal 6 13 2 6 12" xfId="5367" xr:uid="{00000000-0005-0000-0000-000027220000}"/>
    <cellStyle name="Normal 6 13 2 6 13" xfId="5368" xr:uid="{00000000-0005-0000-0000-000028220000}"/>
    <cellStyle name="Normal 6 13 2 6 14" xfId="5369" xr:uid="{00000000-0005-0000-0000-000029220000}"/>
    <cellStyle name="Normal 6 13 2 6 15" xfId="5370" xr:uid="{00000000-0005-0000-0000-00002A220000}"/>
    <cellStyle name="Normal 6 13 2 6 16" xfId="5371" xr:uid="{00000000-0005-0000-0000-00002B220000}"/>
    <cellStyle name="Normal 6 13 2 6 17" xfId="5372" xr:uid="{00000000-0005-0000-0000-00002C220000}"/>
    <cellStyle name="Normal 6 13 2 6 18" xfId="5373" xr:uid="{00000000-0005-0000-0000-00002D220000}"/>
    <cellStyle name="Normal 6 13 2 6 19" xfId="5374" xr:uid="{00000000-0005-0000-0000-00002E220000}"/>
    <cellStyle name="Normal 6 13 2 6 2" xfId="5375" xr:uid="{00000000-0005-0000-0000-00002F220000}"/>
    <cellStyle name="Normal 6 13 2 6 20" xfId="5376" xr:uid="{00000000-0005-0000-0000-000030220000}"/>
    <cellStyle name="Normal 6 13 2 6 21" xfId="5377" xr:uid="{00000000-0005-0000-0000-000031220000}"/>
    <cellStyle name="Normal 6 13 2 6 22" xfId="5378" xr:uid="{00000000-0005-0000-0000-000032220000}"/>
    <cellStyle name="Normal 6 13 2 6 23" xfId="5379" xr:uid="{00000000-0005-0000-0000-000033220000}"/>
    <cellStyle name="Normal 6 13 2 6 24" xfId="5380" xr:uid="{00000000-0005-0000-0000-000034220000}"/>
    <cellStyle name="Normal 6 13 2 6 25" xfId="5381" xr:uid="{00000000-0005-0000-0000-000035220000}"/>
    <cellStyle name="Normal 6 13 2 6 26" xfId="5382" xr:uid="{00000000-0005-0000-0000-000036220000}"/>
    <cellStyle name="Normal 6 13 2 6 3" xfId="5383" xr:uid="{00000000-0005-0000-0000-000037220000}"/>
    <cellStyle name="Normal 6 13 2 6 4" xfId="5384" xr:uid="{00000000-0005-0000-0000-000038220000}"/>
    <cellStyle name="Normal 6 13 2 6 5" xfId="5385" xr:uid="{00000000-0005-0000-0000-000039220000}"/>
    <cellStyle name="Normal 6 13 2 6 6" xfId="5386" xr:uid="{00000000-0005-0000-0000-00003A220000}"/>
    <cellStyle name="Normal 6 13 2 6 7" xfId="5387" xr:uid="{00000000-0005-0000-0000-00003B220000}"/>
    <cellStyle name="Normal 6 13 2 6 8" xfId="5388" xr:uid="{00000000-0005-0000-0000-00003C220000}"/>
    <cellStyle name="Normal 6 13 2 6 9" xfId="5389" xr:uid="{00000000-0005-0000-0000-00003D220000}"/>
    <cellStyle name="Normal 6 13 2 6_11. BS" xfId="10931" xr:uid="{6F4188C2-8CA1-4E97-96B9-3DFDA452367B}"/>
    <cellStyle name="Normal 6 13 2 7" xfId="5390" xr:uid="{00000000-0005-0000-0000-00003F220000}"/>
    <cellStyle name="Normal 6 13 2 7 10" xfId="5391" xr:uid="{00000000-0005-0000-0000-000040220000}"/>
    <cellStyle name="Normal 6 13 2 7 11" xfId="5392" xr:uid="{00000000-0005-0000-0000-000041220000}"/>
    <cellStyle name="Normal 6 13 2 7 12" xfId="5393" xr:uid="{00000000-0005-0000-0000-000042220000}"/>
    <cellStyle name="Normal 6 13 2 7 13" xfId="5394" xr:uid="{00000000-0005-0000-0000-000043220000}"/>
    <cellStyle name="Normal 6 13 2 7 14" xfId="5395" xr:uid="{00000000-0005-0000-0000-000044220000}"/>
    <cellStyle name="Normal 6 13 2 7 15" xfId="5396" xr:uid="{00000000-0005-0000-0000-000045220000}"/>
    <cellStyle name="Normal 6 13 2 7 16" xfId="5397" xr:uid="{00000000-0005-0000-0000-000046220000}"/>
    <cellStyle name="Normal 6 13 2 7 17" xfId="5398" xr:uid="{00000000-0005-0000-0000-000047220000}"/>
    <cellStyle name="Normal 6 13 2 7 18" xfId="5399" xr:uid="{00000000-0005-0000-0000-000048220000}"/>
    <cellStyle name="Normal 6 13 2 7 19" xfId="5400" xr:uid="{00000000-0005-0000-0000-000049220000}"/>
    <cellStyle name="Normal 6 13 2 7 2" xfId="5401" xr:uid="{00000000-0005-0000-0000-00004A220000}"/>
    <cellStyle name="Normal 6 13 2 7 20" xfId="5402" xr:uid="{00000000-0005-0000-0000-00004B220000}"/>
    <cellStyle name="Normal 6 13 2 7 21" xfId="5403" xr:uid="{00000000-0005-0000-0000-00004C220000}"/>
    <cellStyle name="Normal 6 13 2 7 22" xfId="5404" xr:uid="{00000000-0005-0000-0000-00004D220000}"/>
    <cellStyle name="Normal 6 13 2 7 23" xfId="5405" xr:uid="{00000000-0005-0000-0000-00004E220000}"/>
    <cellStyle name="Normal 6 13 2 7 24" xfId="5406" xr:uid="{00000000-0005-0000-0000-00004F220000}"/>
    <cellStyle name="Normal 6 13 2 7 25" xfId="5407" xr:uid="{00000000-0005-0000-0000-000050220000}"/>
    <cellStyle name="Normal 6 13 2 7 26" xfId="5408" xr:uid="{00000000-0005-0000-0000-000051220000}"/>
    <cellStyle name="Normal 6 13 2 7 3" xfId="5409" xr:uid="{00000000-0005-0000-0000-000052220000}"/>
    <cellStyle name="Normal 6 13 2 7 4" xfId="5410" xr:uid="{00000000-0005-0000-0000-000053220000}"/>
    <cellStyle name="Normal 6 13 2 7 5" xfId="5411" xr:uid="{00000000-0005-0000-0000-000054220000}"/>
    <cellStyle name="Normal 6 13 2 7 6" xfId="5412" xr:uid="{00000000-0005-0000-0000-000055220000}"/>
    <cellStyle name="Normal 6 13 2 7 7" xfId="5413" xr:uid="{00000000-0005-0000-0000-000056220000}"/>
    <cellStyle name="Normal 6 13 2 7 8" xfId="5414" xr:uid="{00000000-0005-0000-0000-000057220000}"/>
    <cellStyle name="Normal 6 13 2 7 9" xfId="5415" xr:uid="{00000000-0005-0000-0000-000058220000}"/>
    <cellStyle name="Normal 6 13 2 7_11. BS" xfId="10932" xr:uid="{87ABED23-4F11-4DD0-A1AF-C2FA007C39F6}"/>
    <cellStyle name="Normal 6 13 2 8" xfId="5416" xr:uid="{00000000-0005-0000-0000-00005A220000}"/>
    <cellStyle name="Normal 6 13 2 8 10" xfId="5417" xr:uid="{00000000-0005-0000-0000-00005B220000}"/>
    <cellStyle name="Normal 6 13 2 8 11" xfId="5418" xr:uid="{00000000-0005-0000-0000-00005C220000}"/>
    <cellStyle name="Normal 6 13 2 8 12" xfId="5419" xr:uid="{00000000-0005-0000-0000-00005D220000}"/>
    <cellStyle name="Normal 6 13 2 8 13" xfId="5420" xr:uid="{00000000-0005-0000-0000-00005E220000}"/>
    <cellStyle name="Normal 6 13 2 8 14" xfId="5421" xr:uid="{00000000-0005-0000-0000-00005F220000}"/>
    <cellStyle name="Normal 6 13 2 8 15" xfId="5422" xr:uid="{00000000-0005-0000-0000-000060220000}"/>
    <cellStyle name="Normal 6 13 2 8 16" xfId="5423" xr:uid="{00000000-0005-0000-0000-000061220000}"/>
    <cellStyle name="Normal 6 13 2 8 17" xfId="5424" xr:uid="{00000000-0005-0000-0000-000062220000}"/>
    <cellStyle name="Normal 6 13 2 8 18" xfId="5425" xr:uid="{00000000-0005-0000-0000-000063220000}"/>
    <cellStyle name="Normal 6 13 2 8 19" xfId="5426" xr:uid="{00000000-0005-0000-0000-000064220000}"/>
    <cellStyle name="Normal 6 13 2 8 2" xfId="5427" xr:uid="{00000000-0005-0000-0000-000065220000}"/>
    <cellStyle name="Normal 6 13 2 8 20" xfId="5428" xr:uid="{00000000-0005-0000-0000-000066220000}"/>
    <cellStyle name="Normal 6 13 2 8 21" xfId="5429" xr:uid="{00000000-0005-0000-0000-000067220000}"/>
    <cellStyle name="Normal 6 13 2 8 22" xfId="5430" xr:uid="{00000000-0005-0000-0000-000068220000}"/>
    <cellStyle name="Normal 6 13 2 8 23" xfId="5431" xr:uid="{00000000-0005-0000-0000-000069220000}"/>
    <cellStyle name="Normal 6 13 2 8 24" xfId="5432" xr:uid="{00000000-0005-0000-0000-00006A220000}"/>
    <cellStyle name="Normal 6 13 2 8 25" xfId="5433" xr:uid="{00000000-0005-0000-0000-00006B220000}"/>
    <cellStyle name="Normal 6 13 2 8 26" xfId="5434" xr:uid="{00000000-0005-0000-0000-00006C220000}"/>
    <cellStyle name="Normal 6 13 2 8 3" xfId="5435" xr:uid="{00000000-0005-0000-0000-00006D220000}"/>
    <cellStyle name="Normal 6 13 2 8 4" xfId="5436" xr:uid="{00000000-0005-0000-0000-00006E220000}"/>
    <cellStyle name="Normal 6 13 2 8 5" xfId="5437" xr:uid="{00000000-0005-0000-0000-00006F220000}"/>
    <cellStyle name="Normal 6 13 2 8 6" xfId="5438" xr:uid="{00000000-0005-0000-0000-000070220000}"/>
    <cellStyle name="Normal 6 13 2 8 7" xfId="5439" xr:uid="{00000000-0005-0000-0000-000071220000}"/>
    <cellStyle name="Normal 6 13 2 8 8" xfId="5440" xr:uid="{00000000-0005-0000-0000-000072220000}"/>
    <cellStyle name="Normal 6 13 2 8 9" xfId="5441" xr:uid="{00000000-0005-0000-0000-000073220000}"/>
    <cellStyle name="Normal 6 13 2 8_11. BS" xfId="10933" xr:uid="{A688D39B-A157-4271-BBBA-6762CD0E867B}"/>
    <cellStyle name="Normal 6 13 2 9" xfId="5442" xr:uid="{00000000-0005-0000-0000-000075220000}"/>
    <cellStyle name="Normal 6 13 2_11. BS" xfId="10926" xr:uid="{DA2BFD59-5D3A-4477-B473-E46464CC871E}"/>
    <cellStyle name="Normal 6 13 20" xfId="5443" xr:uid="{00000000-0005-0000-0000-000077220000}"/>
    <cellStyle name="Normal 6 13 21" xfId="5444" xr:uid="{00000000-0005-0000-0000-000078220000}"/>
    <cellStyle name="Normal 6 13 22" xfId="5445" xr:uid="{00000000-0005-0000-0000-000079220000}"/>
    <cellStyle name="Normal 6 13 23" xfId="5446" xr:uid="{00000000-0005-0000-0000-00007A220000}"/>
    <cellStyle name="Normal 6 13 24" xfId="5447" xr:uid="{00000000-0005-0000-0000-00007B220000}"/>
    <cellStyle name="Normal 6 13 25" xfId="5448" xr:uid="{00000000-0005-0000-0000-00007C220000}"/>
    <cellStyle name="Normal 6 13 26" xfId="5449" xr:uid="{00000000-0005-0000-0000-00007D220000}"/>
    <cellStyle name="Normal 6 13 27" xfId="5450" xr:uid="{00000000-0005-0000-0000-00007E220000}"/>
    <cellStyle name="Normal 6 13 28" xfId="5451" xr:uid="{00000000-0005-0000-0000-00007F220000}"/>
    <cellStyle name="Normal 6 13 29" xfId="5452" xr:uid="{00000000-0005-0000-0000-000080220000}"/>
    <cellStyle name="Normal 6 13 3" xfId="5453" xr:uid="{00000000-0005-0000-0000-000081220000}"/>
    <cellStyle name="Normal 6 13 3 10" xfId="5454" xr:uid="{00000000-0005-0000-0000-000082220000}"/>
    <cellStyle name="Normal 6 13 3 11" xfId="5455" xr:uid="{00000000-0005-0000-0000-000083220000}"/>
    <cellStyle name="Normal 6 13 3 12" xfId="5456" xr:uid="{00000000-0005-0000-0000-000084220000}"/>
    <cellStyle name="Normal 6 13 3 13" xfId="5457" xr:uid="{00000000-0005-0000-0000-000085220000}"/>
    <cellStyle name="Normal 6 13 3 14" xfId="5458" xr:uid="{00000000-0005-0000-0000-000086220000}"/>
    <cellStyle name="Normal 6 13 3 15" xfId="5459" xr:uid="{00000000-0005-0000-0000-000087220000}"/>
    <cellStyle name="Normal 6 13 3 16" xfId="5460" xr:uid="{00000000-0005-0000-0000-000088220000}"/>
    <cellStyle name="Normal 6 13 3 17" xfId="5461" xr:uid="{00000000-0005-0000-0000-000089220000}"/>
    <cellStyle name="Normal 6 13 3 18" xfId="5462" xr:uid="{00000000-0005-0000-0000-00008A220000}"/>
    <cellStyle name="Normal 6 13 3 19" xfId="5463" xr:uid="{00000000-0005-0000-0000-00008B220000}"/>
    <cellStyle name="Normal 6 13 3 2" xfId="5464" xr:uid="{00000000-0005-0000-0000-00008C220000}"/>
    <cellStyle name="Normal 6 13 3 2 10" xfId="5465" xr:uid="{00000000-0005-0000-0000-00008D220000}"/>
    <cellStyle name="Normal 6 13 3 2 11" xfId="5466" xr:uid="{00000000-0005-0000-0000-00008E220000}"/>
    <cellStyle name="Normal 6 13 3 2 12" xfId="5467" xr:uid="{00000000-0005-0000-0000-00008F220000}"/>
    <cellStyle name="Normal 6 13 3 2 13" xfId="5468" xr:uid="{00000000-0005-0000-0000-000090220000}"/>
    <cellStyle name="Normal 6 13 3 2 14" xfId="5469" xr:uid="{00000000-0005-0000-0000-000091220000}"/>
    <cellStyle name="Normal 6 13 3 2 15" xfId="5470" xr:uid="{00000000-0005-0000-0000-000092220000}"/>
    <cellStyle name="Normal 6 13 3 2 16" xfId="5471" xr:uid="{00000000-0005-0000-0000-000093220000}"/>
    <cellStyle name="Normal 6 13 3 2 17" xfId="5472" xr:uid="{00000000-0005-0000-0000-000094220000}"/>
    <cellStyle name="Normal 6 13 3 2 18" xfId="5473" xr:uid="{00000000-0005-0000-0000-000095220000}"/>
    <cellStyle name="Normal 6 13 3 2 19" xfId="5474" xr:uid="{00000000-0005-0000-0000-000096220000}"/>
    <cellStyle name="Normal 6 13 3 2 2" xfId="5475" xr:uid="{00000000-0005-0000-0000-000097220000}"/>
    <cellStyle name="Normal 6 13 3 2 20" xfId="5476" xr:uid="{00000000-0005-0000-0000-000098220000}"/>
    <cellStyle name="Normal 6 13 3 2 21" xfId="5477" xr:uid="{00000000-0005-0000-0000-000099220000}"/>
    <cellStyle name="Normal 6 13 3 2_11. BS" xfId="10935" xr:uid="{230B6052-3D00-4C4E-B6A4-0575E25306B5}"/>
    <cellStyle name="Normal 6 13 3_11. BS" xfId="10934" xr:uid="{99ECF621-3DD0-4D28-906F-2E88E41BE88C}"/>
    <cellStyle name="Normal 6 13_11. BS" xfId="10924" xr:uid="{CF68FDD5-1D54-43CD-A794-358F296573DC}"/>
    <cellStyle name="Normal 6 2" xfId="432" xr:uid="{00000000-0005-0000-0000-00009A220000}"/>
    <cellStyle name="Normal 6 2 2" xfId="8513" xr:uid="{00000000-0005-0000-0000-00009B220000}"/>
    <cellStyle name="Normal 6 2 2 2" xfId="8514" xr:uid="{00000000-0005-0000-0000-00009C220000}"/>
    <cellStyle name="Normal 6 2 2 3" xfId="8515" xr:uid="{00000000-0005-0000-0000-00009D220000}"/>
    <cellStyle name="Normal 6 2 2 4" xfId="8516" xr:uid="{00000000-0005-0000-0000-00009E220000}"/>
    <cellStyle name="Normal 6 2 2 5" xfId="8517" xr:uid="{00000000-0005-0000-0000-00009F220000}"/>
    <cellStyle name="Normal 6 2 2_11. BS" xfId="10936" xr:uid="{82771B2A-5306-48F3-A1D9-D708AAFFEC76}"/>
    <cellStyle name="Normal 6 2 3" xfId="8518" xr:uid="{00000000-0005-0000-0000-0000A1220000}"/>
    <cellStyle name="Normal 6 2 4" xfId="8519" xr:uid="{00000000-0005-0000-0000-0000A2220000}"/>
    <cellStyle name="Normal 6 2 5" xfId="8520" xr:uid="{00000000-0005-0000-0000-0000A3220000}"/>
    <cellStyle name="Normal 6 2_14. BAs" xfId="9066" xr:uid="{00000000-0005-0000-0000-0000A4220000}"/>
    <cellStyle name="Normal 6 3" xfId="1699" xr:uid="{00000000-0005-0000-0000-0000A5220000}"/>
    <cellStyle name="Normal 6 4" xfId="1700" xr:uid="{00000000-0005-0000-0000-0000A6220000}"/>
    <cellStyle name="Normal 6 4 2" xfId="8521" xr:uid="{00000000-0005-0000-0000-0000A7220000}"/>
    <cellStyle name="Normal 6 4_14. BAs" xfId="9067" xr:uid="{00000000-0005-0000-0000-0000A8220000}"/>
    <cellStyle name="Normal 6 5" xfId="1701" xr:uid="{00000000-0005-0000-0000-0000A9220000}"/>
    <cellStyle name="Normal 6 6" xfId="1702" xr:uid="{00000000-0005-0000-0000-0000AA220000}"/>
    <cellStyle name="Normal 6 7" xfId="1703" xr:uid="{00000000-0005-0000-0000-0000AB220000}"/>
    <cellStyle name="Normal 6 8" xfId="1704" xr:uid="{00000000-0005-0000-0000-0000AC220000}"/>
    <cellStyle name="Normal 6 9" xfId="1705" xr:uid="{00000000-0005-0000-0000-0000AD220000}"/>
    <cellStyle name="Normal 6_14. BAs" xfId="9065" xr:uid="{00000000-0005-0000-0000-0000AE220000}"/>
    <cellStyle name="Normal 60" xfId="1706" xr:uid="{00000000-0005-0000-0000-0000AF220000}"/>
    <cellStyle name="Normal 60 2" xfId="8522" xr:uid="{00000000-0005-0000-0000-0000B0220000}"/>
    <cellStyle name="Normal 60_14. BAs" xfId="9068" xr:uid="{00000000-0005-0000-0000-0000B1220000}"/>
    <cellStyle name="Normal 61" xfId="1707" xr:uid="{00000000-0005-0000-0000-0000B2220000}"/>
    <cellStyle name="Normal 62" xfId="1708" xr:uid="{00000000-0005-0000-0000-0000B3220000}"/>
    <cellStyle name="Normal 63" xfId="1709" xr:uid="{00000000-0005-0000-0000-0000B4220000}"/>
    <cellStyle name="Normal 64" xfId="1710" xr:uid="{00000000-0005-0000-0000-0000B5220000}"/>
    <cellStyle name="Normal 64 2" xfId="1711" xr:uid="{00000000-0005-0000-0000-0000B6220000}"/>
    <cellStyle name="Normal 64_14. BAs" xfId="9069" xr:uid="{00000000-0005-0000-0000-0000B7220000}"/>
    <cellStyle name="Normal 65" xfId="1712" xr:uid="{00000000-0005-0000-0000-0000B8220000}"/>
    <cellStyle name="Normal 66" xfId="1713" xr:uid="{00000000-0005-0000-0000-0000B9220000}"/>
    <cellStyle name="Normal 67" xfId="1714" xr:uid="{00000000-0005-0000-0000-0000BA220000}"/>
    <cellStyle name="Normal 68" xfId="1715" xr:uid="{00000000-0005-0000-0000-0000BB220000}"/>
    <cellStyle name="Normal 69" xfId="1716" xr:uid="{00000000-0005-0000-0000-0000BC220000}"/>
    <cellStyle name="Normal 69 2" xfId="1717" xr:uid="{00000000-0005-0000-0000-0000BD220000}"/>
    <cellStyle name="Normal 69_14. BAs" xfId="9070" xr:uid="{00000000-0005-0000-0000-0000BE220000}"/>
    <cellStyle name="Normal 7" xfId="433" xr:uid="{00000000-0005-0000-0000-0000BF220000}"/>
    <cellStyle name="Normal 7 2" xfId="434" xr:uid="{00000000-0005-0000-0000-0000C0220000}"/>
    <cellStyle name="Normal 7 2 2" xfId="8523" xr:uid="{00000000-0005-0000-0000-0000C1220000}"/>
    <cellStyle name="Normal 7 2 3" xfId="8524" xr:uid="{00000000-0005-0000-0000-0000C2220000}"/>
    <cellStyle name="Normal 7 2 4" xfId="8525" xr:uid="{00000000-0005-0000-0000-0000C3220000}"/>
    <cellStyle name="Normal 7 2 5" xfId="8526" xr:uid="{00000000-0005-0000-0000-0000C4220000}"/>
    <cellStyle name="Normal 7 2_14. BAs" xfId="9072" xr:uid="{00000000-0005-0000-0000-0000C5220000}"/>
    <cellStyle name="Normal 7 3" xfId="1718" xr:uid="{00000000-0005-0000-0000-0000C6220000}"/>
    <cellStyle name="Normal 7 3 2" xfId="8527" xr:uid="{00000000-0005-0000-0000-0000C7220000}"/>
    <cellStyle name="Normal 7 3_14. BAs" xfId="9073" xr:uid="{00000000-0005-0000-0000-0000C8220000}"/>
    <cellStyle name="Normal 7 4" xfId="1719" xr:uid="{00000000-0005-0000-0000-0000C9220000}"/>
    <cellStyle name="Normal 7_14. BAs" xfId="9071" xr:uid="{00000000-0005-0000-0000-0000CA220000}"/>
    <cellStyle name="Normal 70" xfId="1720" xr:uid="{00000000-0005-0000-0000-0000CB220000}"/>
    <cellStyle name="Normal 71" xfId="1721" xr:uid="{00000000-0005-0000-0000-0000CC220000}"/>
    <cellStyle name="Normal 72" xfId="1722" xr:uid="{00000000-0005-0000-0000-0000CD220000}"/>
    <cellStyle name="Normal 72 2" xfId="5624" xr:uid="{00000000-0005-0000-0000-0000CE220000}"/>
    <cellStyle name="Normal 72 2 2" xfId="10170" xr:uid="{5F90708D-1203-4E39-8F7D-236F0A546FEE}"/>
    <cellStyle name="Normal 72 3" xfId="5987" xr:uid="{00000000-0005-0000-0000-0000CF220000}"/>
    <cellStyle name="Normal 72 3 2" xfId="10171" xr:uid="{F577C155-D18D-4384-ACBE-1BA5DC1F0740}"/>
    <cellStyle name="Normal 72 4" xfId="9255" xr:uid="{00000000-0005-0000-0000-0000D0220000}"/>
    <cellStyle name="Normal 72 4 2" xfId="10172" xr:uid="{9F14C764-FBDE-4884-BB3D-675B9755BFFD}"/>
    <cellStyle name="Normal 72 5" xfId="9534" xr:uid="{65324CD4-7BA9-45EB-92DE-64E7BA0AD0EE}"/>
    <cellStyle name="Normal 72_11. BS" xfId="10937" xr:uid="{4F44A409-473B-4CC7-B4E2-A714582CC4E4}"/>
    <cellStyle name="Normal 73" xfId="1723" xr:uid="{00000000-0005-0000-0000-0000D1220000}"/>
    <cellStyle name="Normal 74" xfId="1724" xr:uid="{00000000-0005-0000-0000-0000D2220000}"/>
    <cellStyle name="Normal 74 2" xfId="1725" xr:uid="{00000000-0005-0000-0000-0000D3220000}"/>
    <cellStyle name="Normal 74_14. BAs" xfId="9074" xr:uid="{00000000-0005-0000-0000-0000D4220000}"/>
    <cellStyle name="Normal 75" xfId="1726" xr:uid="{00000000-0005-0000-0000-0000D5220000}"/>
    <cellStyle name="Normal 75 2" xfId="1727" xr:uid="{00000000-0005-0000-0000-0000D6220000}"/>
    <cellStyle name="Normal 75_14. BAs" xfId="9075" xr:uid="{00000000-0005-0000-0000-0000D7220000}"/>
    <cellStyle name="Normal 76" xfId="1728" xr:uid="{00000000-0005-0000-0000-0000D8220000}"/>
    <cellStyle name="Normal 76 2" xfId="1729" xr:uid="{00000000-0005-0000-0000-0000D9220000}"/>
    <cellStyle name="Normal 76_14. BAs" xfId="9076" xr:uid="{00000000-0005-0000-0000-0000DA220000}"/>
    <cellStyle name="Normal 77" xfId="1730" xr:uid="{00000000-0005-0000-0000-0000DB220000}"/>
    <cellStyle name="Normal 77 2" xfId="1731" xr:uid="{00000000-0005-0000-0000-0000DC220000}"/>
    <cellStyle name="Normal 77_14. BAs" xfId="9077" xr:uid="{00000000-0005-0000-0000-0000DD220000}"/>
    <cellStyle name="Normal 78" xfId="1732" xr:uid="{00000000-0005-0000-0000-0000DE220000}"/>
    <cellStyle name="Normal 78 2" xfId="1733" xr:uid="{00000000-0005-0000-0000-0000DF220000}"/>
    <cellStyle name="Normal 78_14. BAs" xfId="9078" xr:uid="{00000000-0005-0000-0000-0000E0220000}"/>
    <cellStyle name="Normal 79" xfId="1734" xr:uid="{00000000-0005-0000-0000-0000E1220000}"/>
    <cellStyle name="Normal 79 2" xfId="1735" xr:uid="{00000000-0005-0000-0000-0000E2220000}"/>
    <cellStyle name="Normal 79_14. BAs" xfId="9079" xr:uid="{00000000-0005-0000-0000-0000E3220000}"/>
    <cellStyle name="Normal 8" xfId="435" xr:uid="{00000000-0005-0000-0000-0000E4220000}"/>
    <cellStyle name="Normal 8 2" xfId="436" xr:uid="{00000000-0005-0000-0000-0000E5220000}"/>
    <cellStyle name="Normal 8 2 2" xfId="634" xr:uid="{00000000-0005-0000-0000-0000E6220000}"/>
    <cellStyle name="Normal 8 2 2 2" xfId="1738" xr:uid="{00000000-0005-0000-0000-0000E7220000}"/>
    <cellStyle name="Normal 8 2 2 2 2" xfId="5990" xr:uid="{00000000-0005-0000-0000-0000E8220000}"/>
    <cellStyle name="Normal 8 2 2 2 2 2" xfId="10173" xr:uid="{280809C7-812D-4AE9-BC3C-9886B18BF0A3}"/>
    <cellStyle name="Normal 8 2 2 2 3" xfId="9258" xr:uid="{00000000-0005-0000-0000-0000E9220000}"/>
    <cellStyle name="Normal 8 2 2 2 3 2" xfId="10174" xr:uid="{32C8C0FB-DFD0-42F8-958E-11FE63F4B009}"/>
    <cellStyle name="Normal 8 2 2 2 4" xfId="9537" xr:uid="{54E33A91-31A4-4D14-A7B6-9AC1FBC7D5E7}"/>
    <cellStyle name="Normal 8 2 2 2_11. BS" xfId="10940" xr:uid="{982BD6C3-4AF4-4EF6-8DE1-B0E145AC56E8}"/>
    <cellStyle name="Normal 8 2 2 3" xfId="5627" xr:uid="{00000000-0005-0000-0000-0000EA220000}"/>
    <cellStyle name="Normal 8 2 2 3 2" xfId="10175" xr:uid="{5C7C8CBD-231C-45A5-91FC-361694691256}"/>
    <cellStyle name="Normal 8 2 2 4" xfId="5829" xr:uid="{00000000-0005-0000-0000-0000EB220000}"/>
    <cellStyle name="Normal 8 2 2 4 2" xfId="10176" xr:uid="{A1E0A810-17C3-4FA3-A788-1F5A2BE58ACD}"/>
    <cellStyle name="Normal 8 2 2 5" xfId="9138" xr:uid="{00000000-0005-0000-0000-0000EC220000}"/>
    <cellStyle name="Normal 8 2 2 5 2" xfId="10177" xr:uid="{3EFF6790-F9CE-4EA3-807A-04BDAA2A5A22}"/>
    <cellStyle name="Normal 8 2 2 6" xfId="9409" xr:uid="{6240E6D0-A9EF-49CC-8EB3-60E04CAEA2EE}"/>
    <cellStyle name="Normal 8 2 2_11. BS" xfId="10939" xr:uid="{AADDA5E4-C74A-40AE-A8A0-6E80229B7C5A}"/>
    <cellStyle name="Normal 8 2 3" xfId="1737" xr:uid="{00000000-0005-0000-0000-0000EE220000}"/>
    <cellStyle name="Normal 8 2 3 2" xfId="5989" xr:uid="{00000000-0005-0000-0000-0000EF220000}"/>
    <cellStyle name="Normal 8 2 3 2 2" xfId="10178" xr:uid="{49B4DA98-B373-45E9-A455-9B5BCECC8720}"/>
    <cellStyle name="Normal 8 2 3 3" xfId="9257" xr:uid="{00000000-0005-0000-0000-0000F0220000}"/>
    <cellStyle name="Normal 8 2 3 3 2" xfId="10179" xr:uid="{75D7E084-D3B1-4D4C-8D52-D58AD0C4B624}"/>
    <cellStyle name="Normal 8 2 3 4" xfId="9536" xr:uid="{8DA38ED5-612E-44B9-9BBE-03DA8471233D}"/>
    <cellStyle name="Normal 8 2 3_11. BS" xfId="10941" xr:uid="{D5547F29-660F-4FD6-8368-AC49057560EA}"/>
    <cellStyle name="Normal 8 2 4" xfId="5626" xr:uid="{00000000-0005-0000-0000-0000F1220000}"/>
    <cellStyle name="Normal 8 2 4 2" xfId="8528" xr:uid="{00000000-0005-0000-0000-0000F2220000}"/>
    <cellStyle name="Normal 8 2 4 2 2" xfId="10180" xr:uid="{3D077547-46C6-463D-896B-30553B2D37A8}"/>
    <cellStyle name="Normal 8 2 4_11. BS" xfId="10942" xr:uid="{7BAE92C6-7437-466B-9D75-D2A0630A8FAD}"/>
    <cellStyle name="Normal 8 2 5" xfId="8529" xr:uid="{00000000-0005-0000-0000-0000F3220000}"/>
    <cellStyle name="Normal 8 2 6" xfId="5734" xr:uid="{00000000-0005-0000-0000-0000F4220000}"/>
    <cellStyle name="Normal 8 2 6 2" xfId="10181" xr:uid="{AF0A6303-8BE1-4241-863A-510DD6D97391}"/>
    <cellStyle name="Normal 8 2 7" xfId="9097" xr:uid="{00000000-0005-0000-0000-0000F5220000}"/>
    <cellStyle name="Normal 8 2 7 2" xfId="10182" xr:uid="{9AA8504B-DB2A-4A24-8C8F-B655FB6E9F6D}"/>
    <cellStyle name="Normal 8 2 8" xfId="9344" xr:uid="{74F94B4E-2944-459C-B3AC-E96D2CCD7998}"/>
    <cellStyle name="Normal 8 2_11. BS" xfId="10938" xr:uid="{33B79B91-E6FC-4B70-8779-ADFDAE7B2A15}"/>
    <cellStyle name="Normal 8 3" xfId="1739" xr:uid="{00000000-0005-0000-0000-0000F7220000}"/>
    <cellStyle name="Normal 8 3 2" xfId="1740" xr:uid="{00000000-0005-0000-0000-0000F8220000}"/>
    <cellStyle name="Normal 8 3 2 2" xfId="5629" xr:uid="{00000000-0005-0000-0000-0000F9220000}"/>
    <cellStyle name="Normal 8 3 2 2 2" xfId="10183" xr:uid="{3A5F636B-9CB1-4B8D-8F82-70FF2399E039}"/>
    <cellStyle name="Normal 8 3 2 3" xfId="5992" xr:uid="{00000000-0005-0000-0000-0000FA220000}"/>
    <cellStyle name="Normal 8 3 2 3 2" xfId="10184" xr:uid="{B8D5ADED-C466-4D63-AB89-E317327D8ED8}"/>
    <cellStyle name="Normal 8 3 2 4" xfId="9260" xr:uid="{00000000-0005-0000-0000-0000FB220000}"/>
    <cellStyle name="Normal 8 3 2 4 2" xfId="10185" xr:uid="{93A3281A-9524-4956-B8B2-1E52F7D8822F}"/>
    <cellStyle name="Normal 8 3 2 5" xfId="9539" xr:uid="{40EA9716-FEFB-4004-8E6B-DE20AC7E7B14}"/>
    <cellStyle name="Normal 8 3 2_11. BS" xfId="10944" xr:uid="{0CC6710F-F614-4E8A-B754-709D6B56B393}"/>
    <cellStyle name="Normal 8 3 3" xfId="5628" xr:uid="{00000000-0005-0000-0000-0000FC220000}"/>
    <cellStyle name="Normal 8 3 3 2" xfId="10186" xr:uid="{74256188-71C7-4A50-914E-FA496830C397}"/>
    <cellStyle name="Normal 8 3 4" xfId="5991" xr:uid="{00000000-0005-0000-0000-0000FD220000}"/>
    <cellStyle name="Normal 8 3 4 2" xfId="10187" xr:uid="{45F88E4B-848C-4143-BB46-FED9AA90D141}"/>
    <cellStyle name="Normal 8 3 5" xfId="9259" xr:uid="{00000000-0005-0000-0000-0000FE220000}"/>
    <cellStyle name="Normal 8 3 5 2" xfId="10188" xr:uid="{3C8C6466-C7BE-48DD-BB9B-31BB0FB67453}"/>
    <cellStyle name="Normal 8 3 6" xfId="9538" xr:uid="{5A3281BA-F910-464E-A18B-89DD2729D11A}"/>
    <cellStyle name="Normal 8 3_11. BS" xfId="10943" xr:uid="{FBB28405-0072-4E3A-9DFD-0B402C7D1157}"/>
    <cellStyle name="Normal 8 4" xfId="1741" xr:uid="{00000000-0005-0000-0000-000000230000}"/>
    <cellStyle name="Normal 8 4 2" xfId="5630" xr:uid="{00000000-0005-0000-0000-000001230000}"/>
    <cellStyle name="Normal 8 4 2 2" xfId="10189" xr:uid="{A028FA2D-8471-4567-9048-737D34B5F41A}"/>
    <cellStyle name="Normal 8 4 3" xfId="5993" xr:uid="{00000000-0005-0000-0000-000002230000}"/>
    <cellStyle name="Normal 8 4 3 2" xfId="10190" xr:uid="{3F521C28-8ABE-4A32-8F13-A5C574238C4A}"/>
    <cellStyle name="Normal 8 4 4" xfId="9261" xr:uid="{00000000-0005-0000-0000-000003230000}"/>
    <cellStyle name="Normal 8 4 4 2" xfId="10191" xr:uid="{A2578F53-98D0-447C-9039-8619FFEE618C}"/>
    <cellStyle name="Normal 8 4 5" xfId="9540" xr:uid="{2A1614C9-454B-497E-8A59-4CFC1BEAF55B}"/>
    <cellStyle name="Normal 8 4_11. BS" xfId="10945" xr:uid="{4EB75FEA-5A9B-4577-8FA8-B9DB81B7A0D9}"/>
    <cellStyle name="Normal 8 5" xfId="1742" xr:uid="{00000000-0005-0000-0000-000004230000}"/>
    <cellStyle name="Normal 8 5 2" xfId="5631" xr:uid="{00000000-0005-0000-0000-000005230000}"/>
    <cellStyle name="Normal 8 5 2 2" xfId="10192" xr:uid="{8B032CE9-0153-43C2-B375-DD2B7458B443}"/>
    <cellStyle name="Normal 8 5 3" xfId="5994" xr:uid="{00000000-0005-0000-0000-000006230000}"/>
    <cellStyle name="Normal 8 5 3 2" xfId="10193" xr:uid="{656F718C-1D11-47E4-9B17-BA84CB37886F}"/>
    <cellStyle name="Normal 8 5 4" xfId="9262" xr:uid="{00000000-0005-0000-0000-000007230000}"/>
    <cellStyle name="Normal 8 5 4 2" xfId="10194" xr:uid="{84B6F12A-C01B-47D3-A563-6D5761AAB905}"/>
    <cellStyle name="Normal 8 5 5" xfId="9541" xr:uid="{B00E8F57-07DA-4EE5-89CC-F0C0AA21D6BE}"/>
    <cellStyle name="Normal 8 5_11. BS" xfId="10946" xr:uid="{07A77305-5A43-47DC-92D8-96E23AF097F3}"/>
    <cellStyle name="Normal 8 6" xfId="1743" xr:uid="{00000000-0005-0000-0000-000008230000}"/>
    <cellStyle name="Normal 8 7" xfId="1736" xr:uid="{00000000-0005-0000-0000-000009230000}"/>
    <cellStyle name="Normal 8 7 2" xfId="5988" xr:uid="{00000000-0005-0000-0000-00000A230000}"/>
    <cellStyle name="Normal 8 7 2 2" xfId="10195" xr:uid="{D48E9A69-DD30-4602-91FB-3B677D82BD47}"/>
    <cellStyle name="Normal 8 7 3" xfId="9256" xr:uid="{00000000-0005-0000-0000-00000B230000}"/>
    <cellStyle name="Normal 8 7 3 2" xfId="10196" xr:uid="{8E624F6A-62E2-4B28-AA1E-BE69B12B0E69}"/>
    <cellStyle name="Normal 8 7 4" xfId="9535" xr:uid="{72968899-E969-4CF2-B396-0B6C9AC82165}"/>
    <cellStyle name="Normal 8 7_11. BS" xfId="10947" xr:uid="{9AECCF9C-38D7-4EE3-A480-1F78A9B85A26}"/>
    <cellStyle name="Normal 8 8" xfId="5625" xr:uid="{00000000-0005-0000-0000-00000C230000}"/>
    <cellStyle name="Normal 8 8 2" xfId="8530" xr:uid="{00000000-0005-0000-0000-00000D230000}"/>
    <cellStyle name="Normal 8 8 2 2" xfId="10197" xr:uid="{127021FC-20AF-46F4-B080-5C071A03F904}"/>
    <cellStyle name="Normal 8 8_11. BS" xfId="10948" xr:uid="{FD7DA990-7793-432D-A18C-BA1D5A782D32}"/>
    <cellStyle name="Normal 8_14. BAs" xfId="9080" xr:uid="{00000000-0005-0000-0000-00000E230000}"/>
    <cellStyle name="Normal 80" xfId="1744" xr:uid="{00000000-0005-0000-0000-00000F230000}"/>
    <cellStyle name="Normal 80 2" xfId="1745" xr:uid="{00000000-0005-0000-0000-000010230000}"/>
    <cellStyle name="Normal 80_14. BAs" xfId="9081" xr:uid="{00000000-0005-0000-0000-000011230000}"/>
    <cellStyle name="Normal 81" xfId="1746" xr:uid="{00000000-0005-0000-0000-000012230000}"/>
    <cellStyle name="Normal 81 2" xfId="1747" xr:uid="{00000000-0005-0000-0000-000013230000}"/>
    <cellStyle name="Normal 81_14. BAs" xfId="9082" xr:uid="{00000000-0005-0000-0000-000014230000}"/>
    <cellStyle name="Normal 82" xfId="1748" xr:uid="{00000000-0005-0000-0000-000015230000}"/>
    <cellStyle name="Normal 82 2" xfId="8531" xr:uid="{00000000-0005-0000-0000-000016230000}"/>
    <cellStyle name="Normal 82_14. BAs" xfId="9083" xr:uid="{00000000-0005-0000-0000-000017230000}"/>
    <cellStyle name="Normal 83" xfId="1749" xr:uid="{00000000-0005-0000-0000-000018230000}"/>
    <cellStyle name="Normal 84" xfId="1750" xr:uid="{00000000-0005-0000-0000-000019230000}"/>
    <cellStyle name="Normal 85" xfId="1751" xr:uid="{00000000-0005-0000-0000-00001A230000}"/>
    <cellStyle name="Normal 86" xfId="1752" xr:uid="{00000000-0005-0000-0000-00001B230000}"/>
    <cellStyle name="Normal 86 2" xfId="1753" xr:uid="{00000000-0005-0000-0000-00001C230000}"/>
    <cellStyle name="Normal 86_14. BAs" xfId="9084" xr:uid="{00000000-0005-0000-0000-00001D230000}"/>
    <cellStyle name="Normal 87" xfId="1754" xr:uid="{00000000-0005-0000-0000-00001E230000}"/>
    <cellStyle name="Normal 87 2" xfId="1755" xr:uid="{00000000-0005-0000-0000-00001F230000}"/>
    <cellStyle name="Normal 87_14. BAs" xfId="9085" xr:uid="{00000000-0005-0000-0000-000020230000}"/>
    <cellStyle name="Normal 88" xfId="1756" xr:uid="{00000000-0005-0000-0000-000021230000}"/>
    <cellStyle name="Normal 89" xfId="1757" xr:uid="{00000000-0005-0000-0000-000022230000}"/>
    <cellStyle name="Normal 9" xfId="437" xr:uid="{00000000-0005-0000-0000-000023230000}"/>
    <cellStyle name="Normal 9 10" xfId="9338" xr:uid="{3A3CC45B-C575-43E3-9407-E5886F5FC7C0}"/>
    <cellStyle name="Normal 9 2" xfId="438" xr:uid="{00000000-0005-0000-0000-000024230000}"/>
    <cellStyle name="Normal 9 2 2" xfId="1758" xr:uid="{00000000-0005-0000-0000-000025230000}"/>
    <cellStyle name="Normal 9 2 2 2" xfId="8532" xr:uid="{00000000-0005-0000-0000-000026230000}"/>
    <cellStyle name="Normal 9 2 2 3" xfId="8533" xr:uid="{00000000-0005-0000-0000-000027230000}"/>
    <cellStyle name="Normal 9 2 2 4" xfId="8534" xr:uid="{00000000-0005-0000-0000-000028230000}"/>
    <cellStyle name="Normal 9 2 2 5" xfId="8535" xr:uid="{00000000-0005-0000-0000-000029230000}"/>
    <cellStyle name="Normal 9 2 2_11. BS" xfId="10951" xr:uid="{596DFDA6-6723-4ADC-9F63-6A5FC8758923}"/>
    <cellStyle name="Normal 9 2 3" xfId="8536" xr:uid="{00000000-0005-0000-0000-00002B230000}"/>
    <cellStyle name="Normal 9 2 4" xfId="8537" xr:uid="{00000000-0005-0000-0000-00002C230000}"/>
    <cellStyle name="Normal 9 2 5" xfId="8538" xr:uid="{00000000-0005-0000-0000-00002D230000}"/>
    <cellStyle name="Normal 9 2_11. BS" xfId="10950" xr:uid="{7E864794-95E8-4A43-808C-7A9A8DD9D9B8}"/>
    <cellStyle name="Normal 9 3" xfId="632" xr:uid="{00000000-0005-0000-0000-00002F230000}"/>
    <cellStyle name="Normal 9 3 2" xfId="5710" xr:uid="{00000000-0005-0000-0000-000030230000}"/>
    <cellStyle name="Normal 9 3 2 2" xfId="10198" xr:uid="{A3260E83-EF38-4FDE-B520-0C93FA617B74}"/>
    <cellStyle name="Normal 9 3 3" xfId="5827" xr:uid="{00000000-0005-0000-0000-000031230000}"/>
    <cellStyle name="Normal 9 3 3 2" xfId="10199" xr:uid="{32795683-B8CB-49CB-8EA0-E64595C8383E}"/>
    <cellStyle name="Normal 9 3 4" xfId="9136" xr:uid="{00000000-0005-0000-0000-000032230000}"/>
    <cellStyle name="Normal 9 3 4 2" xfId="10200" xr:uid="{95DBD3F0-2653-4A91-B7FB-E5B30CF8A03C}"/>
    <cellStyle name="Normal 9 3 5" xfId="9407" xr:uid="{A52E3A53-0BBE-4DA8-9A4A-B548270795F8}"/>
    <cellStyle name="Normal 9 3_11. BS" xfId="10952" xr:uid="{A70EAC02-B5E4-47C8-B855-608FB7616910}"/>
    <cellStyle name="Normal 9 4" xfId="8539" xr:uid="{00000000-0005-0000-0000-000033230000}"/>
    <cellStyle name="Normal 9 5" xfId="8540" xr:uid="{00000000-0005-0000-0000-000034230000}"/>
    <cellStyle name="Normal 9 6" xfId="8541" xr:uid="{00000000-0005-0000-0000-000035230000}"/>
    <cellStyle name="Normal 9 7" xfId="8542" xr:uid="{00000000-0005-0000-0000-000036230000}"/>
    <cellStyle name="Normal 9 8" xfId="5732" xr:uid="{00000000-0005-0000-0000-000037230000}"/>
    <cellStyle name="Normal 9 8 2" xfId="10201" xr:uid="{368F7952-3B45-4B42-8073-E9C9DADD0F0A}"/>
    <cellStyle name="Normal 9 9" xfId="9093" xr:uid="{00000000-0005-0000-0000-000038230000}"/>
    <cellStyle name="Normal 9 9 2" xfId="10202" xr:uid="{FFAD07C9-BB57-4614-974B-B37E097F46B9}"/>
    <cellStyle name="Normal 9_11. BS" xfId="10949" xr:uid="{E1D6323F-DC4C-4A27-AAE0-6C51753B77A2}"/>
    <cellStyle name="Normal 90" xfId="1759" xr:uid="{00000000-0005-0000-0000-00003A230000}"/>
    <cellStyle name="Normal 91" xfId="1760" xr:uid="{00000000-0005-0000-0000-00003B230000}"/>
    <cellStyle name="Normal 92" xfId="1761" xr:uid="{00000000-0005-0000-0000-00003C230000}"/>
    <cellStyle name="Normal 93" xfId="1762" xr:uid="{00000000-0005-0000-0000-00003D230000}"/>
    <cellStyle name="Normal 94" xfId="2007" xr:uid="{00000000-0005-0000-0000-00003E230000}"/>
    <cellStyle name="Normal 95" xfId="2063" xr:uid="{00000000-0005-0000-0000-00003F230000}"/>
    <cellStyle name="Normal 96" xfId="710" xr:uid="{00000000-0005-0000-0000-000040230000}"/>
    <cellStyle name="Normal 96 2" xfId="5877" xr:uid="{00000000-0005-0000-0000-000041230000}"/>
    <cellStyle name="Normal 96 2 2" xfId="10203" xr:uid="{4FF6E56B-569C-42C4-9FE0-4DB48B407CBD}"/>
    <cellStyle name="Normal 96 3" xfId="9145" xr:uid="{00000000-0005-0000-0000-000042230000}"/>
    <cellStyle name="Normal 96 3 2" xfId="10204" xr:uid="{F95069E9-643C-405A-87B8-F437669AC6DF}"/>
    <cellStyle name="Normal 96 4" xfId="9416" xr:uid="{E5A7B926-06E1-4516-B8D5-CB81C995ACC2}"/>
    <cellStyle name="Normal 96_11. BS" xfId="10953" xr:uid="{38F3FB82-8CF4-421B-89BE-B819B11E43CF}"/>
    <cellStyle name="Normal 97" xfId="1877" xr:uid="{00000000-0005-0000-0000-000043230000}"/>
    <cellStyle name="Normal 97 2" xfId="6013" xr:uid="{00000000-0005-0000-0000-000044230000}"/>
    <cellStyle name="Normal 97 2 2" xfId="10205" xr:uid="{27D0BEC3-1359-4476-BE85-3FFDBF57AE9F}"/>
    <cellStyle name="Normal 97 3" xfId="9281" xr:uid="{00000000-0005-0000-0000-000045230000}"/>
    <cellStyle name="Normal 97 3 2" xfId="10206" xr:uid="{3B9ECB25-1BB7-4AEC-936B-308D8FD602CA}"/>
    <cellStyle name="Normal 97 4" xfId="9566" xr:uid="{F68BFDCF-636D-4070-BD34-A1F01DD60E14}"/>
    <cellStyle name="Normal 97_11. BS" xfId="10954" xr:uid="{8A5B2F3F-564E-4FBA-B0FD-7500B9BD2D77}"/>
    <cellStyle name="Normal 98" xfId="5491" xr:uid="{00000000-0005-0000-0000-000046230000}"/>
    <cellStyle name="Normal 98 2" xfId="5779" xr:uid="{00000000-0005-0000-0000-000047230000}"/>
    <cellStyle name="Normal 98_11. BS" xfId="10955" xr:uid="{C8F85D5E-A79C-4568-98BE-169EACEC9E1E}"/>
    <cellStyle name="Normal 99" xfId="6018" xr:uid="{00000000-0005-0000-0000-000048230000}"/>
    <cellStyle name="Normal ej noll" xfId="439" xr:uid="{00000000-0005-0000-0000-000049230000}"/>
    <cellStyle name="Normal ej noll låst" xfId="440" xr:uid="{00000000-0005-0000-0000-00004A230000}"/>
    <cellStyle name="Normal ej noll_11. BS" xfId="10956" xr:uid="{98E68B18-6155-44BB-A0EA-CE99FAF126CB}"/>
    <cellStyle name="Normal_9509" xfId="441" xr:uid="{00000000-0005-0000-0000-00004C230000}"/>
    <cellStyle name="Normal_CF" xfId="442" xr:uid="{00000000-0005-0000-0000-00004D230000}"/>
    <cellStyle name="Normal_Fin pos" xfId="443" xr:uid="{00000000-0005-0000-0000-00004E230000}"/>
    <cellStyle name="Normale_Foglio1" xfId="444" xr:uid="{00000000-0005-0000-0000-00004F230000}"/>
    <cellStyle name="Nota" xfId="2008" xr:uid="{00000000-0005-0000-0000-000050230000}"/>
    <cellStyle name="Notas" xfId="1763" xr:uid="{00000000-0005-0000-0000-000051230000}"/>
    <cellStyle name="Notas 2" xfId="1764" xr:uid="{00000000-0005-0000-0000-000052230000}"/>
    <cellStyle name="Notas_11. BS" xfId="10957" xr:uid="{92D02589-CC9F-467C-8395-2DC24F749E3A}"/>
    <cellStyle name="Note 10" xfId="1765" xr:uid="{00000000-0005-0000-0000-000054230000}"/>
    <cellStyle name="Note 11" xfId="2064" xr:uid="{00000000-0005-0000-0000-000055230000}"/>
    <cellStyle name="Note 12" xfId="8543" xr:uid="{00000000-0005-0000-0000-000056230000}"/>
    <cellStyle name="Note 13" xfId="8544" xr:uid="{00000000-0005-0000-0000-000057230000}"/>
    <cellStyle name="Note 14" xfId="8545" xr:uid="{00000000-0005-0000-0000-000058230000}"/>
    <cellStyle name="Note 15" xfId="8546" xr:uid="{00000000-0005-0000-0000-000059230000}"/>
    <cellStyle name="Note 16" xfId="8547" xr:uid="{00000000-0005-0000-0000-00005A230000}"/>
    <cellStyle name="Note 17" xfId="8548" xr:uid="{00000000-0005-0000-0000-00005B230000}"/>
    <cellStyle name="Note 18" xfId="8549" xr:uid="{00000000-0005-0000-0000-00005C230000}"/>
    <cellStyle name="Note 19" xfId="8550" xr:uid="{00000000-0005-0000-0000-00005D230000}"/>
    <cellStyle name="Note 2" xfId="445" xr:uid="{00000000-0005-0000-0000-00005E230000}"/>
    <cellStyle name="Note 2 10" xfId="8551" xr:uid="{00000000-0005-0000-0000-00005F230000}"/>
    <cellStyle name="Note 2 11" xfId="8552" xr:uid="{00000000-0005-0000-0000-000060230000}"/>
    <cellStyle name="Note 2 12" xfId="8553" xr:uid="{00000000-0005-0000-0000-000061230000}"/>
    <cellStyle name="Note 2 13" xfId="8554" xr:uid="{00000000-0005-0000-0000-000062230000}"/>
    <cellStyle name="Note 2 14" xfId="8555" xr:uid="{00000000-0005-0000-0000-000063230000}"/>
    <cellStyle name="Note 2 15" xfId="8556" xr:uid="{00000000-0005-0000-0000-000064230000}"/>
    <cellStyle name="Note 2 16" xfId="8557" xr:uid="{00000000-0005-0000-0000-000065230000}"/>
    <cellStyle name="Note 2 2" xfId="446" xr:uid="{00000000-0005-0000-0000-000066230000}"/>
    <cellStyle name="Note 2 2 2" xfId="8558" xr:uid="{00000000-0005-0000-0000-000067230000}"/>
    <cellStyle name="Note 2 2 3" xfId="8559" xr:uid="{00000000-0005-0000-0000-000068230000}"/>
    <cellStyle name="Note 2 2 4" xfId="8560" xr:uid="{00000000-0005-0000-0000-000069230000}"/>
    <cellStyle name="Note 2 2 5" xfId="8561" xr:uid="{00000000-0005-0000-0000-00006A230000}"/>
    <cellStyle name="Note 2 2_11. BS" xfId="10959" xr:uid="{B214C1CE-43AB-4E78-A633-7BF96881F0B2}"/>
    <cellStyle name="Note 2 3" xfId="1766" xr:uid="{00000000-0005-0000-0000-00006C230000}"/>
    <cellStyle name="Note 2 3 10" xfId="8562" xr:uid="{00000000-0005-0000-0000-00006D230000}"/>
    <cellStyle name="Note 2 3 11" xfId="8563" xr:uid="{00000000-0005-0000-0000-00006E230000}"/>
    <cellStyle name="Note 2 3 12" xfId="8564" xr:uid="{00000000-0005-0000-0000-00006F230000}"/>
    <cellStyle name="Note 2 3 13" xfId="8565" xr:uid="{00000000-0005-0000-0000-000070230000}"/>
    <cellStyle name="Note 2 3 14" xfId="8566" xr:uid="{00000000-0005-0000-0000-000071230000}"/>
    <cellStyle name="Note 2 3 15" xfId="8567" xr:uid="{00000000-0005-0000-0000-000072230000}"/>
    <cellStyle name="Note 2 3 2" xfId="8568" xr:uid="{00000000-0005-0000-0000-000073230000}"/>
    <cellStyle name="Note 2 3 2 10" xfId="8569" xr:uid="{00000000-0005-0000-0000-000074230000}"/>
    <cellStyle name="Note 2 3 2 11" xfId="8570" xr:uid="{00000000-0005-0000-0000-000075230000}"/>
    <cellStyle name="Note 2 3 2 12" xfId="8571" xr:uid="{00000000-0005-0000-0000-000076230000}"/>
    <cellStyle name="Note 2 3 2 2" xfId="8572" xr:uid="{00000000-0005-0000-0000-000077230000}"/>
    <cellStyle name="Note 2 3 2 3" xfId="8573" xr:uid="{00000000-0005-0000-0000-000078230000}"/>
    <cellStyle name="Note 2 3 2 4" xfId="8574" xr:uid="{00000000-0005-0000-0000-000079230000}"/>
    <cellStyle name="Note 2 3 2 5" xfId="8575" xr:uid="{00000000-0005-0000-0000-00007A230000}"/>
    <cellStyle name="Note 2 3 2 6" xfId="8576" xr:uid="{00000000-0005-0000-0000-00007B230000}"/>
    <cellStyle name="Note 2 3 2 7" xfId="8577" xr:uid="{00000000-0005-0000-0000-00007C230000}"/>
    <cellStyle name="Note 2 3 2 8" xfId="8578" xr:uid="{00000000-0005-0000-0000-00007D230000}"/>
    <cellStyle name="Note 2 3 2 9" xfId="8579" xr:uid="{00000000-0005-0000-0000-00007E230000}"/>
    <cellStyle name="Note 2 3 2_11. BS" xfId="10961" xr:uid="{E5B96714-46C5-4431-B5E5-AE153FC248BF}"/>
    <cellStyle name="Note 2 3 3" xfId="8580" xr:uid="{00000000-0005-0000-0000-00007F230000}"/>
    <cellStyle name="Note 2 3 4" xfId="8581" xr:uid="{00000000-0005-0000-0000-000080230000}"/>
    <cellStyle name="Note 2 3 5" xfId="8582" xr:uid="{00000000-0005-0000-0000-000081230000}"/>
    <cellStyle name="Note 2 3 6" xfId="8583" xr:uid="{00000000-0005-0000-0000-000082230000}"/>
    <cellStyle name="Note 2 3 7" xfId="8584" xr:uid="{00000000-0005-0000-0000-000083230000}"/>
    <cellStyle name="Note 2 3 8" xfId="8585" xr:uid="{00000000-0005-0000-0000-000084230000}"/>
    <cellStyle name="Note 2 3 9" xfId="8586" xr:uid="{00000000-0005-0000-0000-000085230000}"/>
    <cellStyle name="Note 2 3_11. BS" xfId="10960" xr:uid="{D0E4379D-DDB9-404B-9974-B1B7B726DB5C}"/>
    <cellStyle name="Note 2 4" xfId="8587" xr:uid="{00000000-0005-0000-0000-000087230000}"/>
    <cellStyle name="Note 2 5" xfId="8588" xr:uid="{00000000-0005-0000-0000-000088230000}"/>
    <cellStyle name="Note 2 6" xfId="8589" xr:uid="{00000000-0005-0000-0000-000089230000}"/>
    <cellStyle name="Note 2 7" xfId="8590" xr:uid="{00000000-0005-0000-0000-00008A230000}"/>
    <cellStyle name="Note 2 8" xfId="8591" xr:uid="{00000000-0005-0000-0000-00008B230000}"/>
    <cellStyle name="Note 2 9" xfId="8592" xr:uid="{00000000-0005-0000-0000-00008C230000}"/>
    <cellStyle name="Note 2_11. BS" xfId="10958" xr:uid="{B566A61B-1FD8-4E34-A851-AA14DD985CB7}"/>
    <cellStyle name="Note 20" xfId="8593" xr:uid="{00000000-0005-0000-0000-00008E230000}"/>
    <cellStyle name="Note 21" xfId="8594" xr:uid="{00000000-0005-0000-0000-00008F230000}"/>
    <cellStyle name="Note 22" xfId="8595" xr:uid="{00000000-0005-0000-0000-000090230000}"/>
    <cellStyle name="Note 23" xfId="8596" xr:uid="{00000000-0005-0000-0000-000091230000}"/>
    <cellStyle name="Note 24" xfId="8597" xr:uid="{00000000-0005-0000-0000-000092230000}"/>
    <cellStyle name="Note 25" xfId="8598" xr:uid="{00000000-0005-0000-0000-000093230000}"/>
    <cellStyle name="Note 26" xfId="8599" xr:uid="{00000000-0005-0000-0000-000094230000}"/>
    <cellStyle name="Note 27" xfId="8600" xr:uid="{00000000-0005-0000-0000-000095230000}"/>
    <cellStyle name="Note 28" xfId="8601" xr:uid="{00000000-0005-0000-0000-000096230000}"/>
    <cellStyle name="Note 29" xfId="8602" xr:uid="{00000000-0005-0000-0000-000097230000}"/>
    <cellStyle name="Note 3" xfId="447" xr:uid="{00000000-0005-0000-0000-000098230000}"/>
    <cellStyle name="Note 3 10" xfId="8603" xr:uid="{00000000-0005-0000-0000-000099230000}"/>
    <cellStyle name="Note 3 11" xfId="8604" xr:uid="{00000000-0005-0000-0000-00009A230000}"/>
    <cellStyle name="Note 3 12" xfId="8605" xr:uid="{00000000-0005-0000-0000-00009B230000}"/>
    <cellStyle name="Note 3 13" xfId="8606" xr:uid="{00000000-0005-0000-0000-00009C230000}"/>
    <cellStyle name="Note 3 14" xfId="8607" xr:uid="{00000000-0005-0000-0000-00009D230000}"/>
    <cellStyle name="Note 3 15" xfId="8608" xr:uid="{00000000-0005-0000-0000-00009E230000}"/>
    <cellStyle name="Note 3 16" xfId="8609" xr:uid="{00000000-0005-0000-0000-00009F230000}"/>
    <cellStyle name="Note 3 2" xfId="448" xr:uid="{00000000-0005-0000-0000-0000A0230000}"/>
    <cellStyle name="Note 3 2 2" xfId="8610" xr:uid="{00000000-0005-0000-0000-0000A1230000}"/>
    <cellStyle name="Note 3 2 3" xfId="8611" xr:uid="{00000000-0005-0000-0000-0000A2230000}"/>
    <cellStyle name="Note 3 2 4" xfId="8612" xr:uid="{00000000-0005-0000-0000-0000A3230000}"/>
    <cellStyle name="Note 3 2 5" xfId="8613" xr:uid="{00000000-0005-0000-0000-0000A4230000}"/>
    <cellStyle name="Note 3 2_11. BS" xfId="10963" xr:uid="{C6B353DE-1F03-43D3-BE16-58A43D69C6D4}"/>
    <cellStyle name="Note 3 3" xfId="8614" xr:uid="{00000000-0005-0000-0000-0000A6230000}"/>
    <cellStyle name="Note 3 3 10" xfId="8615" xr:uid="{00000000-0005-0000-0000-0000A7230000}"/>
    <cellStyle name="Note 3 3 11" xfId="8616" xr:uid="{00000000-0005-0000-0000-0000A8230000}"/>
    <cellStyle name="Note 3 3 12" xfId="8617" xr:uid="{00000000-0005-0000-0000-0000A9230000}"/>
    <cellStyle name="Note 3 3 2" xfId="8618" xr:uid="{00000000-0005-0000-0000-0000AA230000}"/>
    <cellStyle name="Note 3 3 2 10" xfId="8619" xr:uid="{00000000-0005-0000-0000-0000AB230000}"/>
    <cellStyle name="Note 3 3 2 11" xfId="8620" xr:uid="{00000000-0005-0000-0000-0000AC230000}"/>
    <cellStyle name="Note 3 3 2 12" xfId="8621" xr:uid="{00000000-0005-0000-0000-0000AD230000}"/>
    <cellStyle name="Note 3 3 2 2" xfId="8622" xr:uid="{00000000-0005-0000-0000-0000AE230000}"/>
    <cellStyle name="Note 3 3 2 3" xfId="8623" xr:uid="{00000000-0005-0000-0000-0000AF230000}"/>
    <cellStyle name="Note 3 3 2 4" xfId="8624" xr:uid="{00000000-0005-0000-0000-0000B0230000}"/>
    <cellStyle name="Note 3 3 2 5" xfId="8625" xr:uid="{00000000-0005-0000-0000-0000B1230000}"/>
    <cellStyle name="Note 3 3 2 6" xfId="8626" xr:uid="{00000000-0005-0000-0000-0000B2230000}"/>
    <cellStyle name="Note 3 3 2 7" xfId="8627" xr:uid="{00000000-0005-0000-0000-0000B3230000}"/>
    <cellStyle name="Note 3 3 2 8" xfId="8628" xr:uid="{00000000-0005-0000-0000-0000B4230000}"/>
    <cellStyle name="Note 3 3 2 9" xfId="8629" xr:uid="{00000000-0005-0000-0000-0000B5230000}"/>
    <cellStyle name="Note 3 3 2_11. BS" xfId="10965" xr:uid="{1D44D1F2-B168-42F9-A2FF-5BCEAA2BA93E}"/>
    <cellStyle name="Note 3 3 3" xfId="8630" xr:uid="{00000000-0005-0000-0000-0000B6230000}"/>
    <cellStyle name="Note 3 3 4" xfId="8631" xr:uid="{00000000-0005-0000-0000-0000B7230000}"/>
    <cellStyle name="Note 3 3 5" xfId="8632" xr:uid="{00000000-0005-0000-0000-0000B8230000}"/>
    <cellStyle name="Note 3 3 6" xfId="8633" xr:uid="{00000000-0005-0000-0000-0000B9230000}"/>
    <cellStyle name="Note 3 3 7" xfId="8634" xr:uid="{00000000-0005-0000-0000-0000BA230000}"/>
    <cellStyle name="Note 3 3 8" xfId="8635" xr:uid="{00000000-0005-0000-0000-0000BB230000}"/>
    <cellStyle name="Note 3 3 9" xfId="8636" xr:uid="{00000000-0005-0000-0000-0000BC230000}"/>
    <cellStyle name="Note 3 3_11. BS" xfId="10964" xr:uid="{EF4D2C25-9EB8-4F61-9733-A7570B1F40D5}"/>
    <cellStyle name="Note 3 4" xfId="8637" xr:uid="{00000000-0005-0000-0000-0000BE230000}"/>
    <cellStyle name="Note 3 5" xfId="8638" xr:uid="{00000000-0005-0000-0000-0000BF230000}"/>
    <cellStyle name="Note 3 6" xfId="8639" xr:uid="{00000000-0005-0000-0000-0000C0230000}"/>
    <cellStyle name="Note 3 7" xfId="8640" xr:uid="{00000000-0005-0000-0000-0000C1230000}"/>
    <cellStyle name="Note 3 8" xfId="8641" xr:uid="{00000000-0005-0000-0000-0000C2230000}"/>
    <cellStyle name="Note 3 9" xfId="8642" xr:uid="{00000000-0005-0000-0000-0000C3230000}"/>
    <cellStyle name="Note 3_11. BS" xfId="10962" xr:uid="{A2F2CB17-935B-4004-A8DF-F0CE44FE4327}"/>
    <cellStyle name="Note 30" xfId="8643" xr:uid="{00000000-0005-0000-0000-0000C5230000}"/>
    <cellStyle name="Note 31" xfId="8644" xr:uid="{00000000-0005-0000-0000-0000C6230000}"/>
    <cellStyle name="Note 32" xfId="8645" xr:uid="{00000000-0005-0000-0000-0000C7230000}"/>
    <cellStyle name="Note 33" xfId="8646" xr:uid="{00000000-0005-0000-0000-0000C8230000}"/>
    <cellStyle name="Note 34" xfId="8647" xr:uid="{00000000-0005-0000-0000-0000C9230000}"/>
    <cellStyle name="Note 4" xfId="449" xr:uid="{00000000-0005-0000-0000-0000CA230000}"/>
    <cellStyle name="Note 4 2" xfId="450" xr:uid="{00000000-0005-0000-0000-0000CB230000}"/>
    <cellStyle name="Note 4 2 2" xfId="8648" xr:uid="{00000000-0005-0000-0000-0000CC230000}"/>
    <cellStyle name="Note 4 2 3" xfId="8649" xr:uid="{00000000-0005-0000-0000-0000CD230000}"/>
    <cellStyle name="Note 4 2 4" xfId="8650" xr:uid="{00000000-0005-0000-0000-0000CE230000}"/>
    <cellStyle name="Note 4 2 5" xfId="8651" xr:uid="{00000000-0005-0000-0000-0000CF230000}"/>
    <cellStyle name="Note 4 2_11. BS" xfId="10967" xr:uid="{DE8BF445-BFBD-489E-9730-B8A0DBE91F4A}"/>
    <cellStyle name="Note 4 3" xfId="8652" xr:uid="{00000000-0005-0000-0000-0000D1230000}"/>
    <cellStyle name="Note 4 4" xfId="8653" xr:uid="{00000000-0005-0000-0000-0000D2230000}"/>
    <cellStyle name="Note 4 5" xfId="8654" xr:uid="{00000000-0005-0000-0000-0000D3230000}"/>
    <cellStyle name="Note 4 6" xfId="8655" xr:uid="{00000000-0005-0000-0000-0000D4230000}"/>
    <cellStyle name="Note 4_11. BS" xfId="10966" xr:uid="{5D1975A2-09C8-4B11-A098-764EC3420AC5}"/>
    <cellStyle name="Note 5" xfId="451" xr:uid="{00000000-0005-0000-0000-0000D6230000}"/>
    <cellStyle name="Note 5 2" xfId="1768" xr:uid="{00000000-0005-0000-0000-0000D7230000}"/>
    <cellStyle name="Note 5 2 2" xfId="1769" xr:uid="{00000000-0005-0000-0000-0000D8230000}"/>
    <cellStyle name="Note 5 2 2 2" xfId="5634" xr:uid="{00000000-0005-0000-0000-0000D9230000}"/>
    <cellStyle name="Note 5 2 2 2 2" xfId="10207" xr:uid="{1E14C6B7-1A47-43F2-B855-A1496F06F4B7}"/>
    <cellStyle name="Note 5 2 2 3" xfId="5997" xr:uid="{00000000-0005-0000-0000-0000DA230000}"/>
    <cellStyle name="Note 5 2 2 3 2" xfId="10208" xr:uid="{7D0678DC-C967-4B17-83EA-D3987A624D7B}"/>
    <cellStyle name="Note 5 2 2 4" xfId="9265" xr:uid="{00000000-0005-0000-0000-0000DB230000}"/>
    <cellStyle name="Note 5 2 2 4 2" xfId="10209" xr:uid="{1371AB48-F0E5-4011-8329-3E3DF7AADC32}"/>
    <cellStyle name="Note 5 2 2 5" xfId="9544" xr:uid="{E1259C32-A9D2-4805-8484-55944B8011C4}"/>
    <cellStyle name="Note 5 2 2_11. BS" xfId="10970" xr:uid="{BA8E8495-9048-4F29-B09C-142DF6359862}"/>
    <cellStyle name="Note 5 2 3" xfId="5633" xr:uid="{00000000-0005-0000-0000-0000DC230000}"/>
    <cellStyle name="Note 5 2 3 2" xfId="10210" xr:uid="{E7EACA34-1229-49CE-B8E5-026FB90CEDEE}"/>
    <cellStyle name="Note 5 2 4" xfId="5996" xr:uid="{00000000-0005-0000-0000-0000DD230000}"/>
    <cellStyle name="Note 5 2 4 2" xfId="10211" xr:uid="{B253B95F-81E0-4D95-8DE2-A9F56DA67200}"/>
    <cellStyle name="Note 5 2 5" xfId="9264" xr:uid="{00000000-0005-0000-0000-0000DE230000}"/>
    <cellStyle name="Note 5 2 5 2" xfId="10212" xr:uid="{E6A79ECD-DE17-4FC9-A441-DC353FA836BD}"/>
    <cellStyle name="Note 5 2 6" xfId="9543" xr:uid="{14C93680-2099-46F0-823B-71FF61AFC0BD}"/>
    <cellStyle name="Note 5 2_11. BS" xfId="10969" xr:uid="{72BB67E0-6618-486E-83F5-6F8F11092454}"/>
    <cellStyle name="Note 5 3" xfId="1770" xr:uid="{00000000-0005-0000-0000-0000E0230000}"/>
    <cellStyle name="Note 5 3 2" xfId="5635" xr:uid="{00000000-0005-0000-0000-0000E1230000}"/>
    <cellStyle name="Note 5 3 2 2" xfId="10213" xr:uid="{30F679FA-1830-41AF-8812-89835269304F}"/>
    <cellStyle name="Note 5 3 3" xfId="5998" xr:uid="{00000000-0005-0000-0000-0000E2230000}"/>
    <cellStyle name="Note 5 3 3 2" xfId="10214" xr:uid="{162F263F-FBF3-4ED9-AA14-B14F09E86BEE}"/>
    <cellStyle name="Note 5 3 4" xfId="9266" xr:uid="{00000000-0005-0000-0000-0000E3230000}"/>
    <cellStyle name="Note 5 3 4 2" xfId="10215" xr:uid="{9DFFB1E5-F838-4072-BB1D-57CD6939AA36}"/>
    <cellStyle name="Note 5 3 5" xfId="9545" xr:uid="{095860A0-4801-4D95-81FD-1F3085D67197}"/>
    <cellStyle name="Note 5 3_11. BS" xfId="10971" xr:uid="{ED2D357F-6E28-41DF-AEFD-C6C475E4BDC6}"/>
    <cellStyle name="Note 5 4" xfId="1771" xr:uid="{00000000-0005-0000-0000-0000E4230000}"/>
    <cellStyle name="Note 5 4 2" xfId="5636" xr:uid="{00000000-0005-0000-0000-0000E5230000}"/>
    <cellStyle name="Note 5 4 2 2" xfId="10216" xr:uid="{C87ABD9A-86F1-4E57-9A9A-1B6BE100D049}"/>
    <cellStyle name="Note 5 4 3" xfId="5999" xr:uid="{00000000-0005-0000-0000-0000E6230000}"/>
    <cellStyle name="Note 5 4 3 2" xfId="10217" xr:uid="{9C2B5DB5-0C04-47EC-A61E-06E1A5FB94ED}"/>
    <cellStyle name="Note 5 4 4" xfId="9267" xr:uid="{00000000-0005-0000-0000-0000E7230000}"/>
    <cellStyle name="Note 5 4 4 2" xfId="10218" xr:uid="{02AA1FD5-696E-4A72-ADD9-A7078FE46E6C}"/>
    <cellStyle name="Note 5 4 5" xfId="9546" xr:uid="{3254D1D1-3A9D-40D5-9293-E2BFF4C10935}"/>
    <cellStyle name="Note 5 4_11. BS" xfId="10972" xr:uid="{7F54ABED-DBCE-4BAF-A4CD-46CFDFB478B2}"/>
    <cellStyle name="Note 5 5" xfId="1767" xr:uid="{00000000-0005-0000-0000-0000E8230000}"/>
    <cellStyle name="Note 5 5 2" xfId="5995" xr:uid="{00000000-0005-0000-0000-0000E9230000}"/>
    <cellStyle name="Note 5 5 2 2" xfId="10219" xr:uid="{9AD6AF9A-1CA6-4070-9F5D-9519CED99DE4}"/>
    <cellStyle name="Note 5 5 3" xfId="9263" xr:uid="{00000000-0005-0000-0000-0000EA230000}"/>
    <cellStyle name="Note 5 5 3 2" xfId="10220" xr:uid="{34782B21-850E-43A8-845D-F5F6AAE42152}"/>
    <cellStyle name="Note 5 5 4" xfId="9542" xr:uid="{D8F5970B-89BD-44BE-8DC6-730C2E6D57FF}"/>
    <cellStyle name="Note 5 5_11. BS" xfId="10973" xr:uid="{6EF7212B-C2F5-4CC9-B615-9B15C9DD37A8}"/>
    <cellStyle name="Note 5 6" xfId="5632" xr:uid="{00000000-0005-0000-0000-0000EB230000}"/>
    <cellStyle name="Note 5 6 2" xfId="10221" xr:uid="{EFA4FB39-EEBD-4E3A-9B6C-D90E758F93A0}"/>
    <cellStyle name="Note 5_11. BS" xfId="10968" xr:uid="{302F4E77-1A4D-4507-AE9C-4138BD1A3231}"/>
    <cellStyle name="Note 6" xfId="1772" xr:uid="{00000000-0005-0000-0000-0000ED230000}"/>
    <cellStyle name="Note 6 2" xfId="1773" xr:uid="{00000000-0005-0000-0000-0000EE230000}"/>
    <cellStyle name="Note 6 2 2" xfId="5638" xr:uid="{00000000-0005-0000-0000-0000EF230000}"/>
    <cellStyle name="Note 6 2 2 2" xfId="10222" xr:uid="{F051F356-D6B4-4E9F-80CB-FA3632A070C9}"/>
    <cellStyle name="Note 6 2 3" xfId="6001" xr:uid="{00000000-0005-0000-0000-0000F0230000}"/>
    <cellStyle name="Note 6 2 3 2" xfId="10223" xr:uid="{54C7FCC9-3FF9-4A21-BB20-FAAD8E0295C1}"/>
    <cellStyle name="Note 6 2 4" xfId="9269" xr:uid="{00000000-0005-0000-0000-0000F1230000}"/>
    <cellStyle name="Note 6 2 4 2" xfId="10224" xr:uid="{2F8B9F85-F517-438D-805C-00C222FC1734}"/>
    <cellStyle name="Note 6 2 5" xfId="9548" xr:uid="{EE8A60D0-7F12-478B-825E-1B059FC409AE}"/>
    <cellStyle name="Note 6 2_11. BS" xfId="10975" xr:uid="{4C7C08B9-E950-4705-AA3C-9C4CA84E725B}"/>
    <cellStyle name="Note 6 3" xfId="5637" xr:uid="{00000000-0005-0000-0000-0000F2230000}"/>
    <cellStyle name="Note 6 3 2" xfId="10225" xr:uid="{94388839-BFD0-495B-8A83-3957773E0088}"/>
    <cellStyle name="Note 6 4" xfId="6000" xr:uid="{00000000-0005-0000-0000-0000F3230000}"/>
    <cellStyle name="Note 6 4 2" xfId="10226" xr:uid="{CA99F996-FC13-454C-B530-569B8FE9707B}"/>
    <cellStyle name="Note 6 5" xfId="9268" xr:uid="{00000000-0005-0000-0000-0000F4230000}"/>
    <cellStyle name="Note 6 5 2" xfId="10227" xr:uid="{A4E2814A-38AE-4EC0-BC4F-9D1E7731A636}"/>
    <cellStyle name="Note 6 6" xfId="9547" xr:uid="{344FD36B-7B83-484F-8C26-3A0C1D7F633A}"/>
    <cellStyle name="Note 6_11. BS" xfId="10974" xr:uid="{F1368C4D-E74A-44B2-8AEA-B944BB2D7585}"/>
    <cellStyle name="Note 7" xfId="1774" xr:uid="{00000000-0005-0000-0000-0000F6230000}"/>
    <cellStyle name="Note 7 2" xfId="5639" xr:uid="{00000000-0005-0000-0000-0000F7230000}"/>
    <cellStyle name="Note 7 2 2" xfId="8656" xr:uid="{00000000-0005-0000-0000-0000F8230000}"/>
    <cellStyle name="Note 7 2 2 2" xfId="10228" xr:uid="{23CE620E-9F2A-4C03-9826-930ED13CB6D9}"/>
    <cellStyle name="Note 7 2_11. BS" xfId="10977" xr:uid="{4004CB2D-0BA6-47D9-990A-269C039EFA2A}"/>
    <cellStyle name="Note 7 3" xfId="6002" xr:uid="{00000000-0005-0000-0000-0000F9230000}"/>
    <cellStyle name="Note 7 3 2" xfId="10229" xr:uid="{7123E590-4D30-4B61-861E-4AE044463D69}"/>
    <cellStyle name="Note 7 4" xfId="9270" xr:uid="{00000000-0005-0000-0000-0000FA230000}"/>
    <cellStyle name="Note 7 4 2" xfId="10230" xr:uid="{C990E2EB-2949-4749-BF12-E26F56437EFB}"/>
    <cellStyle name="Note 7 5" xfId="9549" xr:uid="{616B5B83-A31F-4791-85A3-57041C2C1EA6}"/>
    <cellStyle name="Note 7 6" xfId="9602" xr:uid="{35CAFD89-365C-4793-835B-2F5D395755A7}"/>
    <cellStyle name="Note 7 7" xfId="9574" xr:uid="{12296C51-BE61-44D8-8D0F-59F5A7651ADC}"/>
    <cellStyle name="Note 7 8" xfId="11347" xr:uid="{005F9177-E963-40BB-948F-F029C9BE43B7}"/>
    <cellStyle name="Note 7_11. BS" xfId="10976" xr:uid="{1D7F6922-3381-4DF4-924A-68130C4E6999}"/>
    <cellStyle name="Note 8" xfId="1775" xr:uid="{00000000-0005-0000-0000-0000FC230000}"/>
    <cellStyle name="Note 8 2" xfId="8657" xr:uid="{00000000-0005-0000-0000-0000FD230000}"/>
    <cellStyle name="Note 8_11. BS" xfId="10978" xr:uid="{5AA67064-B753-4AB6-93EE-9D09058AC16C}"/>
    <cellStyle name="Note 9" xfId="1776" xr:uid="{00000000-0005-0000-0000-0000FF230000}"/>
    <cellStyle name="Notiz" xfId="1777" xr:uid="{00000000-0005-0000-0000-000000240000}"/>
    <cellStyle name="Notiz 2" xfId="1778" xr:uid="{00000000-0005-0000-0000-000001240000}"/>
    <cellStyle name="Notiz 2 2" xfId="1779" xr:uid="{00000000-0005-0000-0000-000002240000}"/>
    <cellStyle name="Notiz 2 3" xfId="1780" xr:uid="{00000000-0005-0000-0000-000003240000}"/>
    <cellStyle name="Notiz 2_11. BS" xfId="10980" xr:uid="{BBCF3A26-E44D-49AE-8277-2858B07CABCE}"/>
    <cellStyle name="Notiz 3" xfId="1781" xr:uid="{00000000-0005-0000-0000-000005240000}"/>
    <cellStyle name="Notiz 4" xfId="2065" xr:uid="{00000000-0005-0000-0000-000006240000}"/>
    <cellStyle name="Notiz_11. BS" xfId="10979" xr:uid="{91A1E096-C24B-434C-8A31-53EDC6098664}"/>
    <cellStyle name="number" xfId="452" xr:uid="{00000000-0005-0000-0000-000008240000}"/>
    <cellStyle name="Output 10" xfId="8658" xr:uid="{00000000-0005-0000-0000-000009240000}"/>
    <cellStyle name="Output 11" xfId="8659" xr:uid="{00000000-0005-0000-0000-00000A240000}"/>
    <cellStyle name="Output 12" xfId="8660" xr:uid="{00000000-0005-0000-0000-00000B240000}"/>
    <cellStyle name="Output 13" xfId="8661" xr:uid="{00000000-0005-0000-0000-00000C240000}"/>
    <cellStyle name="Output 2" xfId="453" xr:uid="{00000000-0005-0000-0000-00000D240000}"/>
    <cellStyle name="Output 2 10" xfId="8662" xr:uid="{00000000-0005-0000-0000-00000E240000}"/>
    <cellStyle name="Output 2 11" xfId="8663" xr:uid="{00000000-0005-0000-0000-00000F240000}"/>
    <cellStyle name="Output 2 12" xfId="8664" xr:uid="{00000000-0005-0000-0000-000010240000}"/>
    <cellStyle name="Output 2 13" xfId="8665" xr:uid="{00000000-0005-0000-0000-000011240000}"/>
    <cellStyle name="Output 2 14" xfId="8666" xr:uid="{00000000-0005-0000-0000-000012240000}"/>
    <cellStyle name="Output 2 15" xfId="8667" xr:uid="{00000000-0005-0000-0000-000013240000}"/>
    <cellStyle name="Output 2 16" xfId="8668" xr:uid="{00000000-0005-0000-0000-000014240000}"/>
    <cellStyle name="Output 2 2" xfId="1782" xr:uid="{00000000-0005-0000-0000-000015240000}"/>
    <cellStyle name="Output 2 2 10" xfId="8669" xr:uid="{00000000-0005-0000-0000-000016240000}"/>
    <cellStyle name="Output 2 2 11" xfId="8670" xr:uid="{00000000-0005-0000-0000-000017240000}"/>
    <cellStyle name="Output 2 2 12" xfId="8671" xr:uid="{00000000-0005-0000-0000-000018240000}"/>
    <cellStyle name="Output 2 2 13" xfId="8672" xr:uid="{00000000-0005-0000-0000-000019240000}"/>
    <cellStyle name="Output 2 2 14" xfId="8673" xr:uid="{00000000-0005-0000-0000-00001A240000}"/>
    <cellStyle name="Output 2 2 15" xfId="8674" xr:uid="{00000000-0005-0000-0000-00001B240000}"/>
    <cellStyle name="Output 2 2 2" xfId="8675" xr:uid="{00000000-0005-0000-0000-00001C240000}"/>
    <cellStyle name="Output 2 2 3" xfId="8676" xr:uid="{00000000-0005-0000-0000-00001D240000}"/>
    <cellStyle name="Output 2 2 4" xfId="8677" xr:uid="{00000000-0005-0000-0000-00001E240000}"/>
    <cellStyle name="Output 2 2 5" xfId="8678" xr:uid="{00000000-0005-0000-0000-00001F240000}"/>
    <cellStyle name="Output 2 2 6" xfId="8679" xr:uid="{00000000-0005-0000-0000-000020240000}"/>
    <cellStyle name="Output 2 2 7" xfId="8680" xr:uid="{00000000-0005-0000-0000-000021240000}"/>
    <cellStyle name="Output 2 2 8" xfId="8681" xr:uid="{00000000-0005-0000-0000-000022240000}"/>
    <cellStyle name="Output 2 2 9" xfId="8682" xr:uid="{00000000-0005-0000-0000-000023240000}"/>
    <cellStyle name="Output 2 2_11. BS" xfId="10982" xr:uid="{B8CFD978-1D43-47CE-AB0E-FA784E8DCA7E}"/>
    <cellStyle name="Output 2 3" xfId="8683" xr:uid="{00000000-0005-0000-0000-000025240000}"/>
    <cellStyle name="Output 2 4" xfId="8684" xr:uid="{00000000-0005-0000-0000-000026240000}"/>
    <cellStyle name="Output 2 5" xfId="8685" xr:uid="{00000000-0005-0000-0000-000027240000}"/>
    <cellStyle name="Output 2 6" xfId="8686" xr:uid="{00000000-0005-0000-0000-000028240000}"/>
    <cellStyle name="Output 2 7" xfId="8687" xr:uid="{00000000-0005-0000-0000-000029240000}"/>
    <cellStyle name="Output 2 8" xfId="8688" xr:uid="{00000000-0005-0000-0000-00002A240000}"/>
    <cellStyle name="Output 2 9" xfId="8689" xr:uid="{00000000-0005-0000-0000-00002B240000}"/>
    <cellStyle name="Output 2_11. BS" xfId="10981" xr:uid="{C3C1816C-A108-4DEF-A206-8B015DDA4C0B}"/>
    <cellStyle name="Output 3" xfId="454" xr:uid="{00000000-0005-0000-0000-00002D240000}"/>
    <cellStyle name="Output 3 2" xfId="8690" xr:uid="{00000000-0005-0000-0000-00002E240000}"/>
    <cellStyle name="Output 3_11. BS" xfId="10983" xr:uid="{FC70E876-F5B2-4C71-BE43-DD45927F6556}"/>
    <cellStyle name="Output 4" xfId="455" xr:uid="{00000000-0005-0000-0000-000030240000}"/>
    <cellStyle name="Output 4 2" xfId="8691" xr:uid="{00000000-0005-0000-0000-000031240000}"/>
    <cellStyle name="Output 4_11. BS" xfId="10984" xr:uid="{20CE9DB7-B63F-4082-9688-5EC831CB0D8A}"/>
    <cellStyle name="Output 5" xfId="456" xr:uid="{00000000-0005-0000-0000-000033240000}"/>
    <cellStyle name="Output 6" xfId="8692" xr:uid="{00000000-0005-0000-0000-000034240000}"/>
    <cellStyle name="Output 7" xfId="8693" xr:uid="{00000000-0005-0000-0000-000035240000}"/>
    <cellStyle name="Output 8" xfId="8694" xr:uid="{00000000-0005-0000-0000-000036240000}"/>
    <cellStyle name="Output 9" xfId="8695" xr:uid="{00000000-0005-0000-0000-000037240000}"/>
    <cellStyle name="Percent" xfId="457" builtinId="5"/>
    <cellStyle name="Percent [2]" xfId="458" xr:uid="{00000000-0005-0000-0000-000039240000}"/>
    <cellStyle name="Percent [2] 2" xfId="459" xr:uid="{00000000-0005-0000-0000-00003A240000}"/>
    <cellStyle name="Percent [2] 2 2" xfId="1783" xr:uid="{00000000-0005-0000-0000-00003B240000}"/>
    <cellStyle name="Percent [2] 2 2 2" xfId="8696" xr:uid="{00000000-0005-0000-0000-00003C240000}"/>
    <cellStyle name="Percent [2] 2 2_11. BS" xfId="10987" xr:uid="{D3996D44-1354-4579-9570-A712E4C0CC29}"/>
    <cellStyle name="Percent [2] 2 3" xfId="8697" xr:uid="{00000000-0005-0000-0000-00003E240000}"/>
    <cellStyle name="Percent [2] 2_11. BS" xfId="10986" xr:uid="{4AAC0FD4-40F0-4390-AD8F-9A95562EC5F0}"/>
    <cellStyle name="Percent [2] 3" xfId="1784" xr:uid="{00000000-0005-0000-0000-000040240000}"/>
    <cellStyle name="Percent [2] 3 2" xfId="1785" xr:uid="{00000000-0005-0000-0000-000041240000}"/>
    <cellStyle name="Percent [2] 3 2 2" xfId="8698" xr:uid="{00000000-0005-0000-0000-000042240000}"/>
    <cellStyle name="Percent [2] 3 2_11. BS" xfId="10989" xr:uid="{5B091C51-635B-427D-9DFA-E264CE02632F}"/>
    <cellStyle name="Percent [2] 3 3" xfId="8699" xr:uid="{00000000-0005-0000-0000-000044240000}"/>
    <cellStyle name="Percent [2] 3_11. BS" xfId="10988" xr:uid="{199F0875-F6C5-4800-A754-C8667E220F25}"/>
    <cellStyle name="Percent [2] 4" xfId="1786" xr:uid="{00000000-0005-0000-0000-000046240000}"/>
    <cellStyle name="Percent [2] 4 2" xfId="1787" xr:uid="{00000000-0005-0000-0000-000047240000}"/>
    <cellStyle name="Percent [2] 4_11. BS" xfId="10990" xr:uid="{50C332B9-E0AD-4624-AAE1-CC57DE5A908A}"/>
    <cellStyle name="Percent [2] 5" xfId="1788" xr:uid="{00000000-0005-0000-0000-000049240000}"/>
    <cellStyle name="Percent [2] 6" xfId="1789" xr:uid="{00000000-0005-0000-0000-00004A240000}"/>
    <cellStyle name="Percent [2] 6 2" xfId="1790" xr:uid="{00000000-0005-0000-0000-00004B240000}"/>
    <cellStyle name="Percent [2] 6_11. BS" xfId="10991" xr:uid="{532C3955-9380-4ACA-83C9-C6DEE1C6912B}"/>
    <cellStyle name="Percent [2]_11. BS" xfId="10985" xr:uid="{8B75C440-9B4F-4302-B6C6-62850EDC049B}"/>
    <cellStyle name="Percent 10" xfId="460" xr:uid="{00000000-0005-0000-0000-00004E240000}"/>
    <cellStyle name="Percent 10 2" xfId="461" xr:uid="{00000000-0005-0000-0000-00004F240000}"/>
    <cellStyle name="Percent 10 3" xfId="1791" xr:uid="{00000000-0005-0000-0000-000050240000}"/>
    <cellStyle name="Percent 10_11. BS" xfId="10992" xr:uid="{7CA92097-EFC5-4E57-805A-58EE281167A5}"/>
    <cellStyle name="Percent 11" xfId="462" xr:uid="{00000000-0005-0000-0000-000052240000}"/>
    <cellStyle name="Percent 11 2" xfId="463" xr:uid="{00000000-0005-0000-0000-000053240000}"/>
    <cellStyle name="Percent 11 3" xfId="1792" xr:uid="{00000000-0005-0000-0000-000054240000}"/>
    <cellStyle name="Percent 11_11. BS" xfId="10993" xr:uid="{BC0CD091-D0FF-4878-A7DA-9F61C6271CB7}"/>
    <cellStyle name="Percent 12" xfId="464" xr:uid="{00000000-0005-0000-0000-000056240000}"/>
    <cellStyle name="Percent 12 2" xfId="465" xr:uid="{00000000-0005-0000-0000-000057240000}"/>
    <cellStyle name="Percent 12 3" xfId="1793" xr:uid="{00000000-0005-0000-0000-000058240000}"/>
    <cellStyle name="Percent 12_11. BS" xfId="10994" xr:uid="{E4C56A75-C2AD-468C-B49A-A494DAF06642}"/>
    <cellStyle name="Percent 13" xfId="466" xr:uid="{00000000-0005-0000-0000-00005A240000}"/>
    <cellStyle name="Percent 13 2" xfId="467" xr:uid="{00000000-0005-0000-0000-00005B240000}"/>
    <cellStyle name="Percent 13 3" xfId="1794" xr:uid="{00000000-0005-0000-0000-00005C240000}"/>
    <cellStyle name="Percent 13_11. BS" xfId="10995" xr:uid="{7EDC2B42-3DBC-4577-B3FB-55CF793DDA80}"/>
    <cellStyle name="Percent 14" xfId="468" xr:uid="{00000000-0005-0000-0000-00005E240000}"/>
    <cellStyle name="Percent 14 2" xfId="469" xr:uid="{00000000-0005-0000-0000-00005F240000}"/>
    <cellStyle name="Percent 14 3" xfId="1795" xr:uid="{00000000-0005-0000-0000-000060240000}"/>
    <cellStyle name="Percent 14_11. BS" xfId="10996" xr:uid="{938062C1-478A-4577-8038-BAC70955EF5B}"/>
    <cellStyle name="Percent 15" xfId="470" xr:uid="{00000000-0005-0000-0000-000062240000}"/>
    <cellStyle name="Percent 15 2" xfId="471" xr:uid="{00000000-0005-0000-0000-000063240000}"/>
    <cellStyle name="Percent 15 3" xfId="1796" xr:uid="{00000000-0005-0000-0000-000064240000}"/>
    <cellStyle name="Percent 15_11. BS" xfId="10997" xr:uid="{32534A50-669D-4964-8543-F90CC784D37D}"/>
    <cellStyle name="Percent 16" xfId="472" xr:uid="{00000000-0005-0000-0000-000066240000}"/>
    <cellStyle name="Percent 16 2" xfId="473" xr:uid="{00000000-0005-0000-0000-000067240000}"/>
    <cellStyle name="Percent 16 3" xfId="2066" xr:uid="{00000000-0005-0000-0000-000068240000}"/>
    <cellStyle name="Percent 16_11. BS" xfId="10998" xr:uid="{C82FDF73-2664-40B0-863D-F17604B78577}"/>
    <cellStyle name="Percent 17" xfId="474" xr:uid="{00000000-0005-0000-0000-00006A240000}"/>
    <cellStyle name="Percent 17 2" xfId="475" xr:uid="{00000000-0005-0000-0000-00006B240000}"/>
    <cellStyle name="Percent 17 3" xfId="2067" xr:uid="{00000000-0005-0000-0000-00006C240000}"/>
    <cellStyle name="Percent 17_11. BS" xfId="10999" xr:uid="{00285D37-F8D6-415B-941C-E02CC2EAEA84}"/>
    <cellStyle name="Percent 18" xfId="476" xr:uid="{00000000-0005-0000-0000-00006E240000}"/>
    <cellStyle name="Percent 18 2" xfId="477" xr:uid="{00000000-0005-0000-0000-00006F240000}"/>
    <cellStyle name="Percent 18_11. BS" xfId="11000" xr:uid="{A85FDA41-2A7E-49F7-8D54-78EB15D6CE6A}"/>
    <cellStyle name="Percent 19" xfId="478" xr:uid="{00000000-0005-0000-0000-000071240000}"/>
    <cellStyle name="Percent 19 2" xfId="479" xr:uid="{00000000-0005-0000-0000-000072240000}"/>
    <cellStyle name="Percent 19_11. BS" xfId="11001" xr:uid="{AC9B518D-0FB0-4CFB-971F-6B3AA5A38EB7}"/>
    <cellStyle name="Percent 2" xfId="480" xr:uid="{00000000-0005-0000-0000-000074240000}"/>
    <cellStyle name="Percent 2 10" xfId="8700" xr:uid="{00000000-0005-0000-0000-000075240000}"/>
    <cellStyle name="Percent 2 2" xfId="481" xr:uid="{00000000-0005-0000-0000-000076240000}"/>
    <cellStyle name="Percent 2 2 2" xfId="1799" xr:uid="{00000000-0005-0000-0000-000077240000}"/>
    <cellStyle name="Percent 2 2 3" xfId="1800" xr:uid="{00000000-0005-0000-0000-000078240000}"/>
    <cellStyle name="Percent 2 2 3 2" xfId="1801" xr:uid="{00000000-0005-0000-0000-000079240000}"/>
    <cellStyle name="Percent 2 2 3 2 2" xfId="5642" xr:uid="{00000000-0005-0000-0000-00007A240000}"/>
    <cellStyle name="Percent 2 2 3 2 2 2" xfId="10231" xr:uid="{AFE0E1C2-71BD-43D3-A1B5-BD4156678EB4}"/>
    <cellStyle name="Percent 2 2 3 2 3" xfId="6005" xr:uid="{00000000-0005-0000-0000-00007B240000}"/>
    <cellStyle name="Percent 2 2 3 2 3 2" xfId="10232" xr:uid="{CE9EFB26-6E2B-4497-A9B0-CEB2431F9561}"/>
    <cellStyle name="Percent 2 2 3 2 4" xfId="9273" xr:uid="{00000000-0005-0000-0000-00007C240000}"/>
    <cellStyle name="Percent 2 2 3 2 4 2" xfId="10233" xr:uid="{B0E6234F-B1BA-4911-BC80-033191649840}"/>
    <cellStyle name="Percent 2 2 3 2 5" xfId="9552" xr:uid="{2041C213-BC11-4071-BC7E-F69D8FD02070}"/>
    <cellStyle name="Percent 2 2 3 2_11. BS" xfId="11005" xr:uid="{01C29F1A-6FF1-47D1-9F8B-CEB9F0E51305}"/>
    <cellStyle name="Percent 2 2 3 3" xfId="5641" xr:uid="{00000000-0005-0000-0000-00007D240000}"/>
    <cellStyle name="Percent 2 2 3 3 2" xfId="10234" xr:uid="{F8033311-C2D9-4B3D-BEA0-2D2770F3BF20}"/>
    <cellStyle name="Percent 2 2 3 4" xfId="6004" xr:uid="{00000000-0005-0000-0000-00007E240000}"/>
    <cellStyle name="Percent 2 2 3 4 2" xfId="10235" xr:uid="{3284DF6A-BDB1-4709-9680-8616DA50D51D}"/>
    <cellStyle name="Percent 2 2 3 5" xfId="9272" xr:uid="{00000000-0005-0000-0000-00007F240000}"/>
    <cellStyle name="Percent 2 2 3 5 2" xfId="10236" xr:uid="{3A73455C-0D2B-4F37-B77F-00DED45E1A47}"/>
    <cellStyle name="Percent 2 2 3 6" xfId="9551" xr:uid="{B7B99DCD-F19D-4D66-B091-C5ADE51F845B}"/>
    <cellStyle name="Percent 2 2 3_11. BS" xfId="11004" xr:uid="{F07F9C57-FD5B-4FF2-B026-84D5A47118AC}"/>
    <cellStyle name="Percent 2 2 4" xfId="1802" xr:uid="{00000000-0005-0000-0000-000081240000}"/>
    <cellStyle name="Percent 2 2 4 2" xfId="5643" xr:uid="{00000000-0005-0000-0000-000082240000}"/>
    <cellStyle name="Percent 2 2 4 2 2" xfId="10237" xr:uid="{A453EAA4-EEF7-4BA2-92FC-ED21D6E35670}"/>
    <cellStyle name="Percent 2 2 4 3" xfId="6006" xr:uid="{00000000-0005-0000-0000-000083240000}"/>
    <cellStyle name="Percent 2 2 4 3 2" xfId="10238" xr:uid="{35D4856F-766D-4BE0-AEA0-8A663BC2C143}"/>
    <cellStyle name="Percent 2 2 4 4" xfId="9274" xr:uid="{00000000-0005-0000-0000-000084240000}"/>
    <cellStyle name="Percent 2 2 4 4 2" xfId="10239" xr:uid="{700F2F46-864D-4D33-9589-835B7E16365A}"/>
    <cellStyle name="Percent 2 2 4 5" xfId="9553" xr:uid="{81989C7B-DC2B-4238-ADB2-1CA0D7416928}"/>
    <cellStyle name="Percent 2 2 4_11. BS" xfId="11006" xr:uid="{CAFE0B3C-2089-4C40-B4B0-359154C04F74}"/>
    <cellStyle name="Percent 2 2 5" xfId="1798" xr:uid="{00000000-0005-0000-0000-000085240000}"/>
    <cellStyle name="Percent 2 2 5 2" xfId="6003" xr:uid="{00000000-0005-0000-0000-000086240000}"/>
    <cellStyle name="Percent 2 2 5 2 2" xfId="10240" xr:uid="{8F36EEEC-D6D4-4855-AC61-ADE22551C901}"/>
    <cellStyle name="Percent 2 2 5 3" xfId="9271" xr:uid="{00000000-0005-0000-0000-000087240000}"/>
    <cellStyle name="Percent 2 2 5 3 2" xfId="10241" xr:uid="{15B7A264-8854-4B37-8989-369903058EC7}"/>
    <cellStyle name="Percent 2 2 5 4" xfId="9550" xr:uid="{13E04819-5D35-452F-BC41-2284E70615B2}"/>
    <cellStyle name="Percent 2 2 5_11. BS" xfId="11007" xr:uid="{C5BA1528-DDBA-4695-A36A-64B576533761}"/>
    <cellStyle name="Percent 2 2 6" xfId="5640" xr:uid="{00000000-0005-0000-0000-000088240000}"/>
    <cellStyle name="Percent 2 2 6 2" xfId="10242" xr:uid="{E97E984D-5B7C-456A-8816-769EAC159510}"/>
    <cellStyle name="Percent 2 2_11. BS" xfId="11003" xr:uid="{4B69DFCD-2511-4564-90B4-E2FF6A1CC80C}"/>
    <cellStyle name="Percent 2 3" xfId="1803" xr:uid="{00000000-0005-0000-0000-00008A240000}"/>
    <cellStyle name="Percent 2 3 2" xfId="1804" xr:uid="{00000000-0005-0000-0000-00008B240000}"/>
    <cellStyle name="Percent 2 3 2 2" xfId="5645" xr:uid="{00000000-0005-0000-0000-00008C240000}"/>
    <cellStyle name="Percent 2 3 2 2 2" xfId="8701" xr:uid="{00000000-0005-0000-0000-00008D240000}"/>
    <cellStyle name="Percent 2 3 2 2 2 2" xfId="10243" xr:uid="{9FCB83B1-2C14-4EF9-933E-B8C618488D16}"/>
    <cellStyle name="Percent 2 3 2 2_11. BS" xfId="11010" xr:uid="{8CCF79DB-D3BF-4CB3-860D-F5E0C8BE4E52}"/>
    <cellStyle name="Percent 2 3 2 3" xfId="6008" xr:uid="{00000000-0005-0000-0000-00008E240000}"/>
    <cellStyle name="Percent 2 3 2 3 2" xfId="10244" xr:uid="{FF7D1D05-6F32-495C-8C70-527A13380B7B}"/>
    <cellStyle name="Percent 2 3 2 4" xfId="9276" xr:uid="{00000000-0005-0000-0000-00008F240000}"/>
    <cellStyle name="Percent 2 3 2 4 2" xfId="10245" xr:uid="{DE613397-7E23-4EBF-91E3-C020F53B7049}"/>
    <cellStyle name="Percent 2 3 2 5" xfId="9555" xr:uid="{936E4402-3402-4634-9AB3-8C0BBC5EB94B}"/>
    <cellStyle name="Percent 2 3 2 6" xfId="9600" xr:uid="{CCDB1F65-513D-4956-84D1-853C356DC6FD}"/>
    <cellStyle name="Percent 2 3 2 7" xfId="9576" xr:uid="{874777DB-C3CE-4A52-A9E2-C82878997F28}"/>
    <cellStyle name="Percent 2 3 2 8" xfId="11363" xr:uid="{4BA5E731-0D1B-40F3-A7D8-C149891F767E}"/>
    <cellStyle name="Percent 2 3 2_11. BS" xfId="11009" xr:uid="{367E1496-EEA2-4D32-BE27-CAEADE23CDC4}"/>
    <cellStyle name="Percent 2 3 3" xfId="5644" xr:uid="{00000000-0005-0000-0000-000091240000}"/>
    <cellStyle name="Percent 2 3 3 2" xfId="10246" xr:uid="{541C54DA-72E9-460F-AD61-B90E9FA74091}"/>
    <cellStyle name="Percent 2 3 4" xfId="6007" xr:uid="{00000000-0005-0000-0000-000092240000}"/>
    <cellStyle name="Percent 2 3 4 2" xfId="10247" xr:uid="{0729256B-7310-4C73-8390-684392213646}"/>
    <cellStyle name="Percent 2 3 5" xfId="9275" xr:uid="{00000000-0005-0000-0000-000093240000}"/>
    <cellStyle name="Percent 2 3 5 2" xfId="10248" xr:uid="{24A2DCEF-5A22-4340-84E1-9399DE8E2726}"/>
    <cellStyle name="Percent 2 3 6" xfId="9554" xr:uid="{79DF7938-5F54-4208-BCE4-4D6CF8C874F1}"/>
    <cellStyle name="Percent 2 3 7" xfId="9601" xr:uid="{CAB609D0-F90D-4CB4-BC16-355E966F354D}"/>
    <cellStyle name="Percent 2 3 8" xfId="9575" xr:uid="{95E18FA8-7670-440C-B9D2-4CC2D67CF966}"/>
    <cellStyle name="Percent 2 3 9" xfId="9572" xr:uid="{85088998-84DC-4860-8C55-82799A30A4A2}"/>
    <cellStyle name="Percent 2 3_11. BS" xfId="11008" xr:uid="{E3386D27-FCFE-485B-8B2F-F37FA7E30325}"/>
    <cellStyle name="Percent 2 4" xfId="1805" xr:uid="{00000000-0005-0000-0000-000095240000}"/>
    <cellStyle name="Percent 2 4 2" xfId="5646" xr:uid="{00000000-0005-0000-0000-000096240000}"/>
    <cellStyle name="Percent 2 4 2 2" xfId="10249" xr:uid="{7DBC756B-0D0B-49D5-8466-0813CB50A957}"/>
    <cellStyle name="Percent 2 4 3" xfId="6009" xr:uid="{00000000-0005-0000-0000-000097240000}"/>
    <cellStyle name="Percent 2 4 3 2" xfId="10250" xr:uid="{33C2492F-5A3C-47A3-BB5D-F9AB454163F4}"/>
    <cellStyle name="Percent 2 4 4" xfId="9277" xr:uid="{00000000-0005-0000-0000-000098240000}"/>
    <cellStyle name="Percent 2 4 4 2" xfId="10251" xr:uid="{E77E6292-9BD0-4A48-9654-7BC922D74A69}"/>
    <cellStyle name="Percent 2 4 5" xfId="9556" xr:uid="{E86FBF21-015A-46DB-B961-9827901D5FEB}"/>
    <cellStyle name="Percent 2 4_11. BS" xfId="11011" xr:uid="{429ADD8F-7126-4556-AA20-F0D0EE58531A}"/>
    <cellStyle name="Percent 2 5" xfId="1797" xr:uid="{00000000-0005-0000-0000-000099240000}"/>
    <cellStyle name="Percent 2 6" xfId="8702" xr:uid="{00000000-0005-0000-0000-00009A240000}"/>
    <cellStyle name="Percent 2 7" xfId="8703" xr:uid="{00000000-0005-0000-0000-00009B240000}"/>
    <cellStyle name="Percent 2 8" xfId="8704" xr:uid="{00000000-0005-0000-0000-00009C240000}"/>
    <cellStyle name="Percent 2 9" xfId="8705" xr:uid="{00000000-0005-0000-0000-00009D240000}"/>
    <cellStyle name="Percent 2_11. BS" xfId="11002" xr:uid="{95187406-62A9-4C8B-826B-62FE2615EAA3}"/>
    <cellStyle name="Percent 20" xfId="482" xr:uid="{00000000-0005-0000-0000-00009F240000}"/>
    <cellStyle name="Percent 20 2" xfId="483" xr:uid="{00000000-0005-0000-0000-0000A0240000}"/>
    <cellStyle name="Percent 20_11. BS" xfId="11012" xr:uid="{046A4ABF-D9B2-4A6D-9CD7-96688AED0A12}"/>
    <cellStyle name="Percent 21" xfId="484" xr:uid="{00000000-0005-0000-0000-0000A2240000}"/>
    <cellStyle name="Percent 21 2" xfId="485" xr:uid="{00000000-0005-0000-0000-0000A3240000}"/>
    <cellStyle name="Percent 21_11. BS" xfId="11013" xr:uid="{82B9B408-1D29-450D-BDD8-42F6B29FD809}"/>
    <cellStyle name="Percent 22" xfId="486" xr:uid="{00000000-0005-0000-0000-0000A5240000}"/>
    <cellStyle name="Percent 22 2" xfId="487" xr:uid="{00000000-0005-0000-0000-0000A6240000}"/>
    <cellStyle name="Percent 22_11. BS" xfId="11014" xr:uid="{7DE03569-F321-405B-A0FE-1E9EB20B36C6}"/>
    <cellStyle name="Percent 23" xfId="488" xr:uid="{00000000-0005-0000-0000-0000A8240000}"/>
    <cellStyle name="Percent 23 2" xfId="489" xr:uid="{00000000-0005-0000-0000-0000A9240000}"/>
    <cellStyle name="Percent 23_11. BS" xfId="11015" xr:uid="{EADE4451-54A3-4FC6-B36A-967C1BD636AC}"/>
    <cellStyle name="Percent 24" xfId="490" xr:uid="{00000000-0005-0000-0000-0000AB240000}"/>
    <cellStyle name="Percent 24 2" xfId="491" xr:uid="{00000000-0005-0000-0000-0000AC240000}"/>
    <cellStyle name="Percent 24_11. BS" xfId="11016" xr:uid="{66474B34-8DAD-44E6-B8EC-1AB9585D9AAA}"/>
    <cellStyle name="Percent 25" xfId="492" xr:uid="{00000000-0005-0000-0000-0000AE240000}"/>
    <cellStyle name="Percent 25 2" xfId="493" xr:uid="{00000000-0005-0000-0000-0000AF240000}"/>
    <cellStyle name="Percent 25_11. BS" xfId="11017" xr:uid="{D0546CAF-54E5-4977-8412-B655FE992DB9}"/>
    <cellStyle name="Percent 26" xfId="494" xr:uid="{00000000-0005-0000-0000-0000B1240000}"/>
    <cellStyle name="Percent 26 2" xfId="495" xr:uid="{00000000-0005-0000-0000-0000B2240000}"/>
    <cellStyle name="Percent 26_11. BS" xfId="11018" xr:uid="{942822A0-C4A6-4212-B816-82FC74749CE0}"/>
    <cellStyle name="Percent 27" xfId="496" xr:uid="{00000000-0005-0000-0000-0000B4240000}"/>
    <cellStyle name="Percent 28" xfId="497" xr:uid="{00000000-0005-0000-0000-0000B5240000}"/>
    <cellStyle name="Percent 29" xfId="498" xr:uid="{00000000-0005-0000-0000-0000B6240000}"/>
    <cellStyle name="Percent 3" xfId="499" xr:uid="{00000000-0005-0000-0000-0000B7240000}"/>
    <cellStyle name="Percent 3 2" xfId="631" xr:uid="{00000000-0005-0000-0000-0000B8240000}"/>
    <cellStyle name="Percent 3 2 2" xfId="1807" xr:uid="{00000000-0005-0000-0000-0000B9240000}"/>
    <cellStyle name="Percent 3 2 3" xfId="5826" xr:uid="{00000000-0005-0000-0000-0000BA240000}"/>
    <cellStyle name="Percent 3 2 3 2" xfId="10252" xr:uid="{E3E613BC-7795-4E70-B218-479B5D5A06D0}"/>
    <cellStyle name="Percent 3 2 4" xfId="9135" xr:uid="{00000000-0005-0000-0000-0000BB240000}"/>
    <cellStyle name="Percent 3 2 4 2" xfId="10253" xr:uid="{D8200491-5434-4AB0-8626-58EB0F02B94D}"/>
    <cellStyle name="Percent 3 2 5" xfId="9406" xr:uid="{AB1A12E5-18BB-4FC0-B7B4-87900825E946}"/>
    <cellStyle name="Percent 3 2_11. BS" xfId="11020" xr:uid="{61D4A093-3C7B-4A22-B89C-161687EDF2E9}"/>
    <cellStyle name="Percent 3 3" xfId="1806" xr:uid="{00000000-0005-0000-0000-0000BD240000}"/>
    <cellStyle name="Percent 3 3 2" xfId="5711" xr:uid="{00000000-0005-0000-0000-0000BE240000}"/>
    <cellStyle name="Percent 3 3 2 2" xfId="10254" xr:uid="{26D33B21-75C4-4F0C-8307-A5D03FD1D72A}"/>
    <cellStyle name="Percent 3 3_11. BS" xfId="11021" xr:uid="{2D56C34F-2F21-496A-B2FF-49BE391FAE64}"/>
    <cellStyle name="Percent 3 4" xfId="8706" xr:uid="{00000000-0005-0000-0000-0000BF240000}"/>
    <cellStyle name="Percent 3 5" xfId="8707" xr:uid="{00000000-0005-0000-0000-0000C0240000}"/>
    <cellStyle name="Percent 3 6" xfId="5729" xr:uid="{00000000-0005-0000-0000-0000C1240000}"/>
    <cellStyle name="Percent 3 6 2" xfId="10255" xr:uid="{129F685E-6E46-404E-9BF0-159593007407}"/>
    <cellStyle name="Percent 3 7" xfId="9090" xr:uid="{00000000-0005-0000-0000-0000C2240000}"/>
    <cellStyle name="Percent 3 7 2" xfId="10256" xr:uid="{153CA108-AA03-4665-9F0A-4139547E94B5}"/>
    <cellStyle name="Percent 3 8" xfId="9335" xr:uid="{E71DBF87-93A3-40FC-90BD-55D1A3517534}"/>
    <cellStyle name="Percent 3_11. BS" xfId="11019" xr:uid="{4CB7B8B0-3234-429B-9E95-4ACB0B6FD6EA}"/>
    <cellStyle name="Percent 30" xfId="500" xr:uid="{00000000-0005-0000-0000-0000C4240000}"/>
    <cellStyle name="Percent 31" xfId="501" xr:uid="{00000000-0005-0000-0000-0000C5240000}"/>
    <cellStyle name="Percent 32" xfId="502" xr:uid="{00000000-0005-0000-0000-0000C6240000}"/>
    <cellStyle name="Percent 33" xfId="503" xr:uid="{00000000-0005-0000-0000-0000C7240000}"/>
    <cellStyle name="Percent 34" xfId="504" xr:uid="{00000000-0005-0000-0000-0000C8240000}"/>
    <cellStyle name="Percent 35" xfId="505" xr:uid="{00000000-0005-0000-0000-0000C9240000}"/>
    <cellStyle name="Percent 36" xfId="506" xr:uid="{00000000-0005-0000-0000-0000CA240000}"/>
    <cellStyle name="Percent 37" xfId="507" xr:uid="{00000000-0005-0000-0000-0000CB240000}"/>
    <cellStyle name="Percent 38" xfId="508" xr:uid="{00000000-0005-0000-0000-0000CC240000}"/>
    <cellStyle name="Percent 39" xfId="509" xr:uid="{00000000-0005-0000-0000-0000CD240000}"/>
    <cellStyle name="Percent 4" xfId="510" xr:uid="{00000000-0005-0000-0000-0000CE240000}"/>
    <cellStyle name="Percent 4 2" xfId="511" xr:uid="{00000000-0005-0000-0000-0000CF240000}"/>
    <cellStyle name="Percent 4 2 2" xfId="1809" xr:uid="{00000000-0005-0000-0000-0000D0240000}"/>
    <cellStyle name="Percent 4 2 2 2" xfId="6011" xr:uid="{00000000-0005-0000-0000-0000D1240000}"/>
    <cellStyle name="Percent 4 2 2 2 2" xfId="10257" xr:uid="{CBE4070F-9424-44E5-83E3-A19780BFE840}"/>
    <cellStyle name="Percent 4 2 2 3" xfId="9279" xr:uid="{00000000-0005-0000-0000-0000D2240000}"/>
    <cellStyle name="Percent 4 2 2 3 2" xfId="10258" xr:uid="{041FCF50-46A1-4E67-B61C-DB3E1A8BA21A}"/>
    <cellStyle name="Percent 4 2 2 4" xfId="9559" xr:uid="{7EC1D281-A729-453E-A08E-A8E2A7730FBF}"/>
    <cellStyle name="Percent 4 2 2_11. BS" xfId="11024" xr:uid="{BF4378C7-DE41-453A-AB27-590E8040E201}"/>
    <cellStyle name="Percent 4 2 3" xfId="5648" xr:uid="{00000000-0005-0000-0000-0000D3240000}"/>
    <cellStyle name="Percent 4 2 3 2" xfId="10259" xr:uid="{36BB1580-41A9-45AB-8968-5D967455344A}"/>
    <cellStyle name="Percent 4 2_11. BS" xfId="11023" xr:uid="{55E55509-BCEA-4F69-A9D6-ABC6EEFEB4E5}"/>
    <cellStyle name="Percent 4 3" xfId="1808" xr:uid="{00000000-0005-0000-0000-0000D5240000}"/>
    <cellStyle name="Percent 4 3 2" xfId="6010" xr:uid="{00000000-0005-0000-0000-0000D6240000}"/>
    <cellStyle name="Percent 4 3 2 2" xfId="10260" xr:uid="{3EA4FE16-AC57-4B76-BCCF-01EE28726510}"/>
    <cellStyle name="Percent 4 3 3" xfId="9278" xr:uid="{00000000-0005-0000-0000-0000D7240000}"/>
    <cellStyle name="Percent 4 3 3 2" xfId="10261" xr:uid="{A8F9274D-B688-4D07-BFC3-A49CD522EACF}"/>
    <cellStyle name="Percent 4 3 4" xfId="9558" xr:uid="{109FDA92-1F9D-4A93-9A6E-B61E9D4DAFBA}"/>
    <cellStyle name="Percent 4 3_11. BS" xfId="11025" xr:uid="{1C050D48-DC84-40F9-B5A5-94E5D6A2F36D}"/>
    <cellStyle name="Percent 4 4" xfId="5647" xr:uid="{00000000-0005-0000-0000-0000D8240000}"/>
    <cellStyle name="Percent 4 4 2" xfId="10262" xr:uid="{C20794F4-AF23-4401-827C-EA4C3084A626}"/>
    <cellStyle name="Percent 4_11. BS" xfId="11022" xr:uid="{2637EA68-D7D5-46FE-B3D2-FCFC1F071680}"/>
    <cellStyle name="Percent 40" xfId="512" xr:uid="{00000000-0005-0000-0000-0000DA240000}"/>
    <cellStyle name="Percent 41" xfId="513" xr:uid="{00000000-0005-0000-0000-0000DB240000}"/>
    <cellStyle name="Percent 42" xfId="514" xr:uid="{00000000-0005-0000-0000-0000DC240000}"/>
    <cellStyle name="Percent 42 2" xfId="515" xr:uid="{00000000-0005-0000-0000-0000DD240000}"/>
    <cellStyle name="Percent 42_11. BS" xfId="11026" xr:uid="{A4FACE91-9E5D-4963-8CB0-6A6BC99EDF29}"/>
    <cellStyle name="Percent 43" xfId="643" xr:uid="{00000000-0005-0000-0000-0000DF240000}"/>
    <cellStyle name="Percent 44" xfId="656" xr:uid="{00000000-0005-0000-0000-0000E0240000}"/>
    <cellStyle name="Percent 45" xfId="657" xr:uid="{00000000-0005-0000-0000-0000E1240000}"/>
    <cellStyle name="Percent 46" xfId="661" xr:uid="{00000000-0005-0000-0000-0000E2240000}"/>
    <cellStyle name="Percent 47" xfId="630" xr:uid="{00000000-0005-0000-0000-0000E3240000}"/>
    <cellStyle name="Percent 48" xfId="5668" xr:uid="{00000000-0005-0000-0000-0000E4240000}"/>
    <cellStyle name="Percent 48 2" xfId="5823" xr:uid="{00000000-0005-0000-0000-0000E5240000}"/>
    <cellStyle name="Percent 48 2 2" xfId="10263" xr:uid="{40C1E367-E1A6-450E-83BA-7A5054C8817B}"/>
    <cellStyle name="Percent 48_11. BS" xfId="11027" xr:uid="{220BCAEF-11F5-40F8-8B45-CC7131CED5D5}"/>
    <cellStyle name="Percent 49" xfId="6062" xr:uid="{00000000-0005-0000-0000-0000E6240000}"/>
    <cellStyle name="Percent 5" xfId="516" xr:uid="{00000000-0005-0000-0000-0000E7240000}"/>
    <cellStyle name="Percent 5 2" xfId="1810" xr:uid="{00000000-0005-0000-0000-0000E8240000}"/>
    <cellStyle name="Percent 5 2 2" xfId="6012" xr:uid="{00000000-0005-0000-0000-0000E9240000}"/>
    <cellStyle name="Percent 5 2 2 2" xfId="10264" xr:uid="{E9D7B5AA-23B3-4AEC-B76C-FC5D0F740F60}"/>
    <cellStyle name="Percent 5 2 3" xfId="9280" xr:uid="{00000000-0005-0000-0000-0000EA240000}"/>
    <cellStyle name="Percent 5 2 3 2" xfId="10265" xr:uid="{B0EEA94F-A922-456E-A602-4665F5442890}"/>
    <cellStyle name="Percent 5 2 4" xfId="9560" xr:uid="{53548915-2C15-46D1-A09C-71F060B63F16}"/>
    <cellStyle name="Percent 5 2_11. BS" xfId="11029" xr:uid="{EFD72C27-65BE-46E5-9C76-7DD32905E9FC}"/>
    <cellStyle name="Percent 5 3" xfId="5649" xr:uid="{00000000-0005-0000-0000-0000EB240000}"/>
    <cellStyle name="Percent 5 3 2" xfId="10266" xr:uid="{44761C06-3343-4249-9E01-51EB8423E1E5}"/>
    <cellStyle name="Percent 5_11. BS" xfId="11028" xr:uid="{7CD10637-D444-4654-82F4-F750BE89C192}"/>
    <cellStyle name="Percent 50" xfId="6063" xr:uid="{00000000-0005-0000-0000-0000ED240000}"/>
    <cellStyle name="Percent 51" xfId="6174" xr:uid="{00000000-0005-0000-0000-0000EE240000}"/>
    <cellStyle name="Percent 52" xfId="6247" xr:uid="{00000000-0005-0000-0000-0000EF240000}"/>
    <cellStyle name="Percent 53" xfId="8927" xr:uid="{00000000-0005-0000-0000-0000F0240000}"/>
    <cellStyle name="Percent 54" xfId="8985" xr:uid="{00000000-0005-0000-0000-0000F1240000}"/>
    <cellStyle name="Percent 55" xfId="8968" xr:uid="{00000000-0005-0000-0000-0000F2240000}"/>
    <cellStyle name="Percent 56" xfId="8936" xr:uid="{00000000-0005-0000-0000-0000F3240000}"/>
    <cellStyle name="Percent 57" xfId="8977" xr:uid="{00000000-0005-0000-0000-0000F4240000}"/>
    <cellStyle name="Percent 58" xfId="8933" xr:uid="{00000000-0005-0000-0000-0000F5240000}"/>
    <cellStyle name="Percent 59" xfId="8962" xr:uid="{00000000-0005-0000-0000-0000F6240000}"/>
    <cellStyle name="Percent 6" xfId="517" xr:uid="{00000000-0005-0000-0000-0000F7240000}"/>
    <cellStyle name="Percent 6 10" xfId="8708" xr:uid="{00000000-0005-0000-0000-0000F8240000}"/>
    <cellStyle name="Percent 6 11" xfId="8709" xr:uid="{00000000-0005-0000-0000-0000F9240000}"/>
    <cellStyle name="Percent 6 12" xfId="8710" xr:uid="{00000000-0005-0000-0000-0000FA240000}"/>
    <cellStyle name="Percent 6 2" xfId="8711" xr:uid="{00000000-0005-0000-0000-0000FB240000}"/>
    <cellStyle name="Percent 6 3" xfId="8712" xr:uid="{00000000-0005-0000-0000-0000FC240000}"/>
    <cellStyle name="Percent 6 4" xfId="8713" xr:uid="{00000000-0005-0000-0000-0000FD240000}"/>
    <cellStyle name="Percent 6 5" xfId="8714" xr:uid="{00000000-0005-0000-0000-0000FE240000}"/>
    <cellStyle name="Percent 6 6" xfId="8715" xr:uid="{00000000-0005-0000-0000-0000FF240000}"/>
    <cellStyle name="Percent 6 7" xfId="8716" xr:uid="{00000000-0005-0000-0000-000000250000}"/>
    <cellStyle name="Percent 6 8" xfId="8717" xr:uid="{00000000-0005-0000-0000-000001250000}"/>
    <cellStyle name="Percent 6 9" xfId="8718" xr:uid="{00000000-0005-0000-0000-000002250000}"/>
    <cellStyle name="Percent 6_11. BS" xfId="11030" xr:uid="{0B4E318B-C01A-470C-847F-78D6ECA6730F}"/>
    <cellStyle name="Percent 60" xfId="8948" xr:uid="{00000000-0005-0000-0000-000004250000}"/>
    <cellStyle name="Percent 61" xfId="8924" xr:uid="{00000000-0005-0000-0000-000005250000}"/>
    <cellStyle name="Percent 62" xfId="8971" xr:uid="{00000000-0005-0000-0000-000006250000}"/>
    <cellStyle name="Percent 63" xfId="8934" xr:uid="{00000000-0005-0000-0000-000007250000}"/>
    <cellStyle name="Percent 64" xfId="8994" xr:uid="{00000000-0005-0000-0000-000008250000}"/>
    <cellStyle name="Percent 65" xfId="5728" xr:uid="{00000000-0005-0000-0000-000009250000}"/>
    <cellStyle name="Percent 65 2" xfId="10267" xr:uid="{35D3EBD7-028F-4110-B0BF-2F6713E43D68}"/>
    <cellStyle name="Percent 66" xfId="9089" xr:uid="{00000000-0005-0000-0000-00000A250000}"/>
    <cellStyle name="Percent 66 2" xfId="10268" xr:uid="{D5110779-74B8-4D63-8A4F-DB83C710A910}"/>
    <cellStyle name="Percent 67" xfId="9334" xr:uid="{5AAD508B-5EFF-4D8B-9B61-218FC81BD189}"/>
    <cellStyle name="Percent 68" xfId="9568" xr:uid="{F419E2A1-75A9-4CC7-8C09-3010A7526976}"/>
    <cellStyle name="Percent 69" xfId="9587" xr:uid="{073A54A9-EF1B-4212-BBD4-A423F34A03EB}"/>
    <cellStyle name="Percent 7" xfId="518" xr:uid="{00000000-0005-0000-0000-00000B250000}"/>
    <cellStyle name="Percent 7 2" xfId="8719" xr:uid="{00000000-0005-0000-0000-00000C250000}"/>
    <cellStyle name="Percent 7_11. BS" xfId="11031" xr:uid="{9B5472FD-2643-4A2A-A023-CDCCDFFFBCB4}"/>
    <cellStyle name="Percent 70" xfId="9502" xr:uid="{BD182D11-83FB-43F6-8871-9B2A5465183D}"/>
    <cellStyle name="Percent 8" xfId="519" xr:uid="{00000000-0005-0000-0000-00000E250000}"/>
    <cellStyle name="Percent 8 2" xfId="8720" xr:uid="{00000000-0005-0000-0000-00000F250000}"/>
    <cellStyle name="Percent 8_11. BS" xfId="11032" xr:uid="{2837B0FD-7044-48B4-90A9-515588B88915}"/>
    <cellStyle name="Percent 9" xfId="520" xr:uid="{00000000-0005-0000-0000-000011250000}"/>
    <cellStyle name="Percent 9 2" xfId="521" xr:uid="{00000000-0005-0000-0000-000012250000}"/>
    <cellStyle name="Percent 9 3" xfId="1811" xr:uid="{00000000-0005-0000-0000-000013250000}"/>
    <cellStyle name="Percent 9_11. BS" xfId="11033" xr:uid="{5B2F001B-3299-41DB-9C1D-ED5051FE52A3}"/>
    <cellStyle name="Porcentagem 2" xfId="2009" xr:uid="{00000000-0005-0000-0000-000015250000}"/>
    <cellStyle name="Porcentagem 3" xfId="2010" xr:uid="{00000000-0005-0000-0000-000016250000}"/>
    <cellStyle name="Porcentaje 2" xfId="2011" xr:uid="{00000000-0005-0000-0000-000017250000}"/>
    <cellStyle name="Porcentual 2" xfId="2012" xr:uid="{00000000-0005-0000-0000-000018250000}"/>
    <cellStyle name="Porcentual 2 2" xfId="2013" xr:uid="{00000000-0005-0000-0000-000019250000}"/>
    <cellStyle name="Porcentual 2_11. BS" xfId="11034" xr:uid="{C7448A86-4677-4437-AA0D-D7181690FD5F}"/>
    <cellStyle name="Prozent 2" xfId="2014" xr:uid="{00000000-0005-0000-0000-00001B250000}"/>
    <cellStyle name="Prozent 3" xfId="2015" xr:uid="{00000000-0005-0000-0000-00001C250000}"/>
    <cellStyle name="PSChar" xfId="8721" xr:uid="{00000000-0005-0000-0000-00001D250000}"/>
    <cellStyle name="Radrubrik" xfId="522" xr:uid="{00000000-0005-0000-0000-00001E250000}"/>
    <cellStyle name="Radtext" xfId="523" xr:uid="{00000000-0005-0000-0000-00001F250000}"/>
    <cellStyle name="Randig" xfId="524" xr:uid="{00000000-0005-0000-0000-000020250000}"/>
    <cellStyle name="Randig 2" xfId="8722" xr:uid="{00000000-0005-0000-0000-000021250000}"/>
    <cellStyle name="Randig 3" xfId="8723" xr:uid="{00000000-0005-0000-0000-000022250000}"/>
    <cellStyle name="Randig 3 2" xfId="8724" xr:uid="{00000000-0005-0000-0000-000023250000}"/>
    <cellStyle name="Randig 3_11. BS" xfId="11036" xr:uid="{CF699C0E-FA41-45C9-A902-C183B258F897}"/>
    <cellStyle name="Randig_11. BS" xfId="11035" xr:uid="{F43DB124-446D-405F-9E41-00FFEC74E1D9}"/>
    <cellStyle name="Resultat" xfId="525" xr:uid="{00000000-0005-0000-0000-000026250000}"/>
    <cellStyle name="Resultat 2" xfId="526" xr:uid="{00000000-0005-0000-0000-000027250000}"/>
    <cellStyle name="Resultat 3" xfId="527" xr:uid="{00000000-0005-0000-0000-000028250000}"/>
    <cellStyle name="Resultat_11. BS" xfId="11037" xr:uid="{8488A4EF-C28F-4089-88E2-34C5923DFD2F}"/>
    <cellStyle name="RevList" xfId="528" xr:uid="{00000000-0005-0000-0000-00002A250000}"/>
    <cellStyle name="Rubrik1" xfId="529" xr:uid="{00000000-0005-0000-0000-00002B250000}"/>
    <cellStyle name="Rubrik1 2" xfId="8725" xr:uid="{00000000-0005-0000-0000-00002C250000}"/>
    <cellStyle name="Rubrik1 3" xfId="8726" xr:uid="{00000000-0005-0000-0000-00002D250000}"/>
    <cellStyle name="Rubrik1 4" xfId="8727" xr:uid="{00000000-0005-0000-0000-00002E250000}"/>
    <cellStyle name="Rubrik1 5" xfId="8728" xr:uid="{00000000-0005-0000-0000-00002F250000}"/>
    <cellStyle name="Rubrik1_11. BS" xfId="11038" xr:uid="{B1386782-C7FD-4CD5-B8E3-6CDD6E160AED}"/>
    <cellStyle name="Rubrik2" xfId="8729" xr:uid="{00000000-0005-0000-0000-000031250000}"/>
    <cellStyle name="Rubrik3" xfId="8730" xr:uid="{00000000-0005-0000-0000-000032250000}"/>
    <cellStyle name="Saída" xfId="2016" xr:uid="{00000000-0005-0000-0000-000033250000}"/>
    <cellStyle name="Salida" xfId="1812" xr:uid="{00000000-0005-0000-0000-000034250000}"/>
    <cellStyle name="SAPBEXaggData" xfId="530" xr:uid="{00000000-0005-0000-0000-000035250000}"/>
    <cellStyle name="SAPBEXaggDataEmph" xfId="531" xr:uid="{00000000-0005-0000-0000-000036250000}"/>
    <cellStyle name="SAPBEXaggDataEmph 2" xfId="8731" xr:uid="{00000000-0005-0000-0000-000037250000}"/>
    <cellStyle name="SAPBEXaggDataEmph 3" xfId="8732" xr:uid="{00000000-0005-0000-0000-000038250000}"/>
    <cellStyle name="SAPBEXaggDataEmph_11. BS" xfId="11039" xr:uid="{0B993FB3-1E68-45C4-8BCA-D1BAA668580D}"/>
    <cellStyle name="SAPBEXaggItem" xfId="532" xr:uid="{00000000-0005-0000-0000-00003A250000}"/>
    <cellStyle name="SAPBEXaggItem 2" xfId="8733" xr:uid="{00000000-0005-0000-0000-00003B250000}"/>
    <cellStyle name="SAPBEXaggItem 3" xfId="8734" xr:uid="{00000000-0005-0000-0000-00003C250000}"/>
    <cellStyle name="SAPBEXaggItem_11. BS" xfId="11040" xr:uid="{772519F5-D6ED-4C4D-834C-880941E07357}"/>
    <cellStyle name="SAPBEXaggItemX" xfId="533" xr:uid="{00000000-0005-0000-0000-00003E250000}"/>
    <cellStyle name="SAPBEXaggItemX 2" xfId="8735" xr:uid="{00000000-0005-0000-0000-00003F250000}"/>
    <cellStyle name="SAPBEXaggItemX 3" xfId="8736" xr:uid="{00000000-0005-0000-0000-000040250000}"/>
    <cellStyle name="SAPBEXaggItemX_11. BS" xfId="11041" xr:uid="{BE9158B6-F319-4DF9-A309-89D18AC7E9F0}"/>
    <cellStyle name="SAPBEXchaText" xfId="534" xr:uid="{00000000-0005-0000-0000-000042250000}"/>
    <cellStyle name="SAPBEXchaText 2" xfId="8737" xr:uid="{00000000-0005-0000-0000-000043250000}"/>
    <cellStyle name="SAPBEXchaText 3" xfId="8738" xr:uid="{00000000-0005-0000-0000-000044250000}"/>
    <cellStyle name="SAPBEXchaText_11. BS" xfId="11042" xr:uid="{FB9490E7-1E52-40FD-AEAD-5811A02EC7EA}"/>
    <cellStyle name="SAPBEXexcBad7" xfId="535" xr:uid="{00000000-0005-0000-0000-000046250000}"/>
    <cellStyle name="SAPBEXexcBad8" xfId="536" xr:uid="{00000000-0005-0000-0000-000047250000}"/>
    <cellStyle name="SAPBEXexcBad9" xfId="537" xr:uid="{00000000-0005-0000-0000-000048250000}"/>
    <cellStyle name="SAPBEXexcCritical4" xfId="538" xr:uid="{00000000-0005-0000-0000-000049250000}"/>
    <cellStyle name="SAPBEXexcCritical5" xfId="539" xr:uid="{00000000-0005-0000-0000-00004A250000}"/>
    <cellStyle name="SAPBEXexcCritical6" xfId="540" xr:uid="{00000000-0005-0000-0000-00004B250000}"/>
    <cellStyle name="SAPBEXexcGood1" xfId="541" xr:uid="{00000000-0005-0000-0000-00004C250000}"/>
    <cellStyle name="SAPBEXexcGood2" xfId="542" xr:uid="{00000000-0005-0000-0000-00004D250000}"/>
    <cellStyle name="SAPBEXexcGood3" xfId="543" xr:uid="{00000000-0005-0000-0000-00004E250000}"/>
    <cellStyle name="SAPBEXfilterDrill" xfId="544" xr:uid="{00000000-0005-0000-0000-00004F250000}"/>
    <cellStyle name="SAPBEXfilterDrill 2" xfId="667" xr:uid="{00000000-0005-0000-0000-000050250000}"/>
    <cellStyle name="SAPBEXfilterDrill 2 2" xfId="9389" xr:uid="{65301B1F-3348-4035-A67B-01AF14C02CFA}"/>
    <cellStyle name="SAPBEXfilterDrill 2 3" xfId="9599" xr:uid="{594707D4-F0DB-48B2-B3D5-E9EA77627E52}"/>
    <cellStyle name="SAPBEXfilterDrill 2 4" xfId="9584" xr:uid="{609409CC-37F7-4035-9492-5E329B33C27A}"/>
    <cellStyle name="SAPBEXfilterDrill_11. BS" xfId="11043" xr:uid="{0826E22E-70B1-4A9F-AC43-45D6477FBD9C}"/>
    <cellStyle name="SAPBEXfilterItem" xfId="545" xr:uid="{00000000-0005-0000-0000-000052250000}"/>
    <cellStyle name="SAPBEXfilterText" xfId="546" xr:uid="{00000000-0005-0000-0000-000053250000}"/>
    <cellStyle name="SAPBEXfilterText 2" xfId="8739" xr:uid="{00000000-0005-0000-0000-000054250000}"/>
    <cellStyle name="SAPBEXfilterText 3" xfId="8740" xr:uid="{00000000-0005-0000-0000-000055250000}"/>
    <cellStyle name="SAPBEXfilterText_11. BS" xfId="11044" xr:uid="{11743BB5-A419-4343-9209-BAB3618FA69E}"/>
    <cellStyle name="SAPBEXformats" xfId="547" xr:uid="{00000000-0005-0000-0000-000057250000}"/>
    <cellStyle name="SAPBEXheaderItem" xfId="548" xr:uid="{00000000-0005-0000-0000-000058250000}"/>
    <cellStyle name="SAPBEXheaderText" xfId="549" xr:uid="{00000000-0005-0000-0000-000059250000}"/>
    <cellStyle name="SAPBEXheaderText 2" xfId="8741" xr:uid="{00000000-0005-0000-0000-00005A250000}"/>
    <cellStyle name="SAPBEXheaderText 3" xfId="8742" xr:uid="{00000000-0005-0000-0000-00005B250000}"/>
    <cellStyle name="SAPBEXheaderText_11. BS" xfId="11045" xr:uid="{545A15A8-A753-4370-BE20-B629A9220A55}"/>
    <cellStyle name="SAPBEXHLevel0" xfId="550" xr:uid="{00000000-0005-0000-0000-00005D250000}"/>
    <cellStyle name="SAPBEXHLevel0 2" xfId="1813" xr:uid="{00000000-0005-0000-0000-00005E250000}"/>
    <cellStyle name="SAPBEXHLevel0 2 2" xfId="1814" xr:uid="{00000000-0005-0000-0000-00005F250000}"/>
    <cellStyle name="SAPBEXHLevel0 2_11. BS" xfId="11046" xr:uid="{0CC2511F-9F00-4F10-8F40-C0E50C062241}"/>
    <cellStyle name="SAPBEXHLevel0 3" xfId="1815" xr:uid="{00000000-0005-0000-0000-000061250000}"/>
    <cellStyle name="SAPBEXHLevel0 4" xfId="5679" xr:uid="{00000000-0005-0000-0000-000062250000}"/>
    <cellStyle name="SAPBEXHLevel0 4 2" xfId="10269" xr:uid="{1F5C6BB3-2938-4D76-94A5-294CA503B32C}"/>
    <cellStyle name="SAPBEXHLevel0 5" xfId="5712" xr:uid="{00000000-0005-0000-0000-000063250000}"/>
    <cellStyle name="SAPBEXHLevel0 5 2" xfId="10270" xr:uid="{2343D5BC-8C31-4095-B5E8-0F984DBA3F04}"/>
    <cellStyle name="SAPBEXHLevel0_1.Entity" xfId="1816" xr:uid="{00000000-0005-0000-0000-000064250000}"/>
    <cellStyle name="SAPBEXHLevel0X" xfId="551" xr:uid="{00000000-0005-0000-0000-000065250000}"/>
    <cellStyle name="SAPBEXHLevel0X 2" xfId="1817" xr:uid="{00000000-0005-0000-0000-000066250000}"/>
    <cellStyle name="SAPBEXHLevel0X 2 2" xfId="1818" xr:uid="{00000000-0005-0000-0000-000067250000}"/>
    <cellStyle name="SAPBEXHLevel0X 2_11. BS" xfId="11047" xr:uid="{BC596215-4ED4-49FC-980D-27F6A6EFC7D8}"/>
    <cellStyle name="SAPBEXHLevel0X 3" xfId="1819" xr:uid="{00000000-0005-0000-0000-000069250000}"/>
    <cellStyle name="SAPBEXHLevel0X 4" xfId="5680" xr:uid="{00000000-0005-0000-0000-00006A250000}"/>
    <cellStyle name="SAPBEXHLevel0X 4 2" xfId="10271" xr:uid="{D8DAAF84-2045-401A-962A-DA573B4A8B03}"/>
    <cellStyle name="SAPBEXHLevel0X 5" xfId="5713" xr:uid="{00000000-0005-0000-0000-00006B250000}"/>
    <cellStyle name="SAPBEXHLevel0X 5 2" xfId="10272" xr:uid="{CE03B693-3855-48D0-8175-13E13BAEE09E}"/>
    <cellStyle name="SAPBEXHLevel0X_1.Entity" xfId="1820" xr:uid="{00000000-0005-0000-0000-00006C250000}"/>
    <cellStyle name="SAPBEXHLevel1" xfId="552" xr:uid="{00000000-0005-0000-0000-00006D250000}"/>
    <cellStyle name="SAPBEXHLevel1 2" xfId="1821" xr:uid="{00000000-0005-0000-0000-00006E250000}"/>
    <cellStyle name="SAPBEXHLevel1 2 2" xfId="1822" xr:uid="{00000000-0005-0000-0000-00006F250000}"/>
    <cellStyle name="SAPBEXHLevel1 2_11. BS" xfId="11048" xr:uid="{8AFC3D57-E386-4AC7-8465-6BE297BA9808}"/>
    <cellStyle name="SAPBEXHLevel1 3" xfId="1823" xr:uid="{00000000-0005-0000-0000-000071250000}"/>
    <cellStyle name="SAPBEXHLevel1 4" xfId="5681" xr:uid="{00000000-0005-0000-0000-000072250000}"/>
    <cellStyle name="SAPBEXHLevel1 4 2" xfId="10273" xr:uid="{FE381A4B-DEE4-40C6-8BF5-2C134F7A4B9D}"/>
    <cellStyle name="SAPBEXHLevel1 5" xfId="5714" xr:uid="{00000000-0005-0000-0000-000073250000}"/>
    <cellStyle name="SAPBEXHLevel1 5 2" xfId="10274" xr:uid="{21A54F74-0312-4863-A172-0E5D70B036B3}"/>
    <cellStyle name="SAPBEXHLevel1_1.Entity" xfId="1824" xr:uid="{00000000-0005-0000-0000-000074250000}"/>
    <cellStyle name="SAPBEXHLevel1X" xfId="553" xr:uid="{00000000-0005-0000-0000-000075250000}"/>
    <cellStyle name="SAPBEXHLevel1X 2" xfId="1825" xr:uid="{00000000-0005-0000-0000-000076250000}"/>
    <cellStyle name="SAPBEXHLevel1X 2 2" xfId="1826" xr:uid="{00000000-0005-0000-0000-000077250000}"/>
    <cellStyle name="SAPBEXHLevel1X 2_11. BS" xfId="11049" xr:uid="{95ACC660-D6B8-4916-AF1F-2BFF0E9D5EC5}"/>
    <cellStyle name="SAPBEXHLevel1X 3" xfId="1827" xr:uid="{00000000-0005-0000-0000-000079250000}"/>
    <cellStyle name="SAPBEXHLevel1X 4" xfId="5682" xr:uid="{00000000-0005-0000-0000-00007A250000}"/>
    <cellStyle name="SAPBEXHLevel1X 4 2" xfId="10275" xr:uid="{5A706CE7-4D86-4759-B072-0D58CD35D872}"/>
    <cellStyle name="SAPBEXHLevel1X 5" xfId="5715" xr:uid="{00000000-0005-0000-0000-00007B250000}"/>
    <cellStyle name="SAPBEXHLevel1X 5 2" xfId="10276" xr:uid="{5E174A42-F697-4D94-8CF7-5F766D415F0E}"/>
    <cellStyle name="SAPBEXHLevel1X_1.Entity" xfId="1828" xr:uid="{00000000-0005-0000-0000-00007C250000}"/>
    <cellStyle name="SAPBEXHLevel2" xfId="554" xr:uid="{00000000-0005-0000-0000-00007D250000}"/>
    <cellStyle name="SAPBEXHLevel2 2" xfId="1829" xr:uid="{00000000-0005-0000-0000-00007E250000}"/>
    <cellStyle name="SAPBEXHLevel2 2 2" xfId="1830" xr:uid="{00000000-0005-0000-0000-00007F250000}"/>
    <cellStyle name="SAPBEXHLevel2 2_11. BS" xfId="11050" xr:uid="{A2E03A6F-C12E-493E-A601-B398B99AC9BF}"/>
    <cellStyle name="SAPBEXHLevel2 3" xfId="1831" xr:uid="{00000000-0005-0000-0000-000081250000}"/>
    <cellStyle name="SAPBEXHLevel2 4" xfId="5683" xr:uid="{00000000-0005-0000-0000-000082250000}"/>
    <cellStyle name="SAPBEXHLevel2 4 2" xfId="10277" xr:uid="{8A2A5DCC-0410-4970-988E-B9E2EC565A6C}"/>
    <cellStyle name="SAPBEXHLevel2 5" xfId="5716" xr:uid="{00000000-0005-0000-0000-000083250000}"/>
    <cellStyle name="SAPBEXHLevel2 5 2" xfId="10278" xr:uid="{5757D9FA-0BD5-4E44-B921-B3FB692284C6}"/>
    <cellStyle name="SAPBEXHLevel2_1.Entity" xfId="1832" xr:uid="{00000000-0005-0000-0000-000084250000}"/>
    <cellStyle name="SAPBEXHLevel2X" xfId="555" xr:uid="{00000000-0005-0000-0000-000085250000}"/>
    <cellStyle name="SAPBEXHLevel2X 2" xfId="1833" xr:uid="{00000000-0005-0000-0000-000086250000}"/>
    <cellStyle name="SAPBEXHLevel2X 2 2" xfId="1834" xr:uid="{00000000-0005-0000-0000-000087250000}"/>
    <cellStyle name="SAPBEXHLevel2X 2_11. BS" xfId="11051" xr:uid="{ED962204-503D-4CA9-8B92-1AE4AB88757B}"/>
    <cellStyle name="SAPBEXHLevel2X 3" xfId="1835" xr:uid="{00000000-0005-0000-0000-000089250000}"/>
    <cellStyle name="SAPBEXHLevel2X 4" xfId="5684" xr:uid="{00000000-0005-0000-0000-00008A250000}"/>
    <cellStyle name="SAPBEXHLevel2X 4 2" xfId="10279" xr:uid="{4C8CE8E0-962A-4A7D-8ED2-30D632FAA8BA}"/>
    <cellStyle name="SAPBEXHLevel2X 5" xfId="5717" xr:uid="{00000000-0005-0000-0000-00008B250000}"/>
    <cellStyle name="SAPBEXHLevel2X 5 2" xfId="10280" xr:uid="{1195DFAA-C92F-4857-BAAA-03695DC0ABA1}"/>
    <cellStyle name="SAPBEXHLevel2X_1.Entity" xfId="1836" xr:uid="{00000000-0005-0000-0000-00008C250000}"/>
    <cellStyle name="SAPBEXHLevel3" xfId="556" xr:uid="{00000000-0005-0000-0000-00008D250000}"/>
    <cellStyle name="SAPBEXHLevel3 2" xfId="1837" xr:uid="{00000000-0005-0000-0000-00008E250000}"/>
    <cellStyle name="SAPBEXHLevel3 2 2" xfId="1838" xr:uid="{00000000-0005-0000-0000-00008F250000}"/>
    <cellStyle name="SAPBEXHLevel3 2_11. BS" xfId="11052" xr:uid="{2A09F672-1A64-4925-9B52-030EBF356DC2}"/>
    <cellStyle name="SAPBEXHLevel3 3" xfId="1839" xr:uid="{00000000-0005-0000-0000-000091250000}"/>
    <cellStyle name="SAPBEXHLevel3 4" xfId="5685" xr:uid="{00000000-0005-0000-0000-000092250000}"/>
    <cellStyle name="SAPBEXHLevel3 4 2" xfId="10281" xr:uid="{26150F20-22B4-49A4-B8FF-526BC260935A}"/>
    <cellStyle name="SAPBEXHLevel3 5" xfId="5718" xr:uid="{00000000-0005-0000-0000-000093250000}"/>
    <cellStyle name="SAPBEXHLevel3 5 2" xfId="10282" xr:uid="{CD76222F-19CB-48FB-9E8A-2888F9BF0B8D}"/>
    <cellStyle name="SAPBEXHLevel3_1.Entity" xfId="1840" xr:uid="{00000000-0005-0000-0000-000094250000}"/>
    <cellStyle name="SAPBEXHLevel3X" xfId="557" xr:uid="{00000000-0005-0000-0000-000095250000}"/>
    <cellStyle name="SAPBEXHLevel3X 2" xfId="1841" xr:uid="{00000000-0005-0000-0000-000096250000}"/>
    <cellStyle name="SAPBEXHLevel3X 2 2" xfId="1842" xr:uid="{00000000-0005-0000-0000-000097250000}"/>
    <cellStyle name="SAPBEXHLevel3X 2_11. BS" xfId="11053" xr:uid="{57F26416-5907-4640-B0E1-0E7BCFE70C3C}"/>
    <cellStyle name="SAPBEXHLevel3X 3" xfId="1843" xr:uid="{00000000-0005-0000-0000-000099250000}"/>
    <cellStyle name="SAPBEXHLevel3X 4" xfId="5686" xr:uid="{00000000-0005-0000-0000-00009A250000}"/>
    <cellStyle name="SAPBEXHLevel3X 4 2" xfId="10283" xr:uid="{3A6AD109-35B9-4A10-9282-0AB99104F96A}"/>
    <cellStyle name="SAPBEXHLevel3X 5" xfId="5719" xr:uid="{00000000-0005-0000-0000-00009B250000}"/>
    <cellStyle name="SAPBEXHLevel3X 5 2" xfId="10284" xr:uid="{74F2CA29-48EF-4046-8B05-99E05F1B1702}"/>
    <cellStyle name="SAPBEXHLevel3X_1.Entity" xfId="1844" xr:uid="{00000000-0005-0000-0000-00009C250000}"/>
    <cellStyle name="SAPBEXinputData" xfId="558" xr:uid="{00000000-0005-0000-0000-00009D250000}"/>
    <cellStyle name="SAPBEXinputData 2" xfId="1845" xr:uid="{00000000-0005-0000-0000-00009E250000}"/>
    <cellStyle name="SAPBEXinputData 2 2" xfId="1846" xr:uid="{00000000-0005-0000-0000-00009F250000}"/>
    <cellStyle name="SAPBEXinputData 2_11. BS" xfId="11054" xr:uid="{C793F65D-6B23-4D7F-8987-D75C2C878291}"/>
    <cellStyle name="SAPBEXinputData 3" xfId="1847" xr:uid="{00000000-0005-0000-0000-0000A1250000}"/>
    <cellStyle name="SAPBEXinputData 4" xfId="5687" xr:uid="{00000000-0005-0000-0000-0000A2250000}"/>
    <cellStyle name="SAPBEXinputData 4 2" xfId="10285" xr:uid="{DD8D59D3-A153-4642-9F2C-621C8732323D}"/>
    <cellStyle name="SAPBEXinputData 5" xfId="5720" xr:uid="{00000000-0005-0000-0000-0000A3250000}"/>
    <cellStyle name="SAPBEXinputData 5 2" xfId="10286" xr:uid="{C1D4F4F1-1B5A-4648-8529-C8B63250E4E0}"/>
    <cellStyle name="SAPBEXinputData_1.Entity" xfId="1848" xr:uid="{00000000-0005-0000-0000-0000A4250000}"/>
    <cellStyle name="SAPBEXresData" xfId="559" xr:uid="{00000000-0005-0000-0000-0000A5250000}"/>
    <cellStyle name="SAPBEXresData 2" xfId="8743" xr:uid="{00000000-0005-0000-0000-0000A6250000}"/>
    <cellStyle name="SAPBEXresData 3" xfId="8744" xr:uid="{00000000-0005-0000-0000-0000A7250000}"/>
    <cellStyle name="SAPBEXresData_11. BS" xfId="11055" xr:uid="{B68337B4-4CDE-4D31-88CC-0AF06563E9AE}"/>
    <cellStyle name="SAPBEXresDataEmph" xfId="560" xr:uid="{00000000-0005-0000-0000-0000A9250000}"/>
    <cellStyle name="SAPBEXresDataEmph 2" xfId="8745" xr:uid="{00000000-0005-0000-0000-0000AA250000}"/>
    <cellStyle name="SAPBEXresDataEmph 3" xfId="8746" xr:uid="{00000000-0005-0000-0000-0000AB250000}"/>
    <cellStyle name="SAPBEXresDataEmph_11. BS" xfId="11056" xr:uid="{3752BF32-76FA-4D67-90A9-249115A9064B}"/>
    <cellStyle name="SAPBEXresItem" xfId="561" xr:uid="{00000000-0005-0000-0000-0000AD250000}"/>
    <cellStyle name="SAPBEXresItem 2" xfId="8747" xr:uid="{00000000-0005-0000-0000-0000AE250000}"/>
    <cellStyle name="SAPBEXresItem 3" xfId="8748" xr:uid="{00000000-0005-0000-0000-0000AF250000}"/>
    <cellStyle name="SAPBEXresItem_11. BS" xfId="11057" xr:uid="{C65EB25A-735D-49F4-AA18-D3817D18EB57}"/>
    <cellStyle name="SAPBEXresItemX" xfId="562" xr:uid="{00000000-0005-0000-0000-0000B1250000}"/>
    <cellStyle name="SAPBEXresItemX 2" xfId="8749" xr:uid="{00000000-0005-0000-0000-0000B2250000}"/>
    <cellStyle name="SAPBEXresItemX 3" xfId="8750" xr:uid="{00000000-0005-0000-0000-0000B3250000}"/>
    <cellStyle name="SAPBEXresItemX_11. BS" xfId="11058" xr:uid="{2142BA2B-BB5F-47C7-AEEB-C7EE176E45F5}"/>
    <cellStyle name="SAPBEXstdData" xfId="563" xr:uid="{00000000-0005-0000-0000-0000B5250000}"/>
    <cellStyle name="SAPBEXstdDataEmph" xfId="564" xr:uid="{00000000-0005-0000-0000-0000B6250000}"/>
    <cellStyle name="SAPBEXstdItem" xfId="565" xr:uid="{00000000-0005-0000-0000-0000B7250000}"/>
    <cellStyle name="SAPBEXstdItemX" xfId="566" xr:uid="{00000000-0005-0000-0000-0000B8250000}"/>
    <cellStyle name="SAPBEXstdItemX 2" xfId="8751" xr:uid="{00000000-0005-0000-0000-0000B9250000}"/>
    <cellStyle name="SAPBEXstdItemX 3" xfId="8752" xr:uid="{00000000-0005-0000-0000-0000BA250000}"/>
    <cellStyle name="SAPBEXstdItemX_11. BS" xfId="11059" xr:uid="{2CDEBA0A-08C6-4DC3-AD3E-BD24962D004F}"/>
    <cellStyle name="SAPBEXtitle" xfId="567" xr:uid="{00000000-0005-0000-0000-0000BC250000}"/>
    <cellStyle name="SAPBEXundefined" xfId="568" xr:uid="{00000000-0005-0000-0000-0000BD250000}"/>
    <cellStyle name="SAPBEXundefined 2" xfId="1849" xr:uid="{00000000-0005-0000-0000-0000BE250000}"/>
    <cellStyle name="SAPBEXundefined_11. BS" xfId="11060" xr:uid="{823CDA51-C943-4059-AF26-9BA25FA7A536}"/>
    <cellStyle name="SAPBorder" xfId="8753" xr:uid="{00000000-0005-0000-0000-0000C0250000}"/>
    <cellStyle name="SAPDataCell" xfId="2072" xr:uid="{00000000-0005-0000-0000-0000C1250000}"/>
    <cellStyle name="SAPDataTotalCell" xfId="2073" xr:uid="{00000000-0005-0000-0000-0000C2250000}"/>
    <cellStyle name="SAPDimensionCell" xfId="2074" xr:uid="{00000000-0005-0000-0000-0000C3250000}"/>
    <cellStyle name="SAPEditableDataCell" xfId="8754" xr:uid="{00000000-0005-0000-0000-0000C4250000}"/>
    <cellStyle name="SAPEditableDataTotalCell" xfId="8755" xr:uid="{00000000-0005-0000-0000-0000C5250000}"/>
    <cellStyle name="SAPEmphasized" xfId="8756" xr:uid="{00000000-0005-0000-0000-0000C6250000}"/>
    <cellStyle name="SAPEmphasizedEditableDataCell" xfId="8757" xr:uid="{00000000-0005-0000-0000-0000C7250000}"/>
    <cellStyle name="SAPEmphasizedEditableDataTotalCell" xfId="8758" xr:uid="{00000000-0005-0000-0000-0000C8250000}"/>
    <cellStyle name="SAPEmphasizedLockedDataCell" xfId="8759" xr:uid="{00000000-0005-0000-0000-0000C9250000}"/>
    <cellStyle name="SAPEmphasizedLockedDataTotalCell" xfId="8760" xr:uid="{00000000-0005-0000-0000-0000CA250000}"/>
    <cellStyle name="SAPEmphasizedReadonlyDataCell" xfId="8761" xr:uid="{00000000-0005-0000-0000-0000CB250000}"/>
    <cellStyle name="SAPEmphasizedReadonlyDataTotalCell" xfId="8762" xr:uid="{00000000-0005-0000-0000-0000CC250000}"/>
    <cellStyle name="SAPEmphasizedTotal" xfId="8763" xr:uid="{00000000-0005-0000-0000-0000CD250000}"/>
    <cellStyle name="SAPExceptionLevel1" xfId="8764" xr:uid="{00000000-0005-0000-0000-0000CE250000}"/>
    <cellStyle name="SAPExceptionLevel2" xfId="8765" xr:uid="{00000000-0005-0000-0000-0000CF250000}"/>
    <cellStyle name="SAPExceptionLevel3" xfId="8766" xr:uid="{00000000-0005-0000-0000-0000D0250000}"/>
    <cellStyle name="SAPExceptionLevel4" xfId="8767" xr:uid="{00000000-0005-0000-0000-0000D1250000}"/>
    <cellStyle name="SAPExceptionLevel5" xfId="8768" xr:uid="{00000000-0005-0000-0000-0000D2250000}"/>
    <cellStyle name="SAPExceptionLevel6" xfId="8769" xr:uid="{00000000-0005-0000-0000-0000D3250000}"/>
    <cellStyle name="SAPExceptionLevel7" xfId="8770" xr:uid="{00000000-0005-0000-0000-0000D4250000}"/>
    <cellStyle name="SAPExceptionLevel8" xfId="8771" xr:uid="{00000000-0005-0000-0000-0000D5250000}"/>
    <cellStyle name="SAPExceptionLevel9" xfId="8772" xr:uid="{00000000-0005-0000-0000-0000D6250000}"/>
    <cellStyle name="SAPHierarchyCell0" xfId="2075" xr:uid="{00000000-0005-0000-0000-0000D7250000}"/>
    <cellStyle name="SAPHierarchyCell1" xfId="8773" xr:uid="{00000000-0005-0000-0000-0000D8250000}"/>
    <cellStyle name="SAPHierarchyCell2" xfId="8774" xr:uid="{00000000-0005-0000-0000-0000D9250000}"/>
    <cellStyle name="SAPHierarchyCell3" xfId="8775" xr:uid="{00000000-0005-0000-0000-0000DA250000}"/>
    <cellStyle name="SAPHierarchyCell4" xfId="8776" xr:uid="{00000000-0005-0000-0000-0000DB250000}"/>
    <cellStyle name="SAPLockedDataCell" xfId="8777" xr:uid="{00000000-0005-0000-0000-0000DC250000}"/>
    <cellStyle name="SAPLockedDataTotalCell" xfId="8778" xr:uid="{00000000-0005-0000-0000-0000DD250000}"/>
    <cellStyle name="SAPMemberCell" xfId="2076" xr:uid="{00000000-0005-0000-0000-0000DE250000}"/>
    <cellStyle name="SAPMemberTotalCell" xfId="2077" xr:uid="{00000000-0005-0000-0000-0000DF250000}"/>
    <cellStyle name="SAPReadonlyDataCell" xfId="8779" xr:uid="{00000000-0005-0000-0000-0000E0250000}"/>
    <cellStyle name="SAPReadonlyDataTotalCell" xfId="8780" xr:uid="{00000000-0005-0000-0000-0000E1250000}"/>
    <cellStyle name="Satisfaisant" xfId="569" xr:uid="{00000000-0005-0000-0000-0000E2250000}"/>
    <cellStyle name="Satisfaisant 2" xfId="1850" xr:uid="{00000000-0005-0000-0000-0000E3250000}"/>
    <cellStyle name="Satisfaisant_11. BS" xfId="11061" xr:uid="{1D9CBC3B-FCDC-4BE8-AEAF-01F6DD2F691D}"/>
    <cellStyle name="Schlecht" xfId="1851" xr:uid="{00000000-0005-0000-0000-0000E5250000}"/>
    <cellStyle name="Schlecht 2" xfId="2017" xr:uid="{00000000-0005-0000-0000-0000E6250000}"/>
    <cellStyle name="Schlecht_11. BS" xfId="11062" xr:uid="{C9ADA758-9B56-4C17-9802-E16F42AB1D85}"/>
    <cellStyle name="Separador de milhares 2 2" xfId="2018" xr:uid="{00000000-0005-0000-0000-0000E8250000}"/>
    <cellStyle name="Separador de milhares 2 3" xfId="2019" xr:uid="{00000000-0005-0000-0000-0000E9250000}"/>
    <cellStyle name="Separador de milhares 2 3 2" xfId="5658" xr:uid="{00000000-0005-0000-0000-0000EA250000}"/>
    <cellStyle name="Separador de milhares 2 3 2 2" xfId="6182" xr:uid="{00000000-0005-0000-0000-0000EB250000}"/>
    <cellStyle name="Separador de milhares 2 3 2 2 2" xfId="10287" xr:uid="{5D7526B7-4F62-424F-9567-5F101946D266}"/>
    <cellStyle name="Separador de milhares 2 3 2_11. BS" xfId="11064" xr:uid="{7C32FE5E-5DED-4CAC-BCFB-5E249940C56B}"/>
    <cellStyle name="Separador de milhares 2 3_11. BS" xfId="11063" xr:uid="{2C9A36BA-B318-449E-8FC2-A4FC47C9A928}"/>
    <cellStyle name="Sheet Title" xfId="570" xr:uid="{00000000-0005-0000-0000-0000ED250000}"/>
    <cellStyle name="Sheet Title 2" xfId="1852" xr:uid="{00000000-0005-0000-0000-0000EE250000}"/>
    <cellStyle name="Sheet Title 2 2" xfId="1853" xr:uid="{00000000-0005-0000-0000-0000EF250000}"/>
    <cellStyle name="Sheet Title 2_11. BS" xfId="11066" xr:uid="{459F02DC-B276-44E0-8418-6AFDB04843F5}"/>
    <cellStyle name="Sheet Title 3" xfId="5688" xr:uid="{00000000-0005-0000-0000-0000F1250000}"/>
    <cellStyle name="Sheet Title 3 2" xfId="10288" xr:uid="{CD8E411D-D50B-456C-9C1C-60B74C8F61F8}"/>
    <cellStyle name="Sheet Title_11. BS" xfId="11065" xr:uid="{6EBCA0B7-E395-4B7E-BB3F-F6D4E9757EDA}"/>
    <cellStyle name="small" xfId="1854" xr:uid="{00000000-0005-0000-0000-0000F3250000}"/>
    <cellStyle name="Sortie" xfId="571" xr:uid="{00000000-0005-0000-0000-0000F4250000}"/>
    <cellStyle name="Sortie 2" xfId="1855" xr:uid="{00000000-0005-0000-0000-0000F5250000}"/>
    <cellStyle name="Sortie_11. BS" xfId="11067" xr:uid="{5855297A-7AA3-4BF9-AC03-3E3F12171FD6}"/>
    <cellStyle name="Standard 2" xfId="2020" xr:uid="{00000000-0005-0000-0000-0000F7250000}"/>
    <cellStyle name="Standard 4" xfId="2021" xr:uid="{00000000-0005-0000-0000-0000F8250000}"/>
    <cellStyle name="Standard 5" xfId="5674" xr:uid="{00000000-0005-0000-0000-0000F9250000}"/>
    <cellStyle name="Standard 7" xfId="5677" xr:uid="{00000000-0005-0000-0000-0000FA250000}"/>
    <cellStyle name="Standard_~0015312" xfId="1856" xr:uid="{00000000-0005-0000-0000-0000FB250000}"/>
    <cellStyle name="Style 1" xfId="572" xr:uid="{00000000-0005-0000-0000-0000FC250000}"/>
    <cellStyle name="Style 1 2" xfId="8781" xr:uid="{00000000-0005-0000-0000-0000FD250000}"/>
    <cellStyle name="Style 1 2 2" xfId="8782" xr:uid="{00000000-0005-0000-0000-0000FE250000}"/>
    <cellStyle name="Style 1 2 2 2" xfId="8783" xr:uid="{00000000-0005-0000-0000-0000FF250000}"/>
    <cellStyle name="Style 1 2 2_11. BS" xfId="11070" xr:uid="{85C2B6FF-7C21-4B61-80B5-5476A71F2506}"/>
    <cellStyle name="Style 1 2 3" xfId="8784" xr:uid="{00000000-0005-0000-0000-000001260000}"/>
    <cellStyle name="Style 1 2_11. BS" xfId="11069" xr:uid="{87FC2D08-1094-4229-B9BF-4CA88AA3ED31}"/>
    <cellStyle name="Style 1 3" xfId="8785" xr:uid="{00000000-0005-0000-0000-000003260000}"/>
    <cellStyle name="Style 1 3 2" xfId="8786" xr:uid="{00000000-0005-0000-0000-000004260000}"/>
    <cellStyle name="Style 1 3 2 2" xfId="8787" xr:uid="{00000000-0005-0000-0000-000005260000}"/>
    <cellStyle name="Style 1 3 2_11. BS" xfId="11072" xr:uid="{26E789D2-8148-4AE2-9F72-D594C5A05D6F}"/>
    <cellStyle name="Style 1 3 3" xfId="8788" xr:uid="{00000000-0005-0000-0000-000007260000}"/>
    <cellStyle name="Style 1 3_11. BS" xfId="11071" xr:uid="{583664BF-6E36-4852-97CC-180EBDA58A84}"/>
    <cellStyle name="Style 1 4" xfId="8789" xr:uid="{00000000-0005-0000-0000-000009260000}"/>
    <cellStyle name="Style 1 4 2" xfId="8790" xr:uid="{00000000-0005-0000-0000-00000A260000}"/>
    <cellStyle name="Style 1 4_11. BS" xfId="11073" xr:uid="{3868E07B-C27C-442D-9CC8-0E5CD3257FD8}"/>
    <cellStyle name="Style 1_11. BS" xfId="11068" xr:uid="{C9585EE7-A856-4566-BF11-9E9ABAFF074A}"/>
    <cellStyle name="Subtotal" xfId="573" xr:uid="{00000000-0005-0000-0000-00000D260000}"/>
    <cellStyle name="Summa" xfId="574" xr:uid="{00000000-0005-0000-0000-00000E260000}"/>
    <cellStyle name="Summa 1 låst" xfId="575" xr:uid="{00000000-0005-0000-0000-00000F260000}"/>
    <cellStyle name="Summa 1 låst 2" xfId="668" xr:uid="{00000000-0005-0000-0000-000010260000}"/>
    <cellStyle name="Summa 1 låst 2 2" xfId="9390" xr:uid="{F5C78E3C-7C27-4B84-9EAF-C011961FB524}"/>
    <cellStyle name="Summa 1 låst 2 3" xfId="11369" xr:uid="{EAFBBBD8-8345-4BFC-BF61-3B06C7DFEECC}"/>
    <cellStyle name="Summa 1 låst 2 4" xfId="9577" xr:uid="{7F5180B7-9213-4BF5-BE0F-E012A2424158}"/>
    <cellStyle name="Summa 1 låst_11. BS" xfId="11075" xr:uid="{33D76C37-1FEF-42A8-B4BA-4EB10BA1B7B1}"/>
    <cellStyle name="Summa 2" xfId="576" xr:uid="{00000000-0005-0000-0000-000012260000}"/>
    <cellStyle name="Summa 3" xfId="577" xr:uid="{00000000-0005-0000-0000-000013260000}"/>
    <cellStyle name="Summa_11. BS" xfId="11074" xr:uid="{83E797FE-EB27-48C7-82F6-130478E2C418}"/>
    <cellStyle name="Summa1 låst" xfId="578" xr:uid="{00000000-0005-0000-0000-000015260000}"/>
    <cellStyle name="Tal" xfId="579" xr:uid="{00000000-0005-0000-0000-000016260000}"/>
    <cellStyle name="Tal 2" xfId="580" xr:uid="{00000000-0005-0000-0000-000017260000}"/>
    <cellStyle name="Tal 3" xfId="581" xr:uid="{00000000-0005-0000-0000-000018260000}"/>
    <cellStyle name="Tal_11. BS" xfId="11076" xr:uid="{3DD91946-421D-4F4A-BC71-22C0E0492369}"/>
    <cellStyle name="Text" xfId="582" xr:uid="{00000000-0005-0000-0000-00001A260000}"/>
    <cellStyle name="Text 10" xfId="1857" xr:uid="{00000000-0005-0000-0000-00001B260000}"/>
    <cellStyle name="Text 12" xfId="583" xr:uid="{00000000-0005-0000-0000-00001C260000}"/>
    <cellStyle name="Text 2" xfId="584" xr:uid="{00000000-0005-0000-0000-00001D260000}"/>
    <cellStyle name="Text 2 2" xfId="8791" xr:uid="{00000000-0005-0000-0000-00001E260000}"/>
    <cellStyle name="Text 2_11. BS" xfId="11078" xr:uid="{A83252A6-F5B5-491E-B94D-7301006A3580}"/>
    <cellStyle name="Text 3" xfId="585" xr:uid="{00000000-0005-0000-0000-000020260000}"/>
    <cellStyle name="Text 3 2" xfId="8792" xr:uid="{00000000-0005-0000-0000-000021260000}"/>
    <cellStyle name="Text 3_11. BS" xfId="11079" xr:uid="{6AF4BFD1-FAD0-4D92-AB57-E4B07BC1E8F6}"/>
    <cellStyle name="Text 4" xfId="586" xr:uid="{00000000-0005-0000-0000-000023260000}"/>
    <cellStyle name="Text 5" xfId="587" xr:uid="{00000000-0005-0000-0000-000024260000}"/>
    <cellStyle name="Text 6" xfId="588" xr:uid="{00000000-0005-0000-0000-000025260000}"/>
    <cellStyle name="Text 7" xfId="589" xr:uid="{00000000-0005-0000-0000-000026260000}"/>
    <cellStyle name="Text 7 2" xfId="590" xr:uid="{00000000-0005-0000-0000-000027260000}"/>
    <cellStyle name="Text 7 2 2" xfId="591" xr:uid="{00000000-0005-0000-0000-000028260000}"/>
    <cellStyle name="Text 7 2 3" xfId="1858" xr:uid="{00000000-0005-0000-0000-000029260000}"/>
    <cellStyle name="Text 7 2_11. BS" xfId="11081" xr:uid="{FDDD9CD4-136A-42ED-AAF9-ECA8CE313072}"/>
    <cellStyle name="Text 7_11. BS" xfId="11080" xr:uid="{07A43CF6-2B68-4F86-8D37-99038D2502A3}"/>
    <cellStyle name="Text 8" xfId="592" xr:uid="{00000000-0005-0000-0000-00002C260000}"/>
    <cellStyle name="Text 9" xfId="1859" xr:uid="{00000000-0005-0000-0000-00002D260000}"/>
    <cellStyle name="Text_11. BS" xfId="11077" xr:uid="{4B00AE38-B5C1-4326-9F06-80FCD8DF7666}"/>
    <cellStyle name="Texte explicatif" xfId="593" xr:uid="{00000000-0005-0000-0000-00002F260000}"/>
    <cellStyle name="Texte explicatif 2" xfId="1860" xr:uid="{00000000-0005-0000-0000-000030260000}"/>
    <cellStyle name="Texte explicatif_11. BS" xfId="11082" xr:uid="{B0B5EB5B-FFCD-44C3-8369-5F1AA9F1FB30}"/>
    <cellStyle name="Texto de advertencia" xfId="1861" xr:uid="{00000000-0005-0000-0000-000032260000}"/>
    <cellStyle name="Texto de Aviso" xfId="2022" xr:uid="{00000000-0005-0000-0000-000033260000}"/>
    <cellStyle name="Texto explicativo" xfId="1862" xr:uid="{00000000-0005-0000-0000-000034260000}"/>
    <cellStyle name="Textrubrik" xfId="594" xr:uid="{00000000-0005-0000-0000-000035260000}"/>
    <cellStyle name="Textrubrik 2" xfId="595" xr:uid="{00000000-0005-0000-0000-000036260000}"/>
    <cellStyle name="Textrubrik 3" xfId="596" xr:uid="{00000000-0005-0000-0000-000037260000}"/>
    <cellStyle name="Textrubrik_11. BS" xfId="11083" xr:uid="{EAAC0E44-5846-40CE-9B81-4B1B0EB69B7E}"/>
    <cellStyle name="Title 10" xfId="8793" xr:uid="{00000000-0005-0000-0000-000039260000}"/>
    <cellStyle name="Title 11" xfId="8794" xr:uid="{00000000-0005-0000-0000-00003A260000}"/>
    <cellStyle name="Title 12" xfId="8795" xr:uid="{00000000-0005-0000-0000-00003B260000}"/>
    <cellStyle name="Title 13" xfId="8796" xr:uid="{00000000-0005-0000-0000-00003C260000}"/>
    <cellStyle name="Title 2" xfId="597" xr:uid="{00000000-0005-0000-0000-00003D260000}"/>
    <cellStyle name="Title 2 10" xfId="8797" xr:uid="{00000000-0005-0000-0000-00003E260000}"/>
    <cellStyle name="Title 2 11" xfId="8798" xr:uid="{00000000-0005-0000-0000-00003F260000}"/>
    <cellStyle name="Title 2 12" xfId="8799" xr:uid="{00000000-0005-0000-0000-000040260000}"/>
    <cellStyle name="Title 2 13" xfId="8800" xr:uid="{00000000-0005-0000-0000-000041260000}"/>
    <cellStyle name="Title 2 14" xfId="8801" xr:uid="{00000000-0005-0000-0000-000042260000}"/>
    <cellStyle name="Title 2 15" xfId="8802" xr:uid="{00000000-0005-0000-0000-000043260000}"/>
    <cellStyle name="Title 2 2" xfId="1863" xr:uid="{00000000-0005-0000-0000-000044260000}"/>
    <cellStyle name="Title 2 2 10" xfId="8803" xr:uid="{00000000-0005-0000-0000-000045260000}"/>
    <cellStyle name="Title 2 2 11" xfId="8804" xr:uid="{00000000-0005-0000-0000-000046260000}"/>
    <cellStyle name="Title 2 2 12" xfId="8805" xr:uid="{00000000-0005-0000-0000-000047260000}"/>
    <cellStyle name="Title 2 2 2" xfId="8806" xr:uid="{00000000-0005-0000-0000-000048260000}"/>
    <cellStyle name="Title 2 2 3" xfId="8807" xr:uid="{00000000-0005-0000-0000-000049260000}"/>
    <cellStyle name="Title 2 2 4" xfId="8808" xr:uid="{00000000-0005-0000-0000-00004A260000}"/>
    <cellStyle name="Title 2 2 5" xfId="8809" xr:uid="{00000000-0005-0000-0000-00004B260000}"/>
    <cellStyle name="Title 2 2 6" xfId="8810" xr:uid="{00000000-0005-0000-0000-00004C260000}"/>
    <cellStyle name="Title 2 2 7" xfId="8811" xr:uid="{00000000-0005-0000-0000-00004D260000}"/>
    <cellStyle name="Title 2 2 8" xfId="8812" xr:uid="{00000000-0005-0000-0000-00004E260000}"/>
    <cellStyle name="Title 2 2 9" xfId="8813" xr:uid="{00000000-0005-0000-0000-00004F260000}"/>
    <cellStyle name="Title 2 2_11. BS" xfId="11085" xr:uid="{B6AE75F0-B0A6-41A2-96C1-0F856EC56C7F}"/>
    <cellStyle name="Title 2 3" xfId="8814" xr:uid="{00000000-0005-0000-0000-000051260000}"/>
    <cellStyle name="Title 2 4" xfId="8815" xr:uid="{00000000-0005-0000-0000-000052260000}"/>
    <cellStyle name="Title 2 5" xfId="8816" xr:uid="{00000000-0005-0000-0000-000053260000}"/>
    <cellStyle name="Title 2 6" xfId="8817" xr:uid="{00000000-0005-0000-0000-000054260000}"/>
    <cellStyle name="Title 2 7" xfId="8818" xr:uid="{00000000-0005-0000-0000-000055260000}"/>
    <cellStyle name="Title 2 8" xfId="8819" xr:uid="{00000000-0005-0000-0000-000056260000}"/>
    <cellStyle name="Title 2 9" xfId="8820" xr:uid="{00000000-0005-0000-0000-000057260000}"/>
    <cellStyle name="Title 2_11. BS" xfId="11084" xr:uid="{E5CC4960-95C4-435E-B8D1-BAEF058067C5}"/>
    <cellStyle name="Title 3" xfId="598" xr:uid="{00000000-0005-0000-0000-000059260000}"/>
    <cellStyle name="Title 3 2" xfId="8821" xr:uid="{00000000-0005-0000-0000-00005A260000}"/>
    <cellStyle name="Title 3 3" xfId="8822" xr:uid="{00000000-0005-0000-0000-00005B260000}"/>
    <cellStyle name="Title 3 4" xfId="8823" xr:uid="{00000000-0005-0000-0000-00005C260000}"/>
    <cellStyle name="Title 3_11. BS" xfId="11086" xr:uid="{7A573237-D224-4A81-9779-A080A014023A}"/>
    <cellStyle name="Title 4" xfId="599" xr:uid="{00000000-0005-0000-0000-00005E260000}"/>
    <cellStyle name="Title 4 2" xfId="8824" xr:uid="{00000000-0005-0000-0000-00005F260000}"/>
    <cellStyle name="Title 4_11. BS" xfId="11087" xr:uid="{242185E4-BBFD-42E7-974C-7D1036FE8C04}"/>
    <cellStyle name="Title 5" xfId="600" xr:uid="{00000000-0005-0000-0000-000061260000}"/>
    <cellStyle name="Title 6" xfId="8825" xr:uid="{00000000-0005-0000-0000-000062260000}"/>
    <cellStyle name="Title 7" xfId="8826" xr:uid="{00000000-0005-0000-0000-000063260000}"/>
    <cellStyle name="Title 8" xfId="8827" xr:uid="{00000000-0005-0000-0000-000064260000}"/>
    <cellStyle name="Title 9" xfId="8828" xr:uid="{00000000-0005-0000-0000-000065260000}"/>
    <cellStyle name="Titre" xfId="601" xr:uid="{00000000-0005-0000-0000-000066260000}"/>
    <cellStyle name="Titre 2" xfId="1864" xr:uid="{00000000-0005-0000-0000-000067260000}"/>
    <cellStyle name="Titre 1" xfId="602" xr:uid="{00000000-0005-0000-0000-000068260000}"/>
    <cellStyle name="Titre 1 2" xfId="1865" xr:uid="{00000000-0005-0000-0000-000069260000}"/>
    <cellStyle name="Titre 1_11. BS" xfId="11088" xr:uid="{23BBC3E0-5638-49D0-9667-34BEE3A68EF1}"/>
    <cellStyle name="Titre 2" xfId="603" xr:uid="{00000000-0005-0000-0000-00006B260000}"/>
    <cellStyle name="Titre 2 2" xfId="1866" xr:uid="{00000000-0005-0000-0000-00006C260000}"/>
    <cellStyle name="Titre 2_11. BS" xfId="11089" xr:uid="{FF0EDBFB-391B-4E0E-A147-07466BE7715B}"/>
    <cellStyle name="Titre 3" xfId="604" xr:uid="{00000000-0005-0000-0000-00006E260000}"/>
    <cellStyle name="Titre 3 2" xfId="1867" xr:uid="{00000000-0005-0000-0000-00006F260000}"/>
    <cellStyle name="Titre 3 3" xfId="5650" xr:uid="{00000000-0005-0000-0000-000070260000}"/>
    <cellStyle name="Titre 3 3 2" xfId="10289" xr:uid="{1048813A-823A-4B3D-978A-F107B778DB7B}"/>
    <cellStyle name="Titre 3 4" xfId="5824" xr:uid="{00000000-0005-0000-0000-000071260000}"/>
    <cellStyle name="Titre 3 4 2" xfId="10290" xr:uid="{60FA27BE-D351-4209-A217-7639D4642BF3}"/>
    <cellStyle name="Titre 3_11. BS" xfId="11090" xr:uid="{BAB4BABF-14DA-4CCA-B349-674DD86E6254}"/>
    <cellStyle name="Titre 4" xfId="605" xr:uid="{00000000-0005-0000-0000-000073260000}"/>
    <cellStyle name="Titre 4 2" xfId="1868" xr:uid="{00000000-0005-0000-0000-000074260000}"/>
    <cellStyle name="Titre 4_11. BS" xfId="11091" xr:uid="{AFF951D2-FC4C-4379-B90F-69CC7C964A23}"/>
    <cellStyle name="Titre_1.Entity" xfId="1869" xr:uid="{00000000-0005-0000-0000-000076260000}"/>
    <cellStyle name="Título" xfId="1870" xr:uid="{00000000-0005-0000-0000-000077260000}"/>
    <cellStyle name="Título 1" xfId="1871" xr:uid="{00000000-0005-0000-0000-000078260000}"/>
    <cellStyle name="Título 2" xfId="1872" xr:uid="{00000000-0005-0000-0000-000079260000}"/>
    <cellStyle name="Título 3" xfId="1873" xr:uid="{00000000-0005-0000-0000-00007A260000}"/>
    <cellStyle name="Título 3 2" xfId="5651" xr:uid="{00000000-0005-0000-0000-00007B260000}"/>
    <cellStyle name="Título 3 2 2" xfId="10291" xr:uid="{C4786222-40A8-498D-B3F1-DE343FAD03E2}"/>
    <cellStyle name="Título 3_11. BS" xfId="11093" xr:uid="{75AD5B03-FBA2-4F84-B2B4-2968B2FFB5FA}"/>
    <cellStyle name="Título 4" xfId="2023" xr:uid="{00000000-0005-0000-0000-00007C260000}"/>
    <cellStyle name="Título_11. BS" xfId="11092" xr:uid="{B54FC031-5D8D-4583-B256-8B1BFB222D93}"/>
    <cellStyle name="top" xfId="1874" xr:uid="{00000000-0005-0000-0000-00007E260000}"/>
    <cellStyle name="top 2" xfId="1875" xr:uid="{00000000-0005-0000-0000-00007F260000}"/>
    <cellStyle name="top_11. BS" xfId="11094" xr:uid="{5A639240-92B9-4217-828C-C9E124DB10E6}"/>
    <cellStyle name="Total 10" xfId="8829" xr:uid="{00000000-0005-0000-0000-000081260000}"/>
    <cellStyle name="Total 11" xfId="8830" xr:uid="{00000000-0005-0000-0000-000082260000}"/>
    <cellStyle name="Total 12" xfId="8831" xr:uid="{00000000-0005-0000-0000-000083260000}"/>
    <cellStyle name="Total 13" xfId="8832" xr:uid="{00000000-0005-0000-0000-000084260000}"/>
    <cellStyle name="Total 2" xfId="606" xr:uid="{00000000-0005-0000-0000-000085260000}"/>
    <cellStyle name="Total 2 10" xfId="8833" xr:uid="{00000000-0005-0000-0000-000086260000}"/>
    <cellStyle name="Total 2 11" xfId="8834" xr:uid="{00000000-0005-0000-0000-000087260000}"/>
    <cellStyle name="Total 2 12" xfId="8835" xr:uid="{00000000-0005-0000-0000-000088260000}"/>
    <cellStyle name="Total 2 13" xfId="8836" xr:uid="{00000000-0005-0000-0000-000089260000}"/>
    <cellStyle name="Total 2 14" xfId="8837" xr:uid="{00000000-0005-0000-0000-00008A260000}"/>
    <cellStyle name="Total 2 15" xfId="8838" xr:uid="{00000000-0005-0000-0000-00008B260000}"/>
    <cellStyle name="Total 2 16" xfId="8839" xr:uid="{00000000-0005-0000-0000-00008C260000}"/>
    <cellStyle name="Total 2 2" xfId="1876" xr:uid="{00000000-0005-0000-0000-00008D260000}"/>
    <cellStyle name="Total 2 2 10" xfId="8840" xr:uid="{00000000-0005-0000-0000-00008E260000}"/>
    <cellStyle name="Total 2 2 11" xfId="8841" xr:uid="{00000000-0005-0000-0000-00008F260000}"/>
    <cellStyle name="Total 2 2 12" xfId="8842" xr:uid="{00000000-0005-0000-0000-000090260000}"/>
    <cellStyle name="Total 2 2 13" xfId="8843" xr:uid="{00000000-0005-0000-0000-000091260000}"/>
    <cellStyle name="Total 2 2 14" xfId="8844" xr:uid="{00000000-0005-0000-0000-000092260000}"/>
    <cellStyle name="Total 2 2 15" xfId="8845" xr:uid="{00000000-0005-0000-0000-000093260000}"/>
    <cellStyle name="Total 2 2 2" xfId="8846" xr:uid="{00000000-0005-0000-0000-000094260000}"/>
    <cellStyle name="Total 2 2 3" xfId="8847" xr:uid="{00000000-0005-0000-0000-000095260000}"/>
    <cellStyle name="Total 2 2 4" xfId="8848" xr:uid="{00000000-0005-0000-0000-000096260000}"/>
    <cellStyle name="Total 2 2 5" xfId="8849" xr:uid="{00000000-0005-0000-0000-000097260000}"/>
    <cellStyle name="Total 2 2 6" xfId="8850" xr:uid="{00000000-0005-0000-0000-000098260000}"/>
    <cellStyle name="Total 2 2 7" xfId="8851" xr:uid="{00000000-0005-0000-0000-000099260000}"/>
    <cellStyle name="Total 2 2 8" xfId="8852" xr:uid="{00000000-0005-0000-0000-00009A260000}"/>
    <cellStyle name="Total 2 2 9" xfId="8853" xr:uid="{00000000-0005-0000-0000-00009B260000}"/>
    <cellStyle name="Total 2 2_11. BS" xfId="11096" xr:uid="{6D59C904-C992-4F3E-AEA8-64DD5DBCBAB0}"/>
    <cellStyle name="Total 2 3" xfId="8854" xr:uid="{00000000-0005-0000-0000-00009D260000}"/>
    <cellStyle name="Total 2 4" xfId="8855" xr:uid="{00000000-0005-0000-0000-00009E260000}"/>
    <cellStyle name="Total 2 5" xfId="8856" xr:uid="{00000000-0005-0000-0000-00009F260000}"/>
    <cellStyle name="Total 2 6" xfId="8857" xr:uid="{00000000-0005-0000-0000-0000A0260000}"/>
    <cellStyle name="Total 2 7" xfId="8858" xr:uid="{00000000-0005-0000-0000-0000A1260000}"/>
    <cellStyle name="Total 2 8" xfId="8859" xr:uid="{00000000-0005-0000-0000-0000A2260000}"/>
    <cellStyle name="Total 2 9" xfId="8860" xr:uid="{00000000-0005-0000-0000-0000A3260000}"/>
    <cellStyle name="Total 2_11. BS" xfId="11095" xr:uid="{D97A2792-9009-43EA-BE34-156D260A3A3E}"/>
    <cellStyle name="Total 3" xfId="607" xr:uid="{00000000-0005-0000-0000-0000A5260000}"/>
    <cellStyle name="Total 3 2" xfId="8861" xr:uid="{00000000-0005-0000-0000-0000A6260000}"/>
    <cellStyle name="Total 3 3" xfId="8862" xr:uid="{00000000-0005-0000-0000-0000A7260000}"/>
    <cellStyle name="Total 3 4" xfId="8863" xr:uid="{00000000-0005-0000-0000-0000A8260000}"/>
    <cellStyle name="Total 3_11. BS" xfId="11097" xr:uid="{199BD977-01D1-4178-8AED-5053A5E85515}"/>
    <cellStyle name="Total 4" xfId="608" xr:uid="{00000000-0005-0000-0000-0000AA260000}"/>
    <cellStyle name="Total 4 2" xfId="8864" xr:uid="{00000000-0005-0000-0000-0000AB260000}"/>
    <cellStyle name="Total 4_11. BS" xfId="11098" xr:uid="{03775B5A-862F-410D-A879-949849ABDA02}"/>
    <cellStyle name="Total 5" xfId="609" xr:uid="{00000000-0005-0000-0000-0000AD260000}"/>
    <cellStyle name="Total 6" xfId="2068" xr:uid="{00000000-0005-0000-0000-0000AE260000}"/>
    <cellStyle name="Total 7" xfId="8865" xr:uid="{00000000-0005-0000-0000-0000AF260000}"/>
    <cellStyle name="Total 8" xfId="8866" xr:uid="{00000000-0005-0000-0000-0000B0260000}"/>
    <cellStyle name="Total 9" xfId="8867" xr:uid="{00000000-0005-0000-0000-0000B1260000}"/>
    <cellStyle name="Tusent - Formatmall1" xfId="1878" xr:uid="{00000000-0005-0000-0000-0000B2260000}"/>
    <cellStyle name="Tusental (0)_1FIX, page 2" xfId="610" xr:uid="{00000000-0005-0000-0000-0000B3260000}"/>
    <cellStyle name="Tusental 2" xfId="652" xr:uid="{00000000-0005-0000-0000-0000B4260000}"/>
    <cellStyle name="Tusental 2 10" xfId="11358" xr:uid="{3C7E09CB-DB6F-4E72-9096-024C873C3615}"/>
    <cellStyle name="Tusental 2 2" xfId="659" xr:uid="{00000000-0005-0000-0000-0000B5260000}"/>
    <cellStyle name="Tusental 2 2 10" xfId="9644" xr:uid="{4A8C6B0C-A436-4687-9D2A-33033810A0F5}"/>
    <cellStyle name="Tusental 2 2 2" xfId="708" xr:uid="{00000000-0005-0000-0000-0000B6260000}"/>
    <cellStyle name="Tusental 2 2 2 2" xfId="5876" xr:uid="{00000000-0005-0000-0000-0000B7260000}"/>
    <cellStyle name="Tusental 2 2 2 2 2" xfId="9144" xr:uid="{00000000-0005-0000-0000-0000B8260000}"/>
    <cellStyle name="Tusental 2 2 2 2 2 2" xfId="10292" xr:uid="{7AA34C5F-CB7A-4258-BF04-6426183A0E54}"/>
    <cellStyle name="Tusental 2 2 2 2 3" xfId="9415" xr:uid="{D06ECF2A-13C1-4413-8702-A3905F18DDBE}"/>
    <cellStyle name="Tusental 2 2 2 2_11. BS" xfId="11102" xr:uid="{117ABCAE-D2D7-44BB-AE25-F98FEDF3D0FC}"/>
    <cellStyle name="Tusental 2 2 2 3" xfId="6112" xr:uid="{00000000-0005-0000-0000-0000B9260000}"/>
    <cellStyle name="Tusental 2 2 2 3 2" xfId="9293" xr:uid="{00000000-0005-0000-0000-0000BA260000}"/>
    <cellStyle name="Tusental 2 2 2 3 2 2" xfId="10293" xr:uid="{990884EB-5FE5-43BF-A5DD-0B29FF90E2A1}"/>
    <cellStyle name="Tusental 2 2 2 3 3" xfId="9635" xr:uid="{F5FE7144-6463-467A-80BE-BB6856993152}"/>
    <cellStyle name="Tusental 2 2 2 3_11. BS" xfId="11103" xr:uid="{5CCFEB25-8FD3-483E-B124-062595BE1690}"/>
    <cellStyle name="Tusental 2 2 2 4" xfId="6292" xr:uid="{00000000-0005-0000-0000-0000BB260000}"/>
    <cellStyle name="Tusental 2 2 2 4 2" xfId="9306" xr:uid="{00000000-0005-0000-0000-0000BC260000}"/>
    <cellStyle name="Tusental 2 2 2 4 2 2" xfId="10294" xr:uid="{71F0ACE3-29FA-4910-9888-A867B665F7F6}"/>
    <cellStyle name="Tusental 2 2 2 4 3" xfId="9655" xr:uid="{72007867-9320-41D4-A19B-590D5F7141C1}"/>
    <cellStyle name="Tusental 2 2 2 4_11. BS" xfId="11104" xr:uid="{4836DF2B-6187-41ED-96FD-47FD40B64583}"/>
    <cellStyle name="Tusental 2 2 2 5" xfId="5778" xr:uid="{00000000-0005-0000-0000-0000BD260000}"/>
    <cellStyle name="Tusental 2 2 2 5 2" xfId="10295" xr:uid="{1F3AAAE0-C0E3-4967-9E44-AA29AA3F08D5}"/>
    <cellStyle name="Tusental 2 2 2 6" xfId="9132" xr:uid="{00000000-0005-0000-0000-0000BE260000}"/>
    <cellStyle name="Tusental 2 2 2 6 2" xfId="10296" xr:uid="{5C9ED8B9-D433-4534-8DA0-C9B09E0191A6}"/>
    <cellStyle name="Tusental 2 2 2 7" xfId="9393" xr:uid="{84C1DDE4-74D8-44CA-B553-2952988CF884}"/>
    <cellStyle name="Tusental 2 2 2_11. BS" xfId="11101" xr:uid="{6FE21803-8082-42BE-87F6-CA6B5D791D20}"/>
    <cellStyle name="Tusental 2 2 3" xfId="5722" xr:uid="{00000000-0005-0000-0000-0000C0260000}"/>
    <cellStyle name="Tusental 2 2 3 2" xfId="5832" xr:uid="{00000000-0005-0000-0000-0000C1260000}"/>
    <cellStyle name="Tusental 2 2 3 2 2" xfId="10297" xr:uid="{097B5A83-4902-4571-A8FB-47E907276FA8}"/>
    <cellStyle name="Tusental 2 2 3 3" xfId="9141" xr:uid="{00000000-0005-0000-0000-0000C2260000}"/>
    <cellStyle name="Tusental 2 2 3 3 2" xfId="10298" xr:uid="{C26F4FBF-8021-4F00-8605-C4BB52F76A52}"/>
    <cellStyle name="Tusental 2 2 3 4" xfId="9412" xr:uid="{9E2AAE6F-BB89-420B-B4BE-15360A6B79C9}"/>
    <cellStyle name="Tusental 2 2 3_11. BS" xfId="11105" xr:uid="{B6229D2E-6C9D-458D-89DA-24ED3A9B8046}"/>
    <cellStyle name="Tusental 2 2 4" xfId="6068" xr:uid="{00000000-0005-0000-0000-0000C3260000}"/>
    <cellStyle name="Tusental 2 2 4 2" xfId="9290" xr:uid="{00000000-0005-0000-0000-0000C4260000}"/>
    <cellStyle name="Tusental 2 2 4 2 2" xfId="10299" xr:uid="{85D5E165-C164-4705-921E-4E165A3DA970}"/>
    <cellStyle name="Tusental 2 2 4 3" xfId="9632" xr:uid="{710C24B4-1D5E-4B16-94B8-6596F6650EE1}"/>
    <cellStyle name="Tusental 2 2 4_11. BS" xfId="11106" xr:uid="{A7529A1D-4A9B-436E-95D3-5E959FAFB492}"/>
    <cellStyle name="Tusental 2 2 5" xfId="5774" xr:uid="{00000000-0005-0000-0000-0000C5260000}"/>
    <cellStyle name="Tusental 2 2 5 2" xfId="10300" xr:uid="{E16C3DC0-EEFC-4674-BB32-5B297C2B3EA6}"/>
    <cellStyle name="Tusental 2 2 6" xfId="9128" xr:uid="{00000000-0005-0000-0000-0000C6260000}"/>
    <cellStyle name="Tusental 2 2 6 2" xfId="10301" xr:uid="{A0DDD096-E5DE-4A84-BC8D-4D0B03D2B977}"/>
    <cellStyle name="Tusental 2 2 7" xfId="9386" xr:uid="{840C2E4E-4B1F-4C06-AFCA-BB447132E16B}"/>
    <cellStyle name="Tusental 2 2 8" xfId="9682" xr:uid="{7A375BB2-069A-48FA-8283-FDEDEB6FCD14}"/>
    <cellStyle name="Tusental 2 2 9" xfId="9565" xr:uid="{BCC2C912-FD7F-41B2-9159-9F1CF07F46BA}"/>
    <cellStyle name="Tusental 2 2_11. BS" xfId="11100" xr:uid="{8EB78B57-79CA-4DBB-88E1-6E0EE3F7C34B}"/>
    <cellStyle name="Tusental 2 3" xfId="686" xr:uid="{00000000-0005-0000-0000-0000C8260000}"/>
    <cellStyle name="Tusental 2 3 2" xfId="5723" xr:uid="{00000000-0005-0000-0000-0000C9260000}"/>
    <cellStyle name="Tusental 2 3 2 2" xfId="5854" xr:uid="{00000000-0005-0000-0000-0000CA260000}"/>
    <cellStyle name="Tusental 2 3 2 2 2" xfId="10302" xr:uid="{827B2541-259C-4884-8DFE-75EBCE78818F}"/>
    <cellStyle name="Tusental 2 3 2 3" xfId="9142" xr:uid="{00000000-0005-0000-0000-0000CB260000}"/>
    <cellStyle name="Tusental 2 3 2 3 2" xfId="10303" xr:uid="{3BC3A371-E1A7-4F25-BC20-CDE8780A5E46}"/>
    <cellStyle name="Tusental 2 3 2 4" xfId="9413" xr:uid="{B1600569-49A5-4B82-B4A2-CBB1C0543FFC}"/>
    <cellStyle name="Tusental 2 3 2_11. BS" xfId="11108" xr:uid="{38417CBF-CBE2-4D0E-8152-89D40A664A63}"/>
    <cellStyle name="Tusental 2 3 3" xfId="6090" xr:uid="{00000000-0005-0000-0000-0000CC260000}"/>
    <cellStyle name="Tusental 2 3 3 2" xfId="9291" xr:uid="{00000000-0005-0000-0000-0000CD260000}"/>
    <cellStyle name="Tusental 2 3 3 2 2" xfId="10304" xr:uid="{2101B08A-C76F-4801-8694-846F0672C5F5}"/>
    <cellStyle name="Tusental 2 3 3 3" xfId="9633" xr:uid="{D38D406B-D4CC-47AA-8CDA-FA04B9A9E7A3}"/>
    <cellStyle name="Tusental 2 3 3_11. BS" xfId="11109" xr:uid="{42649DBB-8F22-40DB-A11D-B8AD8CA2457D}"/>
    <cellStyle name="Tusental 2 3 4" xfId="6270" xr:uid="{00000000-0005-0000-0000-0000CE260000}"/>
    <cellStyle name="Tusental 2 3 4 2" xfId="9304" xr:uid="{00000000-0005-0000-0000-0000CF260000}"/>
    <cellStyle name="Tusental 2 3 4 2 2" xfId="10305" xr:uid="{C2EEFF39-08AE-4BC2-A4E8-86810ED5BBD1}"/>
    <cellStyle name="Tusental 2 3 4 3" xfId="9653" xr:uid="{7C645610-FC40-48EA-8B3C-E61D52294CF8}"/>
    <cellStyle name="Tusental 2 3 4_11. BS" xfId="11110" xr:uid="{FB5DBB27-8184-468C-A28D-5657E7841D83}"/>
    <cellStyle name="Tusental 2 3 5" xfId="5776" xr:uid="{00000000-0005-0000-0000-0000D0260000}"/>
    <cellStyle name="Tusental 2 3 5 2" xfId="10306" xr:uid="{ED64DB5D-94BE-40FC-8801-F3086E92893E}"/>
    <cellStyle name="Tusental 2 3 6" xfId="9130" xr:uid="{00000000-0005-0000-0000-0000D1260000}"/>
    <cellStyle name="Tusental 2 3 6 2" xfId="10307" xr:uid="{4E3C612C-FFFC-4DC5-BB1F-E88C38B3A239}"/>
    <cellStyle name="Tusental 2 3 7" xfId="9391" xr:uid="{0F20D27B-C6B2-4D48-A0C3-047287BDABF1}"/>
    <cellStyle name="Tusental 2 3_11. BS" xfId="11107" xr:uid="{5FDE11FA-194D-4677-B6C0-BCC2DD96FE51}"/>
    <cellStyle name="Tusental 2 4" xfId="5721" xr:uid="{00000000-0005-0000-0000-0000D3260000}"/>
    <cellStyle name="Tusental 2 4 2" xfId="5830" xr:uid="{00000000-0005-0000-0000-0000D4260000}"/>
    <cellStyle name="Tusental 2 4 2 2" xfId="10308" xr:uid="{2977CF66-744D-4628-AE5B-CD5164BAFE06}"/>
    <cellStyle name="Tusental 2 4 3" xfId="9139" xr:uid="{00000000-0005-0000-0000-0000D5260000}"/>
    <cellStyle name="Tusental 2 4 3 2" xfId="10309" xr:uid="{08B9BD91-EF16-47C9-A46F-EECF7F36736D}"/>
    <cellStyle name="Tusental 2 4 4" xfId="9410" xr:uid="{3E49350F-3A57-425C-BAEA-64DB28CE95E2}"/>
    <cellStyle name="Tusental 2 4_11. BS" xfId="11111" xr:uid="{31E62A0B-E7AC-47B2-801E-4D3F62312A94}"/>
    <cellStyle name="Tusental 2 5" xfId="6065" xr:uid="{00000000-0005-0000-0000-0000D6260000}"/>
    <cellStyle name="Tusental 2 5 2" xfId="9288" xr:uid="{00000000-0005-0000-0000-0000D7260000}"/>
    <cellStyle name="Tusental 2 5 2 2" xfId="10310" xr:uid="{E135B37D-25B9-42FE-9525-4B019968403B}"/>
    <cellStyle name="Tusental 2 5 3" xfId="9630" xr:uid="{4E3600F6-8E63-4FB2-A797-2731E4EDDD2D}"/>
    <cellStyle name="Tusental 2 5_11. BS" xfId="11112" xr:uid="{46177CC5-00A8-450B-9DA0-B77DA0ED79BE}"/>
    <cellStyle name="Tusental 2 6" xfId="5751" xr:uid="{00000000-0005-0000-0000-0000D8260000}"/>
    <cellStyle name="Tusental 2 6 2" xfId="10311" xr:uid="{C134161F-7871-4747-B812-2E17541ABCC6}"/>
    <cellStyle name="Tusental 2 7" xfId="9111" xr:uid="{00000000-0005-0000-0000-0000D9260000}"/>
    <cellStyle name="Tusental 2 7 2" xfId="10312" xr:uid="{34988C48-18F9-4130-8918-8CC8452E3B73}"/>
    <cellStyle name="Tusental 2 8" xfId="9367" xr:uid="{E4105662-0A20-4F1C-9558-0D2A3D1F94B7}"/>
    <cellStyle name="Tusental 2 9" xfId="9358" xr:uid="{3832EA13-D931-44C1-966E-4C26C21E1EEB}"/>
    <cellStyle name="Tusental 2_11. BS" xfId="11099" xr:uid="{6355338E-D05F-4A79-8D65-31B77E090EAB}"/>
    <cellStyle name="Tusental_1FIX, page 2" xfId="611" xr:uid="{00000000-0005-0000-0000-0000DB260000}"/>
    <cellStyle name="Valuta (0)_1FIX, page 2" xfId="612" xr:uid="{00000000-0005-0000-0000-0000DC260000}"/>
    <cellStyle name="Valuta_1FIX, page 2" xfId="613" xr:uid="{00000000-0005-0000-0000-0000DD260000}"/>
    <cellStyle name="Vérification" xfId="618" xr:uid="{00000000-0005-0000-0000-0000DE260000}"/>
    <cellStyle name="Vérification 2" xfId="1884" xr:uid="{00000000-0005-0000-0000-0000DF260000}"/>
    <cellStyle name="Vérification_11. BS" xfId="11118" xr:uid="{6C526126-8F97-4F99-9C58-87DEFF9D60E8}"/>
    <cellStyle name="Verknüpfte Zelle" xfId="1885" xr:uid="{00000000-0005-0000-0000-0000E1260000}"/>
    <cellStyle name="Verknüpfte Zelle 2" xfId="2029" xr:uid="{00000000-0005-0000-0000-0000E2260000}"/>
    <cellStyle name="Verknüpfte Zelle_11. BS" xfId="11119" xr:uid="{D54AE2D8-9F62-40EB-AF34-32E8FF5C161D}"/>
    <cellStyle name="Vírgula 2" xfId="2030" xr:uid="{00000000-0005-0000-0000-0000E4260000}"/>
    <cellStyle name="Vírgula 2 2" xfId="5659" xr:uid="{00000000-0005-0000-0000-0000E5260000}"/>
    <cellStyle name="Vírgula 2 2 2" xfId="6184" xr:uid="{00000000-0005-0000-0000-0000E6260000}"/>
    <cellStyle name="Vírgula 2 2 2 2" xfId="10314" xr:uid="{F2AF4D22-5D33-4FB2-BEC1-80F89250288F}"/>
    <cellStyle name="Vírgula 2 2_11. BS" xfId="11121" xr:uid="{D20C5456-57D7-490A-B936-AF10057AFDBC}"/>
    <cellStyle name="Vírgula 2_11. BS" xfId="11120" xr:uid="{B52FDFAD-40AC-4D81-836D-20DA6BD67D6E}"/>
    <cellStyle name="Vírgula 3" xfId="2031" xr:uid="{00000000-0005-0000-0000-0000E8260000}"/>
    <cellStyle name="Vírgula 3 2" xfId="5660" xr:uid="{00000000-0005-0000-0000-0000E9260000}"/>
    <cellStyle name="Vírgula 3 2 2" xfId="6185" xr:uid="{00000000-0005-0000-0000-0000EA260000}"/>
    <cellStyle name="Vírgula 3 2 2 2" xfId="10315" xr:uid="{1EF7DE87-E7F7-47DA-807A-A1FFD1204455}"/>
    <cellStyle name="Vírgula 3 2_11. BS" xfId="11123" xr:uid="{5566159D-3ECB-4CE2-9F19-1D5C5B66DF9B}"/>
    <cellStyle name="Vírgula 3_11. BS" xfId="11122" xr:uid="{659F67F5-35E9-4713-B746-E2FF13FAFC27}"/>
    <cellStyle name="Warnender Text" xfId="1886" xr:uid="{00000000-0005-0000-0000-0000EC260000}"/>
    <cellStyle name="Warnender Text 2" xfId="2032" xr:uid="{00000000-0005-0000-0000-0000ED260000}"/>
    <cellStyle name="Warnender Text_11. BS" xfId="11124" xr:uid="{61B33E90-33B3-4F6D-8CDD-EDCF01CADC58}"/>
    <cellStyle name="Warning Text 10" xfId="8868" xr:uid="{00000000-0005-0000-0000-0000EF260000}"/>
    <cellStyle name="Warning Text 10 2" xfId="8869" xr:uid="{00000000-0005-0000-0000-0000F0260000}"/>
    <cellStyle name="Warning Text 10_11. BS" xfId="11125" xr:uid="{9489B642-793A-4CEB-8E3D-5E9B67328A44}"/>
    <cellStyle name="Warning Text 11" xfId="8870" xr:uid="{00000000-0005-0000-0000-0000F2260000}"/>
    <cellStyle name="Warning Text 12" xfId="8871" xr:uid="{00000000-0005-0000-0000-0000F3260000}"/>
    <cellStyle name="Warning Text 13" xfId="8872" xr:uid="{00000000-0005-0000-0000-0000F4260000}"/>
    <cellStyle name="Warning Text 2" xfId="614" xr:uid="{00000000-0005-0000-0000-0000F5260000}"/>
    <cellStyle name="Warning Text 2 10" xfId="8873" xr:uid="{00000000-0005-0000-0000-0000F6260000}"/>
    <cellStyle name="Warning Text 2 11" xfId="8874" xr:uid="{00000000-0005-0000-0000-0000F7260000}"/>
    <cellStyle name="Warning Text 2 12" xfId="8875" xr:uid="{00000000-0005-0000-0000-0000F8260000}"/>
    <cellStyle name="Warning Text 2 13" xfId="8876" xr:uid="{00000000-0005-0000-0000-0000F9260000}"/>
    <cellStyle name="Warning Text 2 14" xfId="8877" xr:uid="{00000000-0005-0000-0000-0000FA260000}"/>
    <cellStyle name="Warning Text 2 15" xfId="8878" xr:uid="{00000000-0005-0000-0000-0000FB260000}"/>
    <cellStyle name="Warning Text 2 2" xfId="1887" xr:uid="{00000000-0005-0000-0000-0000FC260000}"/>
    <cellStyle name="Warning Text 2 2 10" xfId="8879" xr:uid="{00000000-0005-0000-0000-0000FD260000}"/>
    <cellStyle name="Warning Text 2 2 11" xfId="8880" xr:uid="{00000000-0005-0000-0000-0000FE260000}"/>
    <cellStyle name="Warning Text 2 2 12" xfId="8881" xr:uid="{00000000-0005-0000-0000-0000FF260000}"/>
    <cellStyle name="Warning Text 2 2 2" xfId="8882" xr:uid="{00000000-0005-0000-0000-000000270000}"/>
    <cellStyle name="Warning Text 2 2 3" xfId="8883" xr:uid="{00000000-0005-0000-0000-000001270000}"/>
    <cellStyle name="Warning Text 2 2 4" xfId="8884" xr:uid="{00000000-0005-0000-0000-000002270000}"/>
    <cellStyle name="Warning Text 2 2 5" xfId="8885" xr:uid="{00000000-0005-0000-0000-000003270000}"/>
    <cellStyle name="Warning Text 2 2 6" xfId="8886" xr:uid="{00000000-0005-0000-0000-000004270000}"/>
    <cellStyle name="Warning Text 2 2 7" xfId="8887" xr:uid="{00000000-0005-0000-0000-000005270000}"/>
    <cellStyle name="Warning Text 2 2 8" xfId="8888" xr:uid="{00000000-0005-0000-0000-000006270000}"/>
    <cellStyle name="Warning Text 2 2 9" xfId="8889" xr:uid="{00000000-0005-0000-0000-000007270000}"/>
    <cellStyle name="Warning Text 2 2_11. BS" xfId="11127" xr:uid="{CC999F72-376F-42A3-BDFB-BBA71B7A9683}"/>
    <cellStyle name="Warning Text 2 3" xfId="8890" xr:uid="{00000000-0005-0000-0000-000009270000}"/>
    <cellStyle name="Warning Text 2 4" xfId="8891" xr:uid="{00000000-0005-0000-0000-00000A270000}"/>
    <cellStyle name="Warning Text 2 5" xfId="8892" xr:uid="{00000000-0005-0000-0000-00000B270000}"/>
    <cellStyle name="Warning Text 2 6" xfId="8893" xr:uid="{00000000-0005-0000-0000-00000C270000}"/>
    <cellStyle name="Warning Text 2 7" xfId="8894" xr:uid="{00000000-0005-0000-0000-00000D270000}"/>
    <cellStyle name="Warning Text 2 8" xfId="8895" xr:uid="{00000000-0005-0000-0000-00000E270000}"/>
    <cellStyle name="Warning Text 2 9" xfId="8896" xr:uid="{00000000-0005-0000-0000-00000F270000}"/>
    <cellStyle name="Warning Text 2_11. BS" xfId="11126" xr:uid="{C7066E79-947E-4FD1-A6FC-A415A336F83D}"/>
    <cellStyle name="Warning Text 3" xfId="615" xr:uid="{00000000-0005-0000-0000-000011270000}"/>
    <cellStyle name="Warning Text 3 2" xfId="8897" xr:uid="{00000000-0005-0000-0000-000012270000}"/>
    <cellStyle name="Warning Text 3 3" xfId="8898" xr:uid="{00000000-0005-0000-0000-000013270000}"/>
    <cellStyle name="Warning Text 3_11. BS" xfId="11128" xr:uid="{DDE712AC-DC5F-41B1-8C89-CA2E3C93ABF5}"/>
    <cellStyle name="Warning Text 4" xfId="616" xr:uid="{00000000-0005-0000-0000-000015270000}"/>
    <cellStyle name="Warning Text 4 2" xfId="8899" xr:uid="{00000000-0005-0000-0000-000016270000}"/>
    <cellStyle name="Warning Text 4 3" xfId="8900" xr:uid="{00000000-0005-0000-0000-000017270000}"/>
    <cellStyle name="Warning Text 4_11. BS" xfId="11129" xr:uid="{3E3360EC-5EF6-4FE3-9539-E4ECE40977A9}"/>
    <cellStyle name="Warning Text 5" xfId="617" xr:uid="{00000000-0005-0000-0000-000019270000}"/>
    <cellStyle name="Warning Text 5 2" xfId="8901" xr:uid="{00000000-0005-0000-0000-00001A270000}"/>
    <cellStyle name="Warning Text 5_11. BS" xfId="11130" xr:uid="{A801185C-955E-441D-98B7-4C3C6DBB1FA5}"/>
    <cellStyle name="Warning Text 6" xfId="8902" xr:uid="{00000000-0005-0000-0000-00001C270000}"/>
    <cellStyle name="Warning Text 6 2" xfId="8903" xr:uid="{00000000-0005-0000-0000-00001D270000}"/>
    <cellStyle name="Warning Text 6_11. BS" xfId="11131" xr:uid="{DCDCC57C-8C34-46C5-8F15-DA0DF9ED1AF8}"/>
    <cellStyle name="Warning Text 7" xfId="8904" xr:uid="{00000000-0005-0000-0000-00001F270000}"/>
    <cellStyle name="Warning Text 7 2" xfId="8905" xr:uid="{00000000-0005-0000-0000-000020270000}"/>
    <cellStyle name="Warning Text 7_11. BS" xfId="11132" xr:uid="{30F11A60-63CA-4866-909F-E8C8B4865D6E}"/>
    <cellStyle name="Warning Text 8" xfId="8906" xr:uid="{00000000-0005-0000-0000-000022270000}"/>
    <cellStyle name="Warning Text 8 2" xfId="8907" xr:uid="{00000000-0005-0000-0000-000023270000}"/>
    <cellStyle name="Warning Text 8_11. BS" xfId="11133" xr:uid="{F0C4FCE3-C7E7-4FD8-9BB7-FB6EC892FAFE}"/>
    <cellStyle name="Warning Text 9" xfId="8908" xr:uid="{00000000-0005-0000-0000-000025270000}"/>
    <cellStyle name="Warning Text 9 2" xfId="8909" xr:uid="{00000000-0005-0000-0000-000026270000}"/>
    <cellStyle name="Warning Text 9_11. BS" xfId="11134" xr:uid="{ADCCC5E3-A9CB-4F39-8B45-7B76051B5CE3}"/>
    <cellStyle name="Währung [0]_2ADJ" xfId="619" xr:uid="{00000000-0005-0000-0000-000028270000}"/>
    <cellStyle name="Währung_2ADJ" xfId="620" xr:uid="{00000000-0005-0000-0000-000029270000}"/>
    <cellStyle name="X-ERTDisc" xfId="5669" xr:uid="{00000000-0005-0000-0000-00002A270000}"/>
    <cellStyle name="X-ERTDisc 2" xfId="8911" xr:uid="{00000000-0005-0000-0000-00002B270000}"/>
    <cellStyle name="X-ERTDisc 3" xfId="8910" xr:uid="{00000000-0005-0000-0000-00002C270000}"/>
    <cellStyle name="X-ERTDisc 3 2" xfId="10316" xr:uid="{7357FEBD-B120-4BAB-BC7D-23365FE90BCB}"/>
    <cellStyle name="X-ERTDisc_11. BS" xfId="11135" xr:uid="{B3291AE9-09A5-457B-A7BC-694734F6D422}"/>
    <cellStyle name="X-ERTDisc1" xfId="5670" xr:uid="{00000000-0005-0000-0000-00002D270000}"/>
    <cellStyle name="X-ERTDisc1 2" xfId="8912" xr:uid="{00000000-0005-0000-0000-00002E270000}"/>
    <cellStyle name="X-ERTDisc1 2 2" xfId="10317" xr:uid="{FA750965-6532-43FC-BEC0-42DE3A7F2F59}"/>
    <cellStyle name="X-ERTDisc1_11. BS" xfId="11136" xr:uid="{4E8FD93C-B651-45BA-BB69-B7F7DBFBE468}"/>
    <cellStyle name="X-ERTDisc3" xfId="5671" xr:uid="{00000000-0005-0000-0000-00002F270000}"/>
    <cellStyle name="X-ERTDisc3 2" xfId="8914" xr:uid="{00000000-0005-0000-0000-000030270000}"/>
    <cellStyle name="X-ERTDisc3 3" xfId="8913" xr:uid="{00000000-0005-0000-0000-000031270000}"/>
    <cellStyle name="X-ERTDisc3 3 2" xfId="10318" xr:uid="{7E0726E7-8319-496F-B9D9-E5C34B6566AA}"/>
    <cellStyle name="X-ERTDisc3_11. BS" xfId="11137" xr:uid="{5DDEB458-CA80-4126-91E7-2FE7E8D153EC}"/>
    <cellStyle name="X-ERTDisc6" xfId="5672" xr:uid="{00000000-0005-0000-0000-000032270000}"/>
    <cellStyle name="X-ERTDisc6 2" xfId="8916" xr:uid="{00000000-0005-0000-0000-000033270000}"/>
    <cellStyle name="X-ERTDisc6 3" xfId="8915" xr:uid="{00000000-0005-0000-0000-000034270000}"/>
    <cellStyle name="X-ERTDisc6 3 2" xfId="10319" xr:uid="{DD07359F-2123-4938-AB5A-08BBBBDCF445}"/>
    <cellStyle name="X-ERTDisc6_11. BS" xfId="11138" xr:uid="{25517C79-846D-4D08-A203-EEAE3EA2AEB9}"/>
    <cellStyle name="Überschrift" xfId="1879" xr:uid="{00000000-0005-0000-0000-000035270000}"/>
    <cellStyle name="Überschrift 1" xfId="1880" xr:uid="{00000000-0005-0000-0000-000036270000}"/>
    <cellStyle name="Überschrift 1 2" xfId="2024" xr:uid="{00000000-0005-0000-0000-000037270000}"/>
    <cellStyle name="Überschrift 1_11. BS" xfId="11114" xr:uid="{E4B77EF9-7A1B-4643-A688-9463DF33DA5A}"/>
    <cellStyle name="Überschrift 2" xfId="1881" xr:uid="{00000000-0005-0000-0000-000039270000}"/>
    <cellStyle name="Überschrift 2 2" xfId="2025" xr:uid="{00000000-0005-0000-0000-00003A270000}"/>
    <cellStyle name="Überschrift 2_11. BS" xfId="11115" xr:uid="{1625B33B-0DCB-4183-A7A8-708BC3894E72}"/>
    <cellStyle name="Überschrift 3" xfId="1882" xr:uid="{00000000-0005-0000-0000-00003C270000}"/>
    <cellStyle name="Überschrift 3 2" xfId="2026" xr:uid="{00000000-0005-0000-0000-00003D270000}"/>
    <cellStyle name="Überschrift 3 3" xfId="5652" xr:uid="{00000000-0005-0000-0000-00003E270000}"/>
    <cellStyle name="Überschrift 3 3 2" xfId="10313" xr:uid="{42CD91BA-EF07-4580-B2CC-86E0529E19C7}"/>
    <cellStyle name="Überschrift 3_11. BS" xfId="11116" xr:uid="{FA4A113F-2C3F-4D39-BC50-707468056300}"/>
    <cellStyle name="Überschrift 4" xfId="1883" xr:uid="{00000000-0005-0000-0000-000040270000}"/>
    <cellStyle name="Überschrift 4 2" xfId="2027" xr:uid="{00000000-0005-0000-0000-000041270000}"/>
    <cellStyle name="Überschrift 4_11. BS" xfId="11117" xr:uid="{23D95403-6F4A-435D-9EE5-1E43AF141E2D}"/>
    <cellStyle name="Überschrift 5" xfId="2028" xr:uid="{00000000-0005-0000-0000-000043270000}"/>
    <cellStyle name="Überschrift_11. BS" xfId="11113" xr:uid="{66812B89-4A84-44D2-89B4-E1D324F1511D}"/>
    <cellStyle name="Zelle überprüfen" xfId="1888" xr:uid="{00000000-0005-0000-0000-000045270000}"/>
    <cellStyle name="Zelle überprüfen 2" xfId="2033" xr:uid="{00000000-0005-0000-0000-000046270000}"/>
    <cellStyle name="Zelle überprüfen_11. BS" xfId="11139" xr:uid="{42ECB222-8D7C-4088-81AC-AB4C3F872C63}"/>
    <cellStyle name="Ärenderubrik" xfId="8917" xr:uid="{00000000-0005-0000-0000-000048270000}"/>
    <cellStyle name="Обычный_1BAS" xfId="621" xr:uid="{00000000-0005-0000-0000-000049270000}"/>
    <cellStyle name="一般_Overdue" xfId="622" xr:uid="{00000000-0005-0000-0000-00004A270000}"/>
    <cellStyle name="千位分隔 2" xfId="1889" xr:uid="{00000000-0005-0000-0000-00004B270000}"/>
    <cellStyle name="千位分隔_0061 DSO DPO-0512-0110" xfId="623" xr:uid="{00000000-0005-0000-0000-00004C270000}"/>
    <cellStyle name="千分位[0]_Consol 2002-06 (57.12%)07-24" xfId="2034" xr:uid="{00000000-0005-0000-0000-00004D270000}"/>
    <cellStyle name="千分位_Book2" xfId="2035" xr:uid="{00000000-0005-0000-0000-00004E270000}"/>
    <cellStyle name="合计金额" xfId="2036" xr:uid="{00000000-0005-0000-0000-00004F270000}"/>
    <cellStyle name="常规 2" xfId="2069" xr:uid="{00000000-0005-0000-0000-000050270000}"/>
    <cellStyle name="常规_0061 DSO DPO-0512-0110" xfId="624" xr:uid="{00000000-0005-0000-0000-000051270000}"/>
    <cellStyle name="未定義" xfId="625" xr:uid="{00000000-0005-0000-0000-000052270000}"/>
    <cellStyle name="样式 1" xfId="8918" xr:uid="{00000000-0005-0000-0000-000053270000}"/>
    <cellStyle name="標準_材料在庫" xfId="626" xr:uid="{00000000-0005-0000-0000-00005427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Investor%20Relations/2021/Q3/Reporting%20files/IR%20File%202021.09_Sal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20Investor%20Relations/2022/Q1/Reporting%20files/IR%20File%202022.03_FinSta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20Investor%20Relations/2021/Q4/EIS/IR%20File%202021.12%20Finastat%202021.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D5" t="str">
            <v>Q3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1. Open current quarter's Key ratios_Fin Stat file from G: drive</v>
          </cell>
        </row>
        <row r="5">
          <cell r="C5" t="str">
            <v>file path:</v>
          </cell>
          <cell r="D5" t="str">
            <v>G:\GROUPACC\2022\202203\Pres\Key ratios_Fin Stat_Q1 2022_values_forIRfile.xlsx</v>
          </cell>
        </row>
        <row r="6">
          <cell r="C6" t="str">
            <v>file name:</v>
          </cell>
          <cell r="D6" t="str">
            <v>Key ratios_Fin Stat_Q1 2022_values_forIRfile.xlsx</v>
          </cell>
        </row>
        <row r="8">
          <cell r="B8" t="str">
            <v>2. Copy and paste the data from the "Export Controlling" tab to the table below, columns C-F</v>
          </cell>
        </row>
        <row r="9">
          <cell r="B9" t="str">
            <v>3. Make sure that the formulas in column B for "CONCATENATE" goes all the way down</v>
          </cell>
        </row>
        <row r="11">
          <cell r="B11" t="str">
            <v>Note 1</v>
          </cell>
          <cell r="C11" t="str">
            <v>Note that you need to keep historical data for the previous quarter at the minimum, but historical data does not have to be deleted</v>
          </cell>
        </row>
        <row r="12">
          <cell r="C12" t="str">
            <v>(In the FinStat file the prevoius quarted is also mapped, if any changes would have been made at a late stage by GA, not captured in the last saved version)</v>
          </cell>
        </row>
        <row r="13">
          <cell r="B13" t="str">
            <v>Note 2</v>
          </cell>
          <cell r="C13" t="str">
            <v xml:space="preserve">The Key ratios FinStat file might have to be opened in GPS and refreshed, if the values for the current quarter is showing as errors. </v>
          </cell>
        </row>
        <row r="16">
          <cell r="B16">
            <v>1</v>
          </cell>
          <cell r="C16">
            <v>2</v>
          </cell>
          <cell r="D16">
            <v>3</v>
          </cell>
          <cell r="E16">
            <v>4</v>
          </cell>
          <cell r="F16">
            <v>5</v>
          </cell>
        </row>
        <row r="17">
          <cell r="B17" t="str">
            <v>CONCATENATE</v>
          </cell>
          <cell r="C17" t="str">
            <v>Description</v>
          </cell>
          <cell r="D17" t="str">
            <v>Account</v>
          </cell>
          <cell r="E17" t="str">
            <v>Time</v>
          </cell>
          <cell r="F17" t="str">
            <v>YTD</v>
          </cell>
        </row>
        <row r="18">
          <cell r="B18" t="str">
            <v>2019.09IS31</v>
          </cell>
          <cell r="C18" t="str">
            <v>Revenue</v>
          </cell>
          <cell r="D18" t="str">
            <v>IS31</v>
          </cell>
          <cell r="E18">
            <v>2019.09</v>
          </cell>
          <cell r="F18">
            <v>76437</v>
          </cell>
        </row>
        <row r="19">
          <cell r="B19" t="str">
            <v>2019.09IS41</v>
          </cell>
          <cell r="C19" t="str">
            <v>Cost of sales</v>
          </cell>
          <cell r="D19" t="str">
            <v>IS41</v>
          </cell>
          <cell r="E19">
            <v>2019.09</v>
          </cell>
          <cell r="F19">
            <v>-43490</v>
          </cell>
        </row>
        <row r="20">
          <cell r="B20" t="str">
            <v>2019.09ISGP</v>
          </cell>
          <cell r="C20" t="str">
            <v>Gross profit</v>
          </cell>
          <cell r="D20" t="str">
            <v>ISGP</v>
          </cell>
          <cell r="E20">
            <v>2019.09</v>
          </cell>
          <cell r="F20">
            <v>32947</v>
          </cell>
        </row>
        <row r="21">
          <cell r="B21" t="str">
            <v>2019.09IS52</v>
          </cell>
          <cell r="C21" t="str">
            <v>Marketing expenses</v>
          </cell>
          <cell r="D21" t="str">
            <v>IS52</v>
          </cell>
          <cell r="E21">
            <v>2019.09</v>
          </cell>
          <cell r="F21">
            <v>-8985</v>
          </cell>
        </row>
        <row r="22">
          <cell r="B22" t="str">
            <v>2019.09IS51</v>
          </cell>
          <cell r="C22" t="str">
            <v>Administrative expenses</v>
          </cell>
          <cell r="D22" t="str">
            <v>IS51</v>
          </cell>
          <cell r="E22">
            <v>2019.09</v>
          </cell>
          <cell r="F22">
            <v>-5267</v>
          </cell>
        </row>
        <row r="23">
          <cell r="B23" t="str">
            <v>2019.09IS53</v>
          </cell>
          <cell r="C23" t="str">
            <v>Research and Development costs</v>
          </cell>
          <cell r="D23" t="str">
            <v>IS53</v>
          </cell>
          <cell r="E23">
            <v>2019.09</v>
          </cell>
          <cell r="F23">
            <v>-2674</v>
          </cell>
        </row>
        <row r="24">
          <cell r="B24" t="str">
            <v>2019.09ISOOP</v>
          </cell>
          <cell r="C24" t="str">
            <v>Other operating income and expenses</v>
          </cell>
          <cell r="D24" t="str">
            <v>ISOOP</v>
          </cell>
          <cell r="E24">
            <v>2019.09</v>
          </cell>
          <cell r="F24">
            <v>249</v>
          </cell>
        </row>
        <row r="25">
          <cell r="B25" t="str">
            <v>2019.09ISShareA</v>
          </cell>
          <cell r="C25" t="str">
            <v>Share of profit of associates</v>
          </cell>
          <cell r="D25" t="str">
            <v>ISShareA</v>
          </cell>
          <cell r="E25">
            <v>2019.09</v>
          </cell>
        </row>
        <row r="26">
          <cell r="B26" t="str">
            <v>2019.09ISOPR</v>
          </cell>
          <cell r="C26" t="str">
            <v>Operating profit</v>
          </cell>
          <cell r="D26" t="str">
            <v>ISOPR</v>
          </cell>
          <cell r="E26">
            <v>2019.09</v>
          </cell>
          <cell r="F26">
            <v>16270</v>
          </cell>
        </row>
        <row r="27">
          <cell r="B27" t="str">
            <v>2019.09ISFI</v>
          </cell>
          <cell r="C27" t="str">
            <v>Financial income</v>
          </cell>
          <cell r="D27" t="str">
            <v>ISFI</v>
          </cell>
          <cell r="E27">
            <v>2019.09</v>
          </cell>
          <cell r="F27">
            <v>72</v>
          </cell>
        </row>
        <row r="28">
          <cell r="B28" t="str">
            <v>2019.09ISFE</v>
          </cell>
          <cell r="C28" t="str">
            <v>Financial expenses</v>
          </cell>
          <cell r="D28" t="str">
            <v>ISFE</v>
          </cell>
          <cell r="E28">
            <v>2019.09</v>
          </cell>
          <cell r="F28">
            <v>-342</v>
          </cell>
        </row>
        <row r="29">
          <cell r="B29" t="str">
            <v>2019.09ISNFI</v>
          </cell>
          <cell r="C29" t="str">
            <v>Net financial items</v>
          </cell>
          <cell r="D29" t="str">
            <v>ISNFI</v>
          </cell>
          <cell r="E29">
            <v>2019.09</v>
          </cell>
          <cell r="F29">
            <v>-270</v>
          </cell>
        </row>
        <row r="30">
          <cell r="B30" t="str">
            <v>2019.09ISPBT</v>
          </cell>
          <cell r="C30" t="str">
            <v>Profit before tax</v>
          </cell>
          <cell r="D30" t="str">
            <v>ISPBT</v>
          </cell>
          <cell r="E30">
            <v>2019.09</v>
          </cell>
          <cell r="F30">
            <v>16000</v>
          </cell>
        </row>
        <row r="31">
          <cell r="B31" t="str">
            <v>2019.09ISTAX</v>
          </cell>
          <cell r="C31" t="str">
            <v>Income tax expense</v>
          </cell>
          <cell r="D31" t="str">
            <v>ISTAX</v>
          </cell>
          <cell r="E31">
            <v>2019.09</v>
          </cell>
          <cell r="F31">
            <v>-3788</v>
          </cell>
        </row>
        <row r="32">
          <cell r="B32" t="str">
            <v>2019.09ISPROFITCONT</v>
          </cell>
          <cell r="C32" t="str">
            <v>Profit from continued operations</v>
          </cell>
          <cell r="D32" t="str">
            <v>ISPROFITCONT</v>
          </cell>
          <cell r="E32">
            <v>2019.09</v>
          </cell>
          <cell r="F32">
            <v>12212</v>
          </cell>
        </row>
        <row r="33">
          <cell r="B33" t="str">
            <v>2019.09ISCGDISC</v>
          </cell>
          <cell r="C33" t="str">
            <v>Capital gain from discontinued operations</v>
          </cell>
          <cell r="D33" t="str">
            <v>ISCGDISC</v>
          </cell>
          <cell r="E33">
            <v>2019.09</v>
          </cell>
          <cell r="F33">
            <v>0</v>
          </cell>
        </row>
        <row r="34">
          <cell r="B34" t="str">
            <v>2019.09ISTRANSDIFF</v>
          </cell>
          <cell r="C34" t="str">
            <v>Translation difference recycled</v>
          </cell>
          <cell r="D34" t="str">
            <v>ISTRANSDIFF</v>
          </cell>
          <cell r="E34">
            <v>2019.09</v>
          </cell>
          <cell r="F34">
            <v>0</v>
          </cell>
        </row>
        <row r="35">
          <cell r="B35" t="str">
            <v>2019.09ISIMPDISC</v>
          </cell>
          <cell r="C35" t="str">
            <v>Impairment of discontinued operations</v>
          </cell>
          <cell r="D35" t="str">
            <v>ISIMPDISC</v>
          </cell>
          <cell r="E35">
            <v>2019.09</v>
          </cell>
          <cell r="F35">
            <v>0</v>
          </cell>
        </row>
        <row r="36">
          <cell r="B36" t="str">
            <v>2019.09ISTAXIMPDISC</v>
          </cell>
          <cell r="C36" t="str">
            <v>Taxes related to impairment of discontinued operations</v>
          </cell>
          <cell r="D36" t="str">
            <v>ISTAXIMPDISC</v>
          </cell>
          <cell r="E36">
            <v>2019.09</v>
          </cell>
          <cell r="F36">
            <v>0</v>
          </cell>
        </row>
        <row r="37">
          <cell r="B37" t="str">
            <v>2019.09ISPROFTDISC</v>
          </cell>
          <cell r="C37" t="str">
            <v>Profit from discontinued operation, net of tax</v>
          </cell>
          <cell r="D37" t="str">
            <v>ISPROFTDISC</v>
          </cell>
          <cell r="E37">
            <v>2019.09</v>
          </cell>
          <cell r="F37">
            <v>0</v>
          </cell>
        </row>
        <row r="38">
          <cell r="B38" t="str">
            <v>2019.09ISPROFIT</v>
          </cell>
          <cell r="C38" t="str">
            <v>Profit for the period</v>
          </cell>
          <cell r="D38" t="str">
            <v>ISPROFIT</v>
          </cell>
          <cell r="E38">
            <v>2019.09</v>
          </cell>
          <cell r="F38">
            <v>12212</v>
          </cell>
        </row>
        <row r="39">
          <cell r="B39" t="str">
            <v>2019.09ISEHP</v>
          </cell>
          <cell r="C39" t="str">
            <v>-Equity holders of the parent</v>
          </cell>
          <cell r="D39" t="str">
            <v>ISEHP</v>
          </cell>
          <cell r="E39">
            <v>2019.09</v>
          </cell>
          <cell r="F39">
            <v>12196</v>
          </cell>
        </row>
        <row r="40">
          <cell r="B40" t="str">
            <v>2019.09ISMI</v>
          </cell>
          <cell r="C40" t="str">
            <v>-Minority interest</v>
          </cell>
          <cell r="D40" t="str">
            <v>ISMI</v>
          </cell>
          <cell r="E40">
            <v>2019.09</v>
          </cell>
          <cell r="F40">
            <v>16</v>
          </cell>
        </row>
        <row r="41">
          <cell r="B41" t="str">
            <v>2019.09ISBEPS</v>
          </cell>
          <cell r="C41" t="str">
            <v>Basic earnings per share, SEK</v>
          </cell>
          <cell r="D41" t="str">
            <v>ISBEPS</v>
          </cell>
          <cell r="E41">
            <v>2019.09</v>
          </cell>
          <cell r="F41">
            <v>10.050000000000001</v>
          </cell>
        </row>
        <row r="42">
          <cell r="B42" t="str">
            <v>2019.09ISDEPS</v>
          </cell>
          <cell r="C42" t="str">
            <v>Diluted earnings per share, SEK</v>
          </cell>
          <cell r="D42" t="str">
            <v>ISDEPS</v>
          </cell>
          <cell r="E42">
            <v>2019.09</v>
          </cell>
          <cell r="F42">
            <v>10.039999999999999</v>
          </cell>
        </row>
        <row r="43">
          <cell r="B43" t="str">
            <v>2019.09ISINET</v>
          </cell>
          <cell r="C43" t="str">
            <v>Interest net</v>
          </cell>
          <cell r="D43" t="str">
            <v>ISINET</v>
          </cell>
          <cell r="E43">
            <v>2019.09</v>
          </cell>
          <cell r="F43">
            <v>-292</v>
          </cell>
        </row>
        <row r="44">
          <cell r="B44" t="str">
            <v>2019.09FI10</v>
          </cell>
          <cell r="C44" t="str">
            <v>Intangible assets</v>
          </cell>
          <cell r="D44" t="str">
            <v>FI10</v>
          </cell>
          <cell r="E44">
            <v>2019.09</v>
          </cell>
          <cell r="F44">
            <v>37956</v>
          </cell>
        </row>
        <row r="45">
          <cell r="B45" t="str">
            <v>2019.09FI11HFL</v>
          </cell>
          <cell r="C45" t="str">
            <v>Rental equipment</v>
          </cell>
          <cell r="D45" t="str">
            <v>FI11HFL</v>
          </cell>
          <cell r="E45">
            <v>2019.09</v>
          </cell>
          <cell r="F45">
            <v>2889</v>
          </cell>
        </row>
        <row r="46">
          <cell r="B46" t="str">
            <v>2019.09FI11PPE</v>
          </cell>
          <cell r="C46" t="str">
            <v>Other property, plant and equipment</v>
          </cell>
          <cell r="D46" t="str">
            <v>FI11PPE</v>
          </cell>
          <cell r="E46">
            <v>2019.09</v>
          </cell>
          <cell r="F46">
            <v>11853</v>
          </cell>
        </row>
        <row r="47">
          <cell r="B47" t="str">
            <v>2019.09FI12_131</v>
          </cell>
          <cell r="C47" t="str">
            <v>Financial assets and other receivables</v>
          </cell>
          <cell r="D47" t="str">
            <v>FI12_131</v>
          </cell>
          <cell r="E47">
            <v>2019.09</v>
          </cell>
          <cell r="F47">
            <v>1972</v>
          </cell>
        </row>
        <row r="48">
          <cell r="B48" t="str">
            <v>2019.09FI139</v>
          </cell>
          <cell r="C48" t="str">
            <v>Deferred tax assets</v>
          </cell>
          <cell r="D48" t="str">
            <v>FI139</v>
          </cell>
          <cell r="E48">
            <v>2019.09</v>
          </cell>
          <cell r="F48">
            <v>2051</v>
          </cell>
        </row>
        <row r="49">
          <cell r="B49" t="str">
            <v>2019.09FI1NC</v>
          </cell>
          <cell r="C49" t="str">
            <v>Total non-current assets</v>
          </cell>
          <cell r="D49" t="str">
            <v>FI1NC</v>
          </cell>
          <cell r="E49">
            <v>2019.09</v>
          </cell>
          <cell r="F49">
            <v>56721</v>
          </cell>
        </row>
        <row r="50">
          <cell r="B50" t="str">
            <v>2019.09FI14</v>
          </cell>
          <cell r="C50" t="str">
            <v>Inventories</v>
          </cell>
          <cell r="D50" t="str">
            <v>FI14</v>
          </cell>
          <cell r="E50">
            <v>2019.09</v>
          </cell>
          <cell r="F50">
            <v>15446</v>
          </cell>
        </row>
        <row r="51">
          <cell r="B51" t="str">
            <v>2019.09FI15_16</v>
          </cell>
          <cell r="C51" t="str">
            <v>Trade and other receivables</v>
          </cell>
          <cell r="D51" t="str">
            <v>FI15_16</v>
          </cell>
          <cell r="E51">
            <v>2019.09</v>
          </cell>
          <cell r="F51">
            <v>28504</v>
          </cell>
        </row>
        <row r="52">
          <cell r="B52" t="str">
            <v>2019.09FI17</v>
          </cell>
          <cell r="C52" t="str">
            <v>Other financial assets</v>
          </cell>
          <cell r="D52" t="str">
            <v>FI17</v>
          </cell>
          <cell r="E52">
            <v>2019.09</v>
          </cell>
          <cell r="F52">
            <v>213</v>
          </cell>
        </row>
        <row r="53">
          <cell r="B53" t="str">
            <v>2019.09FI18</v>
          </cell>
          <cell r="C53" t="str">
            <v>Cash and cash equivalents</v>
          </cell>
          <cell r="D53" t="str">
            <v>FI18</v>
          </cell>
          <cell r="E53">
            <v>2019.09</v>
          </cell>
          <cell r="F53">
            <v>13645</v>
          </cell>
        </row>
        <row r="54">
          <cell r="B54" t="str">
            <v>2019.09FI19</v>
          </cell>
          <cell r="C54" t="str">
            <v>Assets classified as held for sale</v>
          </cell>
          <cell r="D54" t="str">
            <v>FI19</v>
          </cell>
          <cell r="E54">
            <v>2019.09</v>
          </cell>
          <cell r="F54">
            <v>1</v>
          </cell>
        </row>
        <row r="55">
          <cell r="B55" t="str">
            <v>2019.09FI1C</v>
          </cell>
          <cell r="C55" t="str">
            <v>Total current assets</v>
          </cell>
          <cell r="D55" t="str">
            <v>FI1C</v>
          </cell>
          <cell r="E55">
            <v>2019.09</v>
          </cell>
          <cell r="F55">
            <v>57809</v>
          </cell>
        </row>
        <row r="56">
          <cell r="B56" t="str">
            <v>2019.09FI1</v>
          </cell>
          <cell r="C56" t="str">
            <v>Total assets</v>
          </cell>
          <cell r="D56" t="str">
            <v>FI1</v>
          </cell>
          <cell r="E56">
            <v>2019.09</v>
          </cell>
          <cell r="F56">
            <v>114530</v>
          </cell>
        </row>
        <row r="57">
          <cell r="B57" t="str">
            <v>2019.09FI2ES</v>
          </cell>
          <cell r="C57" t="str">
            <v>Total equity attributable to equity holders of the parent</v>
          </cell>
          <cell r="D57" t="str">
            <v>FI2ES</v>
          </cell>
          <cell r="E57">
            <v>2019.09</v>
          </cell>
          <cell r="F57">
            <v>50525</v>
          </cell>
        </row>
        <row r="58">
          <cell r="B58" t="str">
            <v>2019.09FI2EM</v>
          </cell>
          <cell r="C58" t="str">
            <v>Minority interest</v>
          </cell>
          <cell r="D58" t="str">
            <v>FI2EM</v>
          </cell>
          <cell r="E58">
            <v>2019.09</v>
          </cell>
          <cell r="F58">
            <v>57</v>
          </cell>
        </row>
        <row r="59">
          <cell r="B59" t="str">
            <v>2019.09FI2E</v>
          </cell>
          <cell r="C59" t="str">
            <v>Total equity</v>
          </cell>
          <cell r="D59" t="str">
            <v>FI2E</v>
          </cell>
          <cell r="E59">
            <v>2019.09</v>
          </cell>
          <cell r="F59">
            <v>50582</v>
          </cell>
        </row>
        <row r="60">
          <cell r="B60" t="str">
            <v>2019.09FI21</v>
          </cell>
          <cell r="C60" t="str">
            <v>Interest-bearing loans and borrowings(non-current liabilities)</v>
          </cell>
          <cell r="D60" t="str">
            <v>FI21</v>
          </cell>
          <cell r="E60">
            <v>2019.09</v>
          </cell>
          <cell r="F60">
            <v>20838</v>
          </cell>
        </row>
        <row r="61">
          <cell r="B61" t="str">
            <v>2019.09FI22</v>
          </cell>
          <cell r="C61" t="str">
            <v>Employee benefits</v>
          </cell>
          <cell r="D61" t="str">
            <v>FI22</v>
          </cell>
          <cell r="E61">
            <v>2019.09</v>
          </cell>
          <cell r="F61">
            <v>3637</v>
          </cell>
        </row>
        <row r="62">
          <cell r="B62" t="str">
            <v>2019.09FI23_241</v>
          </cell>
          <cell r="C62" t="str">
            <v>Other liabilities and provisions</v>
          </cell>
          <cell r="D62" t="str">
            <v>FI23_241</v>
          </cell>
          <cell r="E62">
            <v>2019.09</v>
          </cell>
          <cell r="F62">
            <v>1304</v>
          </cell>
        </row>
        <row r="63">
          <cell r="B63" t="str">
            <v>2019.09FI249</v>
          </cell>
          <cell r="C63" t="str">
            <v>Deferred tax liabilities</v>
          </cell>
          <cell r="D63" t="str">
            <v>FI249</v>
          </cell>
          <cell r="E63">
            <v>2019.09</v>
          </cell>
          <cell r="F63">
            <v>794</v>
          </cell>
        </row>
        <row r="64">
          <cell r="B64" t="str">
            <v>2019.09FI2NC</v>
          </cell>
          <cell r="C64" t="str">
            <v>Total non-current liabilities</v>
          </cell>
          <cell r="D64" t="str">
            <v>FI2NC</v>
          </cell>
          <cell r="E64">
            <v>2019.09</v>
          </cell>
          <cell r="F64">
            <v>26573</v>
          </cell>
        </row>
        <row r="65">
          <cell r="B65" t="str">
            <v>2019.09FI25</v>
          </cell>
          <cell r="C65" t="str">
            <v>Interest-bearing loans and borrowings</v>
          </cell>
          <cell r="D65" t="str">
            <v>FI25</v>
          </cell>
          <cell r="E65">
            <v>2019.09</v>
          </cell>
          <cell r="F65">
            <v>2588</v>
          </cell>
        </row>
        <row r="66">
          <cell r="B66" t="str">
            <v>2019.09FI26_27</v>
          </cell>
          <cell r="C66" t="str">
            <v>Trade payables and other liabilities</v>
          </cell>
          <cell r="D66" t="str">
            <v>FI26_27</v>
          </cell>
          <cell r="E66">
            <v>2019.09</v>
          </cell>
          <cell r="F66">
            <v>32927</v>
          </cell>
        </row>
        <row r="67">
          <cell r="B67" t="str">
            <v>2019.09FI28</v>
          </cell>
          <cell r="C67" t="str">
            <v>Provisions</v>
          </cell>
          <cell r="D67" t="str">
            <v>FI28</v>
          </cell>
          <cell r="E67">
            <v>2019.09</v>
          </cell>
          <cell r="F67">
            <v>1860</v>
          </cell>
        </row>
        <row r="68">
          <cell r="B68" t="str">
            <v>2019.09FI29</v>
          </cell>
          <cell r="C68" t="str">
            <v>Liabilites classified as held for sale</v>
          </cell>
          <cell r="D68" t="str">
            <v>FI29</v>
          </cell>
          <cell r="E68">
            <v>2019.09</v>
          </cell>
          <cell r="F68">
            <v>0</v>
          </cell>
        </row>
        <row r="69">
          <cell r="B69" t="str">
            <v>2019.09FI2C</v>
          </cell>
          <cell r="C69" t="str">
            <v>Total current liabilities</v>
          </cell>
          <cell r="D69" t="str">
            <v>FI2C</v>
          </cell>
          <cell r="E69">
            <v>2019.09</v>
          </cell>
          <cell r="F69">
            <v>37375</v>
          </cell>
        </row>
        <row r="70">
          <cell r="B70" t="str">
            <v>2019.09FI2</v>
          </cell>
          <cell r="C70" t="str">
            <v>Total equity and liabilities</v>
          </cell>
          <cell r="D70" t="str">
            <v>FI2</v>
          </cell>
          <cell r="E70">
            <v>2019.09</v>
          </cell>
          <cell r="F70">
            <v>114530</v>
          </cell>
        </row>
        <row r="71">
          <cell r="B71" t="str">
            <v>2019.09KREPS12MB</v>
          </cell>
          <cell r="C71" t="str">
            <v>Earnings per share 12 month v(basic)</v>
          </cell>
          <cell r="D71" t="str">
            <v>KREPS12MB</v>
          </cell>
          <cell r="E71">
            <v>2019.09</v>
          </cell>
          <cell r="F71">
            <v>14.3316</v>
          </cell>
        </row>
        <row r="72">
          <cell r="B72" t="str">
            <v>2019.09KREPSYTDB</v>
          </cell>
          <cell r="C72" t="str">
            <v>Earnings per share accumulated(basic)</v>
          </cell>
          <cell r="D72" t="str">
            <v>KREPSYTDB</v>
          </cell>
          <cell r="E72">
            <v>2019.09</v>
          </cell>
          <cell r="F72">
            <v>10.0467</v>
          </cell>
        </row>
        <row r="73">
          <cell r="B73" t="str">
            <v>2019.09KREPSQB</v>
          </cell>
          <cell r="C73" t="str">
            <v>Earnings per share quarterly(basic)</v>
          </cell>
          <cell r="D73" t="str">
            <v>KREPSQB</v>
          </cell>
          <cell r="E73">
            <v>2019.09</v>
          </cell>
          <cell r="F73">
            <v>3.6352000000000002</v>
          </cell>
        </row>
        <row r="74">
          <cell r="B74" t="str">
            <v>2019.09KREPSQBCON</v>
          </cell>
          <cell r="C74" t="str">
            <v>Earnings per share quarterly (continuing op) (basic)</v>
          </cell>
          <cell r="D74" t="str">
            <v>KREPSQBCON</v>
          </cell>
          <cell r="E74">
            <v>2019.09</v>
          </cell>
          <cell r="F74">
            <v>3.6352000000000002</v>
          </cell>
        </row>
        <row r="75">
          <cell r="B75" t="str">
            <v>2019.09KRANS12MB</v>
          </cell>
          <cell r="C75" t="str">
            <v>Average number of shares 12m (basic)</v>
          </cell>
          <cell r="D75" t="str">
            <v>KRANS12MB</v>
          </cell>
          <cell r="E75">
            <v>2019.09</v>
          </cell>
          <cell r="F75">
            <v>1213.8206990000001</v>
          </cell>
        </row>
        <row r="76">
          <cell r="B76" t="str">
            <v>2019.09KRANSYTDB</v>
          </cell>
          <cell r="C76" t="str">
            <v>Average number of shares acc (basic)</v>
          </cell>
          <cell r="D76" t="str">
            <v>KRANSYTDB</v>
          </cell>
          <cell r="E76">
            <v>2019.09</v>
          </cell>
          <cell r="F76">
            <v>1213.93379</v>
          </cell>
        </row>
        <row r="77">
          <cell r="B77" t="str">
            <v>2019.09KRANSQB</v>
          </cell>
          <cell r="C77" t="str">
            <v>Average number of shares Q (basic)</v>
          </cell>
          <cell r="D77" t="str">
            <v>KRANSQB</v>
          </cell>
          <cell r="E77">
            <v>2019.09</v>
          </cell>
          <cell r="F77">
            <v>1215.3523700000001</v>
          </cell>
        </row>
        <row r="78">
          <cell r="B78" t="str">
            <v>2019.09KREPS12MD</v>
          </cell>
          <cell r="C78" t="str">
            <v>Earnings per share 12 month v(diluted)</v>
          </cell>
          <cell r="D78" t="str">
            <v>KREPS12MD</v>
          </cell>
          <cell r="E78">
            <v>2019.09</v>
          </cell>
          <cell r="F78">
            <v>14.3223</v>
          </cell>
        </row>
        <row r="79">
          <cell r="B79" t="str">
            <v>2019.09KREPSYTDD</v>
          </cell>
          <cell r="C79" t="str">
            <v>Earnings per share accumulated(diluted)</v>
          </cell>
          <cell r="D79" t="str">
            <v>KREPSYTDD</v>
          </cell>
          <cell r="E79">
            <v>2019.09</v>
          </cell>
          <cell r="F79">
            <v>10.0388</v>
          </cell>
        </row>
        <row r="80">
          <cell r="B80" t="str">
            <v>2019.09KREPSQD</v>
          </cell>
          <cell r="C80" t="str">
            <v>Earnings per share quarterly(diluted)</v>
          </cell>
          <cell r="D80" t="str">
            <v>KREPSQD</v>
          </cell>
          <cell r="E80">
            <v>2019.09</v>
          </cell>
          <cell r="F80">
            <v>3.6326000000000001</v>
          </cell>
        </row>
        <row r="81">
          <cell r="B81" t="str">
            <v>2019.09KREPSQDCON</v>
          </cell>
          <cell r="C81" t="str">
            <v>Earnings per share quarterly (continuing op) (diluted)</v>
          </cell>
          <cell r="D81" t="str">
            <v>KREPSQDCON</v>
          </cell>
          <cell r="E81">
            <v>2019.09</v>
          </cell>
          <cell r="F81">
            <v>3.6326000000000001</v>
          </cell>
        </row>
        <row r="82">
          <cell r="B82" t="str">
            <v>2019.09KRANS12MD</v>
          </cell>
          <cell r="C82" t="str">
            <v>Average number of shares 12m (diluted)</v>
          </cell>
          <cell r="D82" t="str">
            <v>KRANS12MD</v>
          </cell>
          <cell r="E82">
            <v>2019.09</v>
          </cell>
          <cell r="F82">
            <v>1214.6103109999999</v>
          </cell>
        </row>
        <row r="83">
          <cell r="B83" t="str">
            <v>2019.09KRANSYTDD</v>
          </cell>
          <cell r="C83" t="str">
            <v>Average number of shares acc (diluted)</v>
          </cell>
          <cell r="D83" t="str">
            <v>KRANSYTDD</v>
          </cell>
          <cell r="E83">
            <v>2019.09</v>
          </cell>
          <cell r="F83">
            <v>1214.8837140000001</v>
          </cell>
        </row>
        <row r="84">
          <cell r="B84" t="str">
            <v>2019.09KRANSQD</v>
          </cell>
          <cell r="C84" t="str">
            <v>Average number of shares Q (diluted)</v>
          </cell>
          <cell r="D84" t="str">
            <v>KRANSQD</v>
          </cell>
          <cell r="E84">
            <v>2019.09</v>
          </cell>
          <cell r="F84">
            <v>1216.2157239999999</v>
          </cell>
        </row>
        <row r="85">
          <cell r="B85" t="str">
            <v>2019.09KRFTE</v>
          </cell>
          <cell r="C85" t="str">
            <v>No of employees end of period</v>
          </cell>
          <cell r="D85" t="str">
            <v>KRFTE</v>
          </cell>
          <cell r="E85">
            <v>2019.09</v>
          </cell>
          <cell r="F85">
            <v>38418</v>
          </cell>
        </row>
        <row r="86">
          <cell r="B86" t="str">
            <v>2019.09KRROE</v>
          </cell>
          <cell r="C86" t="str">
            <v>Return on equity (12mth)</v>
          </cell>
          <cell r="D86" t="str">
            <v>KRROE</v>
          </cell>
          <cell r="E86">
            <v>2019.09</v>
          </cell>
          <cell r="F86">
            <v>39.199603407093605</v>
          </cell>
        </row>
        <row r="87">
          <cell r="B87" t="str">
            <v>2019.09KRRCR</v>
          </cell>
          <cell r="C87" t="str">
            <v>Risk capital ratio</v>
          </cell>
          <cell r="D87" t="str">
            <v>KRRCR</v>
          </cell>
          <cell r="E87">
            <v>2019.09</v>
          </cell>
          <cell r="F87">
            <v>44.164847638173406</v>
          </cell>
        </row>
        <row r="88">
          <cell r="B88" t="str">
            <v>2019.09KRANI</v>
          </cell>
          <cell r="C88" t="str">
            <v xml:space="preserve">Adjusted Net indebtedness </v>
          </cell>
          <cell r="D88" t="str">
            <v>KRANI</v>
          </cell>
          <cell r="E88">
            <v>2019.09</v>
          </cell>
          <cell r="F88">
            <v>13205</v>
          </cell>
        </row>
        <row r="89">
          <cell r="B89" t="str">
            <v>2019.09KRDERNC</v>
          </cell>
          <cell r="C89" t="str">
            <v>Debt equity ratio net of cash</v>
          </cell>
          <cell r="D89" t="str">
            <v>KRDERNC</v>
          </cell>
          <cell r="E89">
            <v>2019.09</v>
          </cell>
          <cell r="F89">
            <v>26.11</v>
          </cell>
        </row>
        <row r="90">
          <cell r="B90" t="str">
            <v>2019.09KREQS</v>
          </cell>
          <cell r="C90" t="str">
            <v>Equity per share</v>
          </cell>
          <cell r="D90" t="str">
            <v>KREQS</v>
          </cell>
          <cell r="E90">
            <v>2019.09</v>
          </cell>
          <cell r="F90">
            <v>41.671723049105786</v>
          </cell>
        </row>
        <row r="91">
          <cell r="B91" t="str">
            <v>2019.09KRESR</v>
          </cell>
          <cell r="C91" t="str">
            <v>Equity/asset ratio</v>
          </cell>
          <cell r="D91" t="str">
            <v>KRESR</v>
          </cell>
          <cell r="E91">
            <v>2019.09</v>
          </cell>
          <cell r="F91">
            <v>44.164847638173406</v>
          </cell>
        </row>
        <row r="92">
          <cell r="B92" t="str">
            <v>2019.09KRDER</v>
          </cell>
          <cell r="C92" t="str">
            <v>Debt/ Equity ratio</v>
          </cell>
          <cell r="D92" t="str">
            <v>KRDER</v>
          </cell>
          <cell r="E92">
            <v>2019.09</v>
          </cell>
          <cell r="F92">
            <v>26.10612470839429</v>
          </cell>
        </row>
        <row r="93">
          <cell r="B93" t="str">
            <v>2019.09KRACE</v>
          </cell>
          <cell r="C93" t="str">
            <v>Average capital employed</v>
          </cell>
          <cell r="D93" t="str">
            <v>KRACE</v>
          </cell>
          <cell r="E93">
            <v>2019.09</v>
          </cell>
          <cell r="F93">
            <v>68855</v>
          </cell>
        </row>
        <row r="94">
          <cell r="B94" t="str">
            <v>2019.09KRAINRS</v>
          </cell>
          <cell r="C94" t="str">
            <v>Fair value adj interest rate swap</v>
          </cell>
          <cell r="D94" t="str">
            <v>KRAINRS</v>
          </cell>
          <cell r="E94">
            <v>2019.09</v>
          </cell>
          <cell r="F94">
            <v>0</v>
          </cell>
        </row>
        <row r="95">
          <cell r="B95" t="str">
            <v>2019.09KRROCE</v>
          </cell>
          <cell r="C95" t="str">
            <v>Return on capital employed (restated for continuing op)</v>
          </cell>
          <cell r="D95" t="str">
            <v>KRROCE</v>
          </cell>
          <cell r="E95">
            <v>2019.09</v>
          </cell>
          <cell r="F95">
            <v>32.016556531842276</v>
          </cell>
        </row>
        <row r="96">
          <cell r="B96" t="str">
            <v/>
          </cell>
          <cell r="F96" t="str">
            <v/>
          </cell>
        </row>
        <row r="97">
          <cell r="B97" t="str">
            <v>2019.12IS31</v>
          </cell>
          <cell r="C97" t="str">
            <v>Revenue</v>
          </cell>
          <cell r="D97" t="str">
            <v>IS31</v>
          </cell>
          <cell r="E97" t="str">
            <v>2019.12</v>
          </cell>
          <cell r="F97">
            <v>103756</v>
          </cell>
        </row>
        <row r="98">
          <cell r="B98" t="str">
            <v>2019.12IS41</v>
          </cell>
          <cell r="C98" t="str">
            <v>Cost of sales</v>
          </cell>
          <cell r="D98" t="str">
            <v>IS41</v>
          </cell>
          <cell r="E98" t="str">
            <v>2019.12</v>
          </cell>
          <cell r="F98">
            <v>-59024</v>
          </cell>
        </row>
        <row r="99">
          <cell r="B99" t="str">
            <v>2019.12ISGP</v>
          </cell>
          <cell r="C99" t="str">
            <v>Gross profit</v>
          </cell>
          <cell r="D99" t="str">
            <v>ISGP</v>
          </cell>
          <cell r="E99" t="str">
            <v>2019.12</v>
          </cell>
          <cell r="F99">
            <v>44732</v>
          </cell>
        </row>
        <row r="100">
          <cell r="B100" t="str">
            <v>2019.12IS52</v>
          </cell>
          <cell r="C100" t="str">
            <v>Marketing expenses</v>
          </cell>
          <cell r="D100" t="str">
            <v>IS52</v>
          </cell>
          <cell r="E100" t="str">
            <v>2019.12</v>
          </cell>
          <cell r="F100">
            <v>-12118</v>
          </cell>
        </row>
        <row r="101">
          <cell r="B101" t="str">
            <v>2019.12IS51</v>
          </cell>
          <cell r="C101" t="str">
            <v>Administrative expenses</v>
          </cell>
          <cell r="D101" t="str">
            <v>IS51</v>
          </cell>
          <cell r="E101" t="str">
            <v>2019.12</v>
          </cell>
          <cell r="F101">
            <v>-7226</v>
          </cell>
        </row>
        <row r="102">
          <cell r="B102" t="str">
            <v>2019.12IS53</v>
          </cell>
          <cell r="C102" t="str">
            <v>Research and Development costs</v>
          </cell>
          <cell r="D102" t="str">
            <v>IS53</v>
          </cell>
          <cell r="E102" t="str">
            <v>2019.12</v>
          </cell>
          <cell r="F102">
            <v>-3631</v>
          </cell>
        </row>
        <row r="103">
          <cell r="B103" t="str">
            <v>2019.12ISOOP</v>
          </cell>
          <cell r="C103" t="str">
            <v>Other operating income and expenses</v>
          </cell>
          <cell r="D103" t="str">
            <v>ISOOP</v>
          </cell>
          <cell r="E103" t="str">
            <v>2019.12</v>
          </cell>
          <cell r="F103">
            <v>140</v>
          </cell>
        </row>
        <row r="104">
          <cell r="B104" t="str">
            <v>2019.12ISShareA</v>
          </cell>
          <cell r="C104" t="str">
            <v>Share of profit of associates</v>
          </cell>
          <cell r="D104" t="str">
            <v>ISShareA</v>
          </cell>
          <cell r="E104" t="str">
            <v>2019.12</v>
          </cell>
        </row>
        <row r="105">
          <cell r="B105" t="str">
            <v>2019.12ISOPR</v>
          </cell>
          <cell r="C105" t="str">
            <v>Operating profit</v>
          </cell>
          <cell r="D105" t="str">
            <v>ISOPR</v>
          </cell>
          <cell r="E105" t="str">
            <v>2019.12</v>
          </cell>
          <cell r="F105">
            <v>21897</v>
          </cell>
        </row>
        <row r="106">
          <cell r="B106" t="str">
            <v>2019.12ISFI</v>
          </cell>
          <cell r="C106" t="str">
            <v>Financial income</v>
          </cell>
          <cell r="D106" t="str">
            <v>ISFI</v>
          </cell>
          <cell r="E106" t="str">
            <v>2019.12</v>
          </cell>
          <cell r="F106">
            <v>142</v>
          </cell>
        </row>
        <row r="107">
          <cell r="B107" t="str">
            <v>2019.12ISFE</v>
          </cell>
          <cell r="C107" t="str">
            <v>Financial expenses</v>
          </cell>
          <cell r="D107" t="str">
            <v>ISFE</v>
          </cell>
          <cell r="E107" t="str">
            <v>2019.12</v>
          </cell>
          <cell r="F107">
            <v>-467</v>
          </cell>
        </row>
        <row r="108">
          <cell r="B108" t="str">
            <v>2019.12ISNFI</v>
          </cell>
          <cell r="C108" t="str">
            <v>Net financial items</v>
          </cell>
          <cell r="D108" t="str">
            <v>ISNFI</v>
          </cell>
          <cell r="E108" t="str">
            <v>2019.12</v>
          </cell>
          <cell r="F108">
            <v>-325</v>
          </cell>
        </row>
        <row r="109">
          <cell r="B109" t="str">
            <v>2019.12ISPBT</v>
          </cell>
          <cell r="C109" t="str">
            <v>Profit before tax</v>
          </cell>
          <cell r="D109" t="str">
            <v>ISPBT</v>
          </cell>
          <cell r="E109" t="str">
            <v>2019.12</v>
          </cell>
          <cell r="F109">
            <v>21572</v>
          </cell>
        </row>
        <row r="110">
          <cell r="B110" t="str">
            <v>2019.12ISTAX</v>
          </cell>
          <cell r="C110" t="str">
            <v>Income tax expense</v>
          </cell>
          <cell r="D110" t="str">
            <v>ISTAX</v>
          </cell>
          <cell r="E110" t="str">
            <v>2019.12</v>
          </cell>
          <cell r="F110">
            <v>-5029</v>
          </cell>
        </row>
        <row r="111">
          <cell r="B111" t="str">
            <v>2019.12ISPROFITCONT</v>
          </cell>
          <cell r="C111" t="str">
            <v>Profit from continued operations</v>
          </cell>
          <cell r="D111" t="str">
            <v>ISPROFITCONT</v>
          </cell>
          <cell r="E111" t="str">
            <v>2019.12</v>
          </cell>
          <cell r="F111">
            <v>16543</v>
          </cell>
        </row>
        <row r="112">
          <cell r="B112" t="str">
            <v>2019.12ISCGDISC</v>
          </cell>
          <cell r="C112" t="str">
            <v>Capital gain from discontinued operations</v>
          </cell>
          <cell r="D112" t="str">
            <v>ISCGDISC</v>
          </cell>
          <cell r="E112" t="str">
            <v>2019.12</v>
          </cell>
          <cell r="F112">
            <v>0</v>
          </cell>
        </row>
        <row r="113">
          <cell r="B113" t="str">
            <v>2019.12ISTRANSDIFF</v>
          </cell>
          <cell r="C113" t="str">
            <v>Translation difference recycled</v>
          </cell>
          <cell r="D113" t="str">
            <v>ISTRANSDIFF</v>
          </cell>
          <cell r="E113" t="str">
            <v>2019.12</v>
          </cell>
          <cell r="F113">
            <v>0</v>
          </cell>
        </row>
        <row r="114">
          <cell r="B114" t="str">
            <v>2019.12ISIMPDISC</v>
          </cell>
          <cell r="C114" t="str">
            <v>Impairment of discontinued operations</v>
          </cell>
          <cell r="D114" t="str">
            <v>ISIMPDISC</v>
          </cell>
          <cell r="E114" t="str">
            <v>2019.12</v>
          </cell>
          <cell r="F114">
            <v>0</v>
          </cell>
        </row>
        <row r="115">
          <cell r="B115" t="str">
            <v>2019.12ISTAXIMPDISC</v>
          </cell>
          <cell r="C115" t="str">
            <v>Taxes related to impairment of discontinued operations</v>
          </cell>
          <cell r="D115" t="str">
            <v>ISTAXIMPDISC</v>
          </cell>
          <cell r="E115" t="str">
            <v>2019.12</v>
          </cell>
          <cell r="F115">
            <v>0</v>
          </cell>
        </row>
        <row r="116">
          <cell r="B116" t="str">
            <v>2019.12ISPROFTDISC</v>
          </cell>
          <cell r="C116" t="str">
            <v>Profit from discontinued operation, net of tax</v>
          </cell>
          <cell r="D116" t="str">
            <v>ISPROFTDISC</v>
          </cell>
          <cell r="E116" t="str">
            <v>2019.12</v>
          </cell>
          <cell r="F116">
            <v>0</v>
          </cell>
        </row>
        <row r="117">
          <cell r="B117" t="str">
            <v>2019.12ISPROFIT</v>
          </cell>
          <cell r="C117" t="str">
            <v>Profit for the period</v>
          </cell>
          <cell r="D117" t="str">
            <v>ISPROFIT</v>
          </cell>
          <cell r="E117" t="str">
            <v>2019.12</v>
          </cell>
          <cell r="F117">
            <v>16543</v>
          </cell>
        </row>
        <row r="118">
          <cell r="B118" t="str">
            <v>2019.12ISEHP</v>
          </cell>
          <cell r="C118" t="str">
            <v>-Equity holders of the parent</v>
          </cell>
          <cell r="D118" t="str">
            <v>ISEHP</v>
          </cell>
          <cell r="E118" t="str">
            <v>2019.12</v>
          </cell>
          <cell r="F118">
            <v>16522</v>
          </cell>
        </row>
        <row r="119">
          <cell r="B119" t="str">
            <v>2019.12ISMI</v>
          </cell>
          <cell r="C119" t="str">
            <v>-Minority interest</v>
          </cell>
          <cell r="D119" t="str">
            <v>ISMI</v>
          </cell>
          <cell r="E119" t="str">
            <v>2019.12</v>
          </cell>
          <cell r="F119">
            <v>21</v>
          </cell>
        </row>
        <row r="120">
          <cell r="B120" t="str">
            <v>2019.12ISBEPS</v>
          </cell>
          <cell r="C120" t="str">
            <v>Basic earnings per share, SEK</v>
          </cell>
          <cell r="D120" t="str">
            <v>ISBEPS</v>
          </cell>
          <cell r="E120" t="str">
            <v>2019.12</v>
          </cell>
          <cell r="F120">
            <v>13.6</v>
          </cell>
        </row>
        <row r="121">
          <cell r="B121" t="str">
            <v>2019.12ISDEPS</v>
          </cell>
          <cell r="C121" t="str">
            <v>Diluted earnings per share, SEK</v>
          </cell>
          <cell r="D121" t="str">
            <v>ISDEPS</v>
          </cell>
          <cell r="E121" t="str">
            <v>2019.12</v>
          </cell>
          <cell r="F121">
            <v>13.59</v>
          </cell>
        </row>
        <row r="122">
          <cell r="B122" t="str">
            <v>2019.12ISINET</v>
          </cell>
          <cell r="C122" t="str">
            <v>Interest net</v>
          </cell>
          <cell r="D122" t="str">
            <v>ISINET</v>
          </cell>
          <cell r="E122" t="str">
            <v>2019.12</v>
          </cell>
          <cell r="F122">
            <v>-359</v>
          </cell>
        </row>
        <row r="123">
          <cell r="B123" t="str">
            <v>2019.12FI10</v>
          </cell>
          <cell r="C123" t="str">
            <v>Intangible assets</v>
          </cell>
          <cell r="D123" t="str">
            <v>FI10</v>
          </cell>
          <cell r="E123" t="str">
            <v>2019.12</v>
          </cell>
          <cell r="F123">
            <v>36549</v>
          </cell>
        </row>
        <row r="124">
          <cell r="B124" t="str">
            <v>2019.12FI11HFL</v>
          </cell>
          <cell r="C124" t="str">
            <v>Rental equipment</v>
          </cell>
          <cell r="D124" t="str">
            <v>FI11HFL</v>
          </cell>
          <cell r="E124" t="str">
            <v>2019.12</v>
          </cell>
          <cell r="F124">
            <v>2883</v>
          </cell>
        </row>
        <row r="125">
          <cell r="B125" t="str">
            <v>2019.12FI11PPE</v>
          </cell>
          <cell r="C125" t="str">
            <v>Other property, plant and equipment</v>
          </cell>
          <cell r="D125" t="str">
            <v>FI11PPE</v>
          </cell>
          <cell r="E125" t="str">
            <v>2019.12</v>
          </cell>
          <cell r="F125">
            <v>11553</v>
          </cell>
        </row>
        <row r="126">
          <cell r="B126" t="str">
            <v>2019.12FI12_131</v>
          </cell>
          <cell r="C126" t="str">
            <v>Financial assets and other receivables</v>
          </cell>
          <cell r="D126" t="str">
            <v>FI12_131</v>
          </cell>
          <cell r="E126" t="str">
            <v>2019.12</v>
          </cell>
          <cell r="F126">
            <v>1795</v>
          </cell>
        </row>
        <row r="127">
          <cell r="B127" t="str">
            <v>2019.12FI139</v>
          </cell>
          <cell r="C127" t="str">
            <v>Deferred tax assets</v>
          </cell>
          <cell r="D127" t="str">
            <v>FI139</v>
          </cell>
          <cell r="E127" t="str">
            <v>2019.12</v>
          </cell>
          <cell r="F127">
            <v>1449</v>
          </cell>
        </row>
        <row r="128">
          <cell r="B128" t="str">
            <v>2019.12FI1NC</v>
          </cell>
          <cell r="C128" t="str">
            <v>Total non-current assets</v>
          </cell>
          <cell r="D128" t="str">
            <v>FI1NC</v>
          </cell>
          <cell r="E128" t="str">
            <v>2019.12</v>
          </cell>
          <cell r="F128">
            <v>54229</v>
          </cell>
        </row>
        <row r="129">
          <cell r="B129" t="str">
            <v>2019.12FI14</v>
          </cell>
          <cell r="C129" t="str">
            <v>Inventories</v>
          </cell>
          <cell r="D129" t="str">
            <v>FI14</v>
          </cell>
          <cell r="E129" t="str">
            <v>2019.12</v>
          </cell>
          <cell r="F129">
            <v>14501</v>
          </cell>
        </row>
        <row r="130">
          <cell r="B130" t="str">
            <v>2019.12FI15_16</v>
          </cell>
          <cell r="C130" t="str">
            <v>Trade and other receivables</v>
          </cell>
          <cell r="D130" t="str">
            <v>FI15_16</v>
          </cell>
          <cell r="E130" t="str">
            <v>2019.12</v>
          </cell>
          <cell r="F130">
            <v>27861</v>
          </cell>
        </row>
        <row r="131">
          <cell r="B131" t="str">
            <v>2019.12FI17</v>
          </cell>
          <cell r="C131" t="str">
            <v>Other financial assets</v>
          </cell>
          <cell r="D131" t="str">
            <v>FI17</v>
          </cell>
          <cell r="E131" t="str">
            <v>2019.12</v>
          </cell>
          <cell r="F131">
            <v>125</v>
          </cell>
        </row>
        <row r="132">
          <cell r="B132" t="str">
            <v>2019.12FI18</v>
          </cell>
          <cell r="C132" t="str">
            <v>Cash and cash equivalents</v>
          </cell>
          <cell r="D132" t="str">
            <v>FI18</v>
          </cell>
          <cell r="E132" t="str">
            <v>2019.12</v>
          </cell>
          <cell r="F132">
            <v>15005</v>
          </cell>
        </row>
        <row r="133">
          <cell r="B133" t="str">
            <v>2019.12FI19</v>
          </cell>
          <cell r="C133" t="str">
            <v>Assets classified as held for sale</v>
          </cell>
          <cell r="D133" t="str">
            <v>FI19</v>
          </cell>
          <cell r="E133" t="str">
            <v>2019.12</v>
          </cell>
          <cell r="F133">
            <v>1</v>
          </cell>
        </row>
        <row r="134">
          <cell r="B134" t="str">
            <v>2019.12FI1C</v>
          </cell>
          <cell r="C134" t="str">
            <v>Total current assets</v>
          </cell>
          <cell r="D134" t="str">
            <v>FI1C</v>
          </cell>
          <cell r="E134" t="str">
            <v>2019.12</v>
          </cell>
          <cell r="F134">
            <v>57493</v>
          </cell>
        </row>
        <row r="135">
          <cell r="B135" t="str">
            <v>2019.12FI1</v>
          </cell>
          <cell r="C135" t="str">
            <v>Total assets</v>
          </cell>
          <cell r="D135" t="str">
            <v>FI1</v>
          </cell>
          <cell r="E135" t="str">
            <v>2019.12</v>
          </cell>
          <cell r="F135">
            <v>111722</v>
          </cell>
        </row>
        <row r="136">
          <cell r="B136" t="str">
            <v>2019.12FI2ES</v>
          </cell>
          <cell r="C136" t="str">
            <v>Total equity attributable to equity holders of the parent</v>
          </cell>
          <cell r="D136" t="str">
            <v>FI2ES</v>
          </cell>
          <cell r="E136" t="str">
            <v>2019.12</v>
          </cell>
          <cell r="F136">
            <v>53231</v>
          </cell>
        </row>
        <row r="137">
          <cell r="B137" t="str">
            <v>2019.12FI2EM</v>
          </cell>
          <cell r="C137" t="str">
            <v>Minority interest</v>
          </cell>
          <cell r="D137" t="str">
            <v>FI2EM</v>
          </cell>
          <cell r="E137" t="str">
            <v>2019.12</v>
          </cell>
          <cell r="F137">
            <v>59</v>
          </cell>
        </row>
        <row r="138">
          <cell r="B138" t="str">
            <v>2019.12FI2E</v>
          </cell>
          <cell r="C138" t="str">
            <v>Total equity</v>
          </cell>
          <cell r="D138" t="str">
            <v>FI2E</v>
          </cell>
          <cell r="E138" t="str">
            <v>2019.12</v>
          </cell>
          <cell r="F138">
            <v>53290</v>
          </cell>
        </row>
        <row r="139">
          <cell r="B139" t="str">
            <v>2019.12FI21</v>
          </cell>
          <cell r="C139" t="str">
            <v>Interest-bearing loans and borrowings(non-current liabilities)</v>
          </cell>
          <cell r="D139" t="str">
            <v>FI21</v>
          </cell>
          <cell r="E139" t="str">
            <v>2019.12</v>
          </cell>
          <cell r="F139">
            <v>20400</v>
          </cell>
        </row>
        <row r="140">
          <cell r="B140" t="str">
            <v>2019.12FI22</v>
          </cell>
          <cell r="C140" t="str">
            <v>Employee benefits</v>
          </cell>
          <cell r="D140" t="str">
            <v>FI22</v>
          </cell>
          <cell r="E140" t="str">
            <v>2019.12</v>
          </cell>
          <cell r="F140">
            <v>3488</v>
          </cell>
        </row>
        <row r="141">
          <cell r="B141" t="str">
            <v>2019.12FI23_241</v>
          </cell>
          <cell r="C141" t="str">
            <v>Other liabilities and provisions</v>
          </cell>
          <cell r="D141" t="str">
            <v>FI23_241</v>
          </cell>
          <cell r="E141" t="str">
            <v>2019.12</v>
          </cell>
          <cell r="F141">
            <v>1410</v>
          </cell>
        </row>
        <row r="142">
          <cell r="B142" t="str">
            <v>2019.12FI249</v>
          </cell>
          <cell r="C142" t="str">
            <v>Deferred tax liabilities</v>
          </cell>
          <cell r="D142" t="str">
            <v>FI249</v>
          </cell>
          <cell r="E142" t="str">
            <v>2019.12</v>
          </cell>
          <cell r="F142">
            <v>702</v>
          </cell>
        </row>
        <row r="143">
          <cell r="B143" t="str">
            <v>2019.12FI2NC</v>
          </cell>
          <cell r="C143" t="str">
            <v>Total non-current liabilities</v>
          </cell>
          <cell r="D143" t="str">
            <v>FI2NC</v>
          </cell>
          <cell r="E143" t="str">
            <v>2019.12</v>
          </cell>
          <cell r="F143">
            <v>26000</v>
          </cell>
        </row>
        <row r="144">
          <cell r="B144" t="str">
            <v>2019.12FI25</v>
          </cell>
          <cell r="C144" t="str">
            <v>Interest-bearing loans and borrowings</v>
          </cell>
          <cell r="D144" t="str">
            <v>FI25</v>
          </cell>
          <cell r="E144" t="str">
            <v>2019.12</v>
          </cell>
          <cell r="F144">
            <v>3255</v>
          </cell>
        </row>
        <row r="145">
          <cell r="B145" t="str">
            <v>2019.12FI26_27</v>
          </cell>
          <cell r="C145" t="str">
            <v>Trade payables and other liabilities</v>
          </cell>
          <cell r="D145" t="str">
            <v>FI26_27</v>
          </cell>
          <cell r="E145" t="str">
            <v>2019.12</v>
          </cell>
          <cell r="F145">
            <v>27564</v>
          </cell>
        </row>
        <row r="146">
          <cell r="B146" t="str">
            <v>2019.12FI28</v>
          </cell>
          <cell r="C146" t="str">
            <v>Provisions</v>
          </cell>
          <cell r="D146" t="str">
            <v>FI28</v>
          </cell>
          <cell r="E146" t="str">
            <v>2019.12</v>
          </cell>
          <cell r="F146">
            <v>1613</v>
          </cell>
        </row>
        <row r="147">
          <cell r="B147" t="str">
            <v>2019.12FI29</v>
          </cell>
          <cell r="C147" t="str">
            <v>Liabilites classified as held for sale</v>
          </cell>
          <cell r="D147" t="str">
            <v>FI29</v>
          </cell>
          <cell r="E147" t="str">
            <v>2019.12</v>
          </cell>
          <cell r="F147">
            <v>0</v>
          </cell>
        </row>
        <row r="148">
          <cell r="B148" t="str">
            <v>2019.12FI2C</v>
          </cell>
          <cell r="C148" t="str">
            <v>Total current liabilities</v>
          </cell>
          <cell r="D148" t="str">
            <v>FI2C</v>
          </cell>
          <cell r="E148" t="str">
            <v>2019.12</v>
          </cell>
          <cell r="F148">
            <v>32432</v>
          </cell>
        </row>
        <row r="149">
          <cell r="B149" t="str">
            <v>2019.12FI2</v>
          </cell>
          <cell r="C149" t="str">
            <v>Total equity and liabilities</v>
          </cell>
          <cell r="D149" t="str">
            <v>FI2</v>
          </cell>
          <cell r="E149" t="str">
            <v>2019.12</v>
          </cell>
          <cell r="F149">
            <v>111722</v>
          </cell>
        </row>
        <row r="150">
          <cell r="B150" t="str">
            <v>2019.12KREPS12MB</v>
          </cell>
          <cell r="C150" t="str">
            <v>Earnings per share 12 month v(basic)</v>
          </cell>
          <cell r="D150" t="str">
            <v>KREPS12MB</v>
          </cell>
          <cell r="E150" t="str">
            <v>2019.12</v>
          </cell>
          <cell r="F150">
            <v>13.601599999999999</v>
          </cell>
        </row>
        <row r="151">
          <cell r="B151" t="str">
            <v>2019.12KREPSYTDB</v>
          </cell>
          <cell r="C151" t="str">
            <v>Earnings per share accumulated(basic)</v>
          </cell>
          <cell r="D151" t="str">
            <v>KREPSYTDB</v>
          </cell>
          <cell r="E151" t="str">
            <v>2019.12</v>
          </cell>
          <cell r="F151">
            <v>13.601599999999999</v>
          </cell>
        </row>
        <row r="152">
          <cell r="B152" t="str">
            <v>2019.12KREPSQB</v>
          </cell>
          <cell r="C152" t="str">
            <v>Earnings per share quarterly(basic)</v>
          </cell>
          <cell r="D152" t="str">
            <v>KREPSQB</v>
          </cell>
          <cell r="E152" t="str">
            <v>2019.12</v>
          </cell>
          <cell r="F152">
            <v>3.5543999999999998</v>
          </cell>
        </row>
        <row r="153">
          <cell r="B153" t="str">
            <v>2019.12KREPSQBCON</v>
          </cell>
          <cell r="C153" t="str">
            <v>Earnings per share quarterly (continuing op) (basic)</v>
          </cell>
          <cell r="D153" t="str">
            <v>KREPSQBCON</v>
          </cell>
          <cell r="E153" t="str">
            <v>2019.12</v>
          </cell>
          <cell r="F153">
            <v>3.5543999999999998</v>
          </cell>
        </row>
        <row r="154">
          <cell r="B154" t="str">
            <v>2019.12KRANS12MB</v>
          </cell>
          <cell r="C154" t="str">
            <v>Average number of shares 12m (basic)</v>
          </cell>
          <cell r="D154" t="str">
            <v>KRANS12MB</v>
          </cell>
          <cell r="E154" t="str">
            <v>2019.12</v>
          </cell>
          <cell r="F154">
            <v>1214.7112770000001</v>
          </cell>
        </row>
        <row r="155">
          <cell r="B155" t="str">
            <v>2019.12KRANSYTDB</v>
          </cell>
          <cell r="C155" t="str">
            <v>Average number of shares acc (basic)</v>
          </cell>
          <cell r="D155" t="str">
            <v>KRANSYTDB</v>
          </cell>
          <cell r="E155" t="str">
            <v>2019.12</v>
          </cell>
          <cell r="F155">
            <v>1214.7112770000001</v>
          </cell>
        </row>
        <row r="156">
          <cell r="B156" t="str">
            <v>2019.12KRANSQB</v>
          </cell>
          <cell r="C156" t="str">
            <v>Average number of shares Q (basic)</v>
          </cell>
          <cell r="D156" t="str">
            <v>KRANSQB</v>
          </cell>
          <cell r="E156" t="str">
            <v>2019.12</v>
          </cell>
          <cell r="F156">
            <v>1217.06882</v>
          </cell>
        </row>
        <row r="157">
          <cell r="B157" t="str">
            <v>2019.12KREPS12MD</v>
          </cell>
          <cell r="C157" t="str">
            <v>Earnings per share 12 month v(diluted)</v>
          </cell>
          <cell r="D157" t="str">
            <v>KREPS12MD</v>
          </cell>
          <cell r="E157" t="str">
            <v>2019.12</v>
          </cell>
          <cell r="F157">
            <v>13.5899</v>
          </cell>
        </row>
        <row r="158">
          <cell r="B158" t="str">
            <v>2019.12KREPSYTDD</v>
          </cell>
          <cell r="C158" t="str">
            <v>Earnings per share accumulated(diluted)</v>
          </cell>
          <cell r="D158" t="str">
            <v>KREPSYTDD</v>
          </cell>
          <cell r="E158" t="str">
            <v>2019.12</v>
          </cell>
          <cell r="F158">
            <v>13.5899</v>
          </cell>
        </row>
        <row r="159">
          <cell r="B159" t="str">
            <v>2019.12KREPSQD</v>
          </cell>
          <cell r="C159" t="str">
            <v>Earnings per share quarterly(diluted)</v>
          </cell>
          <cell r="D159" t="str">
            <v>KREPSQD</v>
          </cell>
          <cell r="E159" t="str">
            <v>2019.12</v>
          </cell>
          <cell r="F159">
            <v>3.5306999999999999</v>
          </cell>
        </row>
        <row r="160">
          <cell r="B160" t="str">
            <v>2019.12KREPSQDCON</v>
          </cell>
          <cell r="C160" t="str">
            <v>Earnings per share quarterly (continuing op) (diluted)</v>
          </cell>
          <cell r="D160" t="str">
            <v>KREPSQDCON</v>
          </cell>
          <cell r="E160" t="str">
            <v>2019.12</v>
          </cell>
          <cell r="F160">
            <v>3.5306999999999999</v>
          </cell>
        </row>
        <row r="161">
          <cell r="B161" t="str">
            <v>2019.12KRANS12MD</v>
          </cell>
          <cell r="C161" t="str">
            <v>Average number of shares 12m (diluted)</v>
          </cell>
          <cell r="D161" t="str">
            <v>KRANS12MD</v>
          </cell>
          <cell r="E161" t="str">
            <v>2019.12</v>
          </cell>
          <cell r="F161">
            <v>1215.754342</v>
          </cell>
        </row>
        <row r="162">
          <cell r="B162" t="str">
            <v>2019.12KRANSYTDD</v>
          </cell>
          <cell r="C162" t="str">
            <v>Average number of shares acc (diluted)</v>
          </cell>
          <cell r="D162" t="str">
            <v>KRANSYTDD</v>
          </cell>
          <cell r="E162" t="str">
            <v>2019.12</v>
          </cell>
          <cell r="F162">
            <v>1215.754342</v>
          </cell>
        </row>
        <row r="163">
          <cell r="B163" t="str">
            <v>2019.12KRANSQD</v>
          </cell>
          <cell r="C163" t="str">
            <v>Average number of shares Q (diluted)</v>
          </cell>
          <cell r="D163" t="str">
            <v>KRANSQD</v>
          </cell>
          <cell r="E163" t="str">
            <v>2019.12</v>
          </cell>
          <cell r="F163">
            <v>1218.8068129999999</v>
          </cell>
        </row>
        <row r="164">
          <cell r="B164" t="str">
            <v>2019.12KRFTE</v>
          </cell>
          <cell r="C164" t="str">
            <v>No of employees end of period</v>
          </cell>
          <cell r="D164" t="str">
            <v>KRFTE</v>
          </cell>
          <cell r="E164" t="str">
            <v>2019.12</v>
          </cell>
          <cell r="F164">
            <v>38774</v>
          </cell>
        </row>
        <row r="165">
          <cell r="B165" t="str">
            <v>2019.12KRROE</v>
          </cell>
          <cell r="C165" t="str">
            <v>Return on equity (12mth)</v>
          </cell>
          <cell r="D165" t="str">
            <v>KRROE</v>
          </cell>
          <cell r="E165" t="str">
            <v>2019.12</v>
          </cell>
          <cell r="F165">
            <v>34.741468132977275</v>
          </cell>
        </row>
        <row r="166">
          <cell r="B166" t="str">
            <v>2019.12KRRCR</v>
          </cell>
          <cell r="C166" t="str">
            <v>Risk capital ratio</v>
          </cell>
          <cell r="D166" t="str">
            <v>KRRCR</v>
          </cell>
          <cell r="E166" t="str">
            <v>2019.12</v>
          </cell>
          <cell r="F166">
            <v>47.698752260074109</v>
          </cell>
        </row>
        <row r="167">
          <cell r="B167" t="str">
            <v>2019.12KRANI</v>
          </cell>
          <cell r="C167" t="str">
            <v xml:space="preserve">Adjusted Net indebtedness </v>
          </cell>
          <cell r="D167" t="str">
            <v>KRANI</v>
          </cell>
          <cell r="E167" t="str">
            <v>2019.12</v>
          </cell>
          <cell r="F167">
            <v>12013</v>
          </cell>
        </row>
        <row r="168">
          <cell r="B168" t="str">
            <v>2019.12KRDERNC</v>
          </cell>
          <cell r="C168" t="str">
            <v>Debt equity ratio net of cash</v>
          </cell>
          <cell r="D168" t="str">
            <v>KRDERNC</v>
          </cell>
          <cell r="E168" t="str">
            <v>2019.12</v>
          </cell>
          <cell r="F168">
            <v>22.54</v>
          </cell>
        </row>
        <row r="169">
          <cell r="B169" t="str">
            <v>2019.12KREQS</v>
          </cell>
          <cell r="C169" t="str">
            <v>Equity per share</v>
          </cell>
          <cell r="D169" t="str">
            <v>KREQS</v>
          </cell>
          <cell r="E169" t="str">
            <v>2019.12</v>
          </cell>
          <cell r="F169">
            <v>43.87050734526111</v>
          </cell>
        </row>
        <row r="170">
          <cell r="B170" t="str">
            <v>2019.12KRESR</v>
          </cell>
          <cell r="C170" t="str">
            <v>Equity/asset ratio</v>
          </cell>
          <cell r="D170" t="str">
            <v>KRESR</v>
          </cell>
          <cell r="E170" t="str">
            <v>2019.12</v>
          </cell>
          <cell r="F170">
            <v>47.698752260074109</v>
          </cell>
        </row>
        <row r="171">
          <cell r="B171" t="str">
            <v>2019.12KRDER</v>
          </cell>
          <cell r="C171" t="str">
            <v>Debt/ Equity ratio</v>
          </cell>
          <cell r="D171" t="str">
            <v>KRDER</v>
          </cell>
          <cell r="E171" t="str">
            <v>2019.12</v>
          </cell>
          <cell r="F171">
            <v>22.542690936385814</v>
          </cell>
        </row>
        <row r="172">
          <cell r="B172" t="str">
            <v>2019.12KRACE</v>
          </cell>
          <cell r="C172" t="str">
            <v>Average capital employed</v>
          </cell>
          <cell r="D172" t="str">
            <v>KRACE</v>
          </cell>
          <cell r="E172" t="str">
            <v>2019.12</v>
          </cell>
          <cell r="F172">
            <v>72732</v>
          </cell>
        </row>
        <row r="173">
          <cell r="B173" t="str">
            <v>2019.12KRAINRS</v>
          </cell>
          <cell r="C173" t="str">
            <v>Fair value adj interest rate swap</v>
          </cell>
          <cell r="D173" t="str">
            <v>KRAINRS</v>
          </cell>
          <cell r="E173" t="str">
            <v>2019.12</v>
          </cell>
          <cell r="F173">
            <v>0</v>
          </cell>
        </row>
        <row r="174">
          <cell r="B174" t="str">
            <v>2019.12KRROCE</v>
          </cell>
          <cell r="C174" t="str">
            <v>Return on capital employed (restated for continuing op)</v>
          </cell>
          <cell r="D174" t="str">
            <v>KRROCE</v>
          </cell>
          <cell r="E174" t="str">
            <v>2019.12</v>
          </cell>
          <cell r="F174">
            <v>30.253533520321181</v>
          </cell>
        </row>
        <row r="175">
          <cell r="B175" t="str">
            <v/>
          </cell>
        </row>
        <row r="176">
          <cell r="B176" t="str">
            <v>2020.03IS31</v>
          </cell>
          <cell r="C176" t="str">
            <v>Revenue</v>
          </cell>
          <cell r="D176" t="str">
            <v>IS31</v>
          </cell>
          <cell r="E176" t="str">
            <v>2020.03</v>
          </cell>
          <cell r="F176">
            <v>25098</v>
          </cell>
        </row>
        <row r="177">
          <cell r="B177" t="str">
            <v>2020.03IS41</v>
          </cell>
          <cell r="C177" t="str">
            <v>Cost of sales</v>
          </cell>
          <cell r="D177" t="str">
            <v>IS41</v>
          </cell>
          <cell r="E177" t="str">
            <v>2020.03</v>
          </cell>
          <cell r="F177">
            <v>-14395</v>
          </cell>
        </row>
        <row r="178">
          <cell r="B178" t="str">
            <v>2020.03ISGP</v>
          </cell>
          <cell r="C178" t="str">
            <v>Gross profit</v>
          </cell>
          <cell r="D178" t="str">
            <v>ISGP</v>
          </cell>
          <cell r="E178" t="str">
            <v>2020.03</v>
          </cell>
          <cell r="F178">
            <v>10703</v>
          </cell>
        </row>
        <row r="179">
          <cell r="B179" t="str">
            <v>2020.03IS52</v>
          </cell>
          <cell r="C179" t="str">
            <v>Marketing expenses</v>
          </cell>
          <cell r="D179" t="str">
            <v>IS52</v>
          </cell>
          <cell r="E179" t="str">
            <v>2020.03</v>
          </cell>
          <cell r="F179">
            <v>-3080</v>
          </cell>
        </row>
        <row r="180">
          <cell r="B180" t="str">
            <v>2020.03IS51</v>
          </cell>
          <cell r="C180" t="str">
            <v>Administrative expenses</v>
          </cell>
          <cell r="D180" t="str">
            <v>IS51</v>
          </cell>
          <cell r="E180" t="str">
            <v>2020.03</v>
          </cell>
          <cell r="F180">
            <v>-1643</v>
          </cell>
        </row>
        <row r="181">
          <cell r="B181" t="str">
            <v>2020.03IS53</v>
          </cell>
          <cell r="C181" t="str">
            <v>Research and Development costs</v>
          </cell>
          <cell r="D181" t="str">
            <v>IS53</v>
          </cell>
          <cell r="E181" t="str">
            <v>2020.03</v>
          </cell>
          <cell r="F181">
            <v>-980</v>
          </cell>
        </row>
        <row r="182">
          <cell r="B182" t="str">
            <v>2020.03ISOOP</v>
          </cell>
          <cell r="C182" t="str">
            <v>Other operating income and expenses</v>
          </cell>
          <cell r="D182" t="str">
            <v>ISOOP</v>
          </cell>
          <cell r="E182" t="str">
            <v>2020.03</v>
          </cell>
          <cell r="F182">
            <v>124</v>
          </cell>
        </row>
        <row r="183">
          <cell r="B183" t="str">
            <v>2020.03ISShareA</v>
          </cell>
          <cell r="C183" t="str">
            <v>Share of profit of associates</v>
          </cell>
          <cell r="D183" t="str">
            <v>ISShareA</v>
          </cell>
          <cell r="E183" t="str">
            <v>2020.03</v>
          </cell>
        </row>
        <row r="184">
          <cell r="B184" t="str">
            <v>2020.03ISOPR</v>
          </cell>
          <cell r="C184" t="str">
            <v>Operating profit</v>
          </cell>
          <cell r="D184" t="str">
            <v>ISOPR</v>
          </cell>
          <cell r="E184" t="str">
            <v>2020.03</v>
          </cell>
          <cell r="F184">
            <v>5124</v>
          </cell>
        </row>
        <row r="185">
          <cell r="B185" t="str">
            <v>2020.03ISFI</v>
          </cell>
          <cell r="C185" t="str">
            <v>Financial income</v>
          </cell>
          <cell r="D185" t="str">
            <v>ISFI</v>
          </cell>
          <cell r="E185" t="str">
            <v>2020.03</v>
          </cell>
          <cell r="F185">
            <v>45</v>
          </cell>
        </row>
        <row r="186">
          <cell r="B186" t="str">
            <v>2020.03ISFE</v>
          </cell>
          <cell r="C186" t="str">
            <v>Financial expenses</v>
          </cell>
          <cell r="D186" t="str">
            <v>ISFE</v>
          </cell>
          <cell r="E186" t="str">
            <v>2020.03</v>
          </cell>
          <cell r="F186">
            <v>-159</v>
          </cell>
        </row>
        <row r="187">
          <cell r="B187" t="str">
            <v>2020.03ISNFI</v>
          </cell>
          <cell r="C187" t="str">
            <v>Net financial items</v>
          </cell>
          <cell r="D187" t="str">
            <v>ISNFI</v>
          </cell>
          <cell r="E187" t="str">
            <v>2020.03</v>
          </cell>
          <cell r="F187">
            <v>-114</v>
          </cell>
        </row>
        <row r="188">
          <cell r="B188" t="str">
            <v>2020.03ISPBT</v>
          </cell>
          <cell r="C188" t="str">
            <v>Profit before tax</v>
          </cell>
          <cell r="D188" t="str">
            <v>ISPBT</v>
          </cell>
          <cell r="E188" t="str">
            <v>2020.03</v>
          </cell>
          <cell r="F188">
            <v>5010</v>
          </cell>
        </row>
        <row r="189">
          <cell r="B189" t="str">
            <v>2020.03ISTAX</v>
          </cell>
          <cell r="C189" t="str">
            <v>Income tax expense</v>
          </cell>
          <cell r="D189" t="str">
            <v>ISTAX</v>
          </cell>
          <cell r="E189" t="str">
            <v>2020.03</v>
          </cell>
          <cell r="F189">
            <v>-1170</v>
          </cell>
        </row>
        <row r="190">
          <cell r="B190" t="str">
            <v>2020.03ISPROFITCONT</v>
          </cell>
          <cell r="C190" t="str">
            <v>Profit from continued operations</v>
          </cell>
          <cell r="D190" t="str">
            <v>ISPROFITCONT</v>
          </cell>
          <cell r="E190" t="str">
            <v>2020.03</v>
          </cell>
          <cell r="F190">
            <v>3840</v>
          </cell>
        </row>
        <row r="191">
          <cell r="B191" t="str">
            <v>2020.03ISCGDISC</v>
          </cell>
          <cell r="C191" t="str">
            <v>Capital gain from discontinued operations</v>
          </cell>
          <cell r="D191" t="str">
            <v>ISCGDISC</v>
          </cell>
          <cell r="E191" t="str">
            <v>2020.03</v>
          </cell>
          <cell r="F191">
            <v>0</v>
          </cell>
        </row>
        <row r="192">
          <cell r="B192" t="str">
            <v>2020.03ISTRANSDIFF</v>
          </cell>
          <cell r="C192" t="str">
            <v>Translation difference recycled</v>
          </cell>
          <cell r="D192" t="str">
            <v>ISTRANSDIFF</v>
          </cell>
          <cell r="E192" t="str">
            <v>2020.03</v>
          </cell>
          <cell r="F192">
            <v>0</v>
          </cell>
        </row>
        <row r="193">
          <cell r="B193" t="str">
            <v>2020.03ISIMPDISC</v>
          </cell>
          <cell r="C193" t="str">
            <v>Impairment of discontinued operations</v>
          </cell>
          <cell r="D193" t="str">
            <v>ISIMPDISC</v>
          </cell>
          <cell r="E193" t="str">
            <v>2020.03</v>
          </cell>
          <cell r="F193">
            <v>0</v>
          </cell>
        </row>
        <row r="194">
          <cell r="B194" t="str">
            <v>2020.03ISTAXIMPDISC</v>
          </cell>
          <cell r="C194" t="str">
            <v>Taxes related to impairment of discontinued operations</v>
          </cell>
          <cell r="D194" t="str">
            <v>ISTAXIMPDISC</v>
          </cell>
          <cell r="E194" t="str">
            <v>2020.03</v>
          </cell>
          <cell r="F194">
            <v>0</v>
          </cell>
        </row>
        <row r="195">
          <cell r="B195" t="str">
            <v>2020.03ISPROFTDISC</v>
          </cell>
          <cell r="C195" t="str">
            <v>Profit from discontinued operation, net of tax</v>
          </cell>
          <cell r="D195" t="str">
            <v>ISPROFTDISC</v>
          </cell>
          <cell r="E195" t="str">
            <v>2020.03</v>
          </cell>
          <cell r="F195">
            <v>0</v>
          </cell>
        </row>
        <row r="196">
          <cell r="B196" t="str">
            <v>2020.03ISPROFIT</v>
          </cell>
          <cell r="C196" t="str">
            <v>Profit for the period</v>
          </cell>
          <cell r="D196" t="str">
            <v>ISPROFIT</v>
          </cell>
          <cell r="E196" t="str">
            <v>2020.03</v>
          </cell>
          <cell r="F196">
            <v>3840</v>
          </cell>
        </row>
        <row r="197">
          <cell r="B197" t="str">
            <v>2020.03ISEHP</v>
          </cell>
          <cell r="C197" t="str">
            <v>-Equity holders of the parent</v>
          </cell>
          <cell r="D197" t="str">
            <v>ISEHP</v>
          </cell>
          <cell r="E197" t="str">
            <v>2020.03</v>
          </cell>
          <cell r="F197">
            <v>3836</v>
          </cell>
        </row>
        <row r="198">
          <cell r="B198" t="str">
            <v>2020.03ISMI</v>
          </cell>
          <cell r="C198" t="str">
            <v>-Minority interest</v>
          </cell>
          <cell r="D198" t="str">
            <v>ISMI</v>
          </cell>
          <cell r="E198" t="str">
            <v>2020.03</v>
          </cell>
          <cell r="F198">
            <v>4</v>
          </cell>
        </row>
        <row r="199">
          <cell r="B199" t="str">
            <v>2020.03ISBEPS</v>
          </cell>
          <cell r="C199" t="str">
            <v>Basic earnings per share, SEK</v>
          </cell>
          <cell r="D199" t="str">
            <v>ISBEPS</v>
          </cell>
          <cell r="E199" t="str">
            <v>2020.03</v>
          </cell>
          <cell r="F199">
            <v>3.16</v>
          </cell>
        </row>
        <row r="200">
          <cell r="B200" t="str">
            <v>2020.03ISDEPS</v>
          </cell>
          <cell r="C200" t="str">
            <v>Diluted earnings per share, SEK</v>
          </cell>
          <cell r="D200" t="str">
            <v>ISDEPS</v>
          </cell>
          <cell r="E200" t="str">
            <v>2020.03</v>
          </cell>
          <cell r="F200">
            <v>3.15</v>
          </cell>
        </row>
        <row r="201">
          <cell r="B201" t="str">
            <v>2020.03ISINET</v>
          </cell>
          <cell r="C201" t="str">
            <v>Interest net</v>
          </cell>
          <cell r="D201" t="str">
            <v>ISINET</v>
          </cell>
          <cell r="E201" t="str">
            <v>2020.03</v>
          </cell>
          <cell r="F201">
            <v>-65</v>
          </cell>
        </row>
        <row r="202">
          <cell r="B202" t="str">
            <v>2020.03FI10</v>
          </cell>
          <cell r="C202" t="str">
            <v>Intangible assets</v>
          </cell>
          <cell r="D202" t="str">
            <v>FI10</v>
          </cell>
          <cell r="E202" t="str">
            <v>2020.03</v>
          </cell>
          <cell r="F202">
            <v>41319</v>
          </cell>
        </row>
        <row r="203">
          <cell r="B203" t="str">
            <v>2020.03FI11HFL</v>
          </cell>
          <cell r="C203" t="str">
            <v>Rental equipment</v>
          </cell>
          <cell r="D203" t="str">
            <v>FI11HFL</v>
          </cell>
          <cell r="E203" t="str">
            <v>2020.03</v>
          </cell>
          <cell r="F203">
            <v>2921</v>
          </cell>
        </row>
        <row r="204">
          <cell r="B204" t="str">
            <v>2020.03FI11PPE</v>
          </cell>
          <cell r="C204" t="str">
            <v>Other property, plant and equipment</v>
          </cell>
          <cell r="D204" t="str">
            <v>FI11PPE</v>
          </cell>
          <cell r="E204" t="str">
            <v>2020.03</v>
          </cell>
          <cell r="F204">
            <v>12315</v>
          </cell>
        </row>
        <row r="205">
          <cell r="B205" t="str">
            <v>2020.03FI12_131</v>
          </cell>
          <cell r="C205" t="str">
            <v>Financial assets and other receivables</v>
          </cell>
          <cell r="D205" t="str">
            <v>FI12_131</v>
          </cell>
          <cell r="E205" t="str">
            <v>2020.03</v>
          </cell>
          <cell r="F205">
            <v>3751</v>
          </cell>
        </row>
        <row r="206">
          <cell r="B206" t="str">
            <v>2020.03FI139</v>
          </cell>
          <cell r="C206" t="str">
            <v>Deferred tax assets</v>
          </cell>
          <cell r="D206" t="str">
            <v>FI139</v>
          </cell>
          <cell r="E206" t="str">
            <v>2020.03</v>
          </cell>
          <cell r="F206">
            <v>1802</v>
          </cell>
        </row>
        <row r="207">
          <cell r="B207" t="str">
            <v>2020.03FI1NC</v>
          </cell>
          <cell r="C207" t="str">
            <v>Total non-current assets</v>
          </cell>
          <cell r="D207" t="str">
            <v>FI1NC</v>
          </cell>
          <cell r="E207" t="str">
            <v>2020.03</v>
          </cell>
          <cell r="F207">
            <v>62108</v>
          </cell>
        </row>
        <row r="208">
          <cell r="B208" t="str">
            <v>2020.03FI14</v>
          </cell>
          <cell r="C208" t="str">
            <v>Inventories</v>
          </cell>
          <cell r="D208" t="str">
            <v>FI14</v>
          </cell>
          <cell r="E208" t="str">
            <v>2020.03</v>
          </cell>
          <cell r="F208">
            <v>16159</v>
          </cell>
        </row>
        <row r="209">
          <cell r="B209" t="str">
            <v>2020.03FI15_16</v>
          </cell>
          <cell r="C209" t="str">
            <v>Trade and other receivables</v>
          </cell>
          <cell r="D209" t="str">
            <v>FI15_16</v>
          </cell>
          <cell r="E209" t="str">
            <v>2020.03</v>
          </cell>
          <cell r="F209">
            <v>28064</v>
          </cell>
        </row>
        <row r="210">
          <cell r="B210" t="str">
            <v>2020.03FI17</v>
          </cell>
          <cell r="C210" t="str">
            <v>Other financial assets</v>
          </cell>
          <cell r="D210" t="str">
            <v>FI17</v>
          </cell>
          <cell r="E210" t="str">
            <v>2020.03</v>
          </cell>
          <cell r="F210">
            <v>815</v>
          </cell>
        </row>
        <row r="211">
          <cell r="B211" t="str">
            <v>2020.03FI18</v>
          </cell>
          <cell r="C211" t="str">
            <v>Cash and cash equivalents</v>
          </cell>
          <cell r="D211" t="str">
            <v>FI18</v>
          </cell>
          <cell r="E211" t="str">
            <v>2020.03</v>
          </cell>
          <cell r="F211">
            <v>12837</v>
          </cell>
        </row>
        <row r="212">
          <cell r="B212" t="str">
            <v>2020.03FI19</v>
          </cell>
          <cell r="C212" t="str">
            <v>Assets classified as held for sale</v>
          </cell>
          <cell r="D212" t="str">
            <v>FI19</v>
          </cell>
          <cell r="E212" t="str">
            <v>2020.03</v>
          </cell>
          <cell r="F212">
            <v>1</v>
          </cell>
        </row>
        <row r="213">
          <cell r="B213" t="str">
            <v>2020.03FI1C</v>
          </cell>
          <cell r="C213" t="str">
            <v>Total current assets</v>
          </cell>
          <cell r="D213" t="str">
            <v>FI1C</v>
          </cell>
          <cell r="E213" t="str">
            <v>2020.03</v>
          </cell>
          <cell r="F213">
            <v>57876</v>
          </cell>
        </row>
        <row r="214">
          <cell r="B214" t="str">
            <v>2020.03FI1</v>
          </cell>
          <cell r="C214" t="str">
            <v>Total assets</v>
          </cell>
          <cell r="D214" t="str">
            <v>FI1</v>
          </cell>
          <cell r="E214" t="str">
            <v>2020.03</v>
          </cell>
          <cell r="F214">
            <v>119984</v>
          </cell>
        </row>
        <row r="215">
          <cell r="B215" t="str">
            <v>2020.03FI2ES</v>
          </cell>
          <cell r="C215" t="str">
            <v>Total equity attributable to equity holders of the parent</v>
          </cell>
          <cell r="D215" t="str">
            <v>FI2ES</v>
          </cell>
          <cell r="E215" t="str">
            <v>2020.03</v>
          </cell>
          <cell r="F215">
            <v>58748</v>
          </cell>
        </row>
        <row r="216">
          <cell r="B216" t="str">
            <v>2020.03FI2EM</v>
          </cell>
          <cell r="C216" t="str">
            <v>Minority interest</v>
          </cell>
          <cell r="D216" t="str">
            <v>FI2EM</v>
          </cell>
          <cell r="E216" t="str">
            <v>2020.03</v>
          </cell>
          <cell r="F216">
            <v>64</v>
          </cell>
        </row>
        <row r="217">
          <cell r="B217" t="str">
            <v>2020.03FI2E</v>
          </cell>
          <cell r="C217" t="str">
            <v>Total equity</v>
          </cell>
          <cell r="D217" t="str">
            <v>FI2E</v>
          </cell>
          <cell r="E217" t="str">
            <v>2020.03</v>
          </cell>
          <cell r="F217">
            <v>58812</v>
          </cell>
        </row>
        <row r="218">
          <cell r="B218" t="str">
            <v>2020.03FI21</v>
          </cell>
          <cell r="C218" t="str">
            <v>Interest-bearing loans and borrowings(non-current liabilities)</v>
          </cell>
          <cell r="D218" t="str">
            <v>FI21</v>
          </cell>
          <cell r="E218" t="str">
            <v>2020.03</v>
          </cell>
          <cell r="F218">
            <v>21641</v>
          </cell>
        </row>
        <row r="219">
          <cell r="B219" t="str">
            <v>2020.03FI22</v>
          </cell>
          <cell r="C219" t="str">
            <v>Employee benefits</v>
          </cell>
          <cell r="D219" t="str">
            <v>FI22</v>
          </cell>
          <cell r="E219" t="str">
            <v>2020.03</v>
          </cell>
          <cell r="F219">
            <v>3075</v>
          </cell>
        </row>
        <row r="220">
          <cell r="B220" t="str">
            <v>2020.03FI23_241</v>
          </cell>
          <cell r="C220" t="str">
            <v>Other liabilities and provisions</v>
          </cell>
          <cell r="D220" t="str">
            <v>FI23_241</v>
          </cell>
          <cell r="E220" t="str">
            <v>2020.03</v>
          </cell>
          <cell r="F220">
            <v>1365</v>
          </cell>
        </row>
        <row r="221">
          <cell r="B221" t="str">
            <v>2020.03FI249</v>
          </cell>
          <cell r="C221" t="str">
            <v>Deferred tax liabilities</v>
          </cell>
          <cell r="D221" t="str">
            <v>FI249</v>
          </cell>
          <cell r="E221" t="str">
            <v>2020.03</v>
          </cell>
          <cell r="F221">
            <v>1003</v>
          </cell>
        </row>
        <row r="222">
          <cell r="B222" t="str">
            <v>2020.03FI2NC</v>
          </cell>
          <cell r="C222" t="str">
            <v>Total non-current liabilities</v>
          </cell>
          <cell r="D222" t="str">
            <v>FI2NC</v>
          </cell>
          <cell r="E222" t="str">
            <v>2020.03</v>
          </cell>
          <cell r="F222">
            <v>27084</v>
          </cell>
        </row>
        <row r="223">
          <cell r="B223" t="str">
            <v>2020.03FI25</v>
          </cell>
          <cell r="C223" t="str">
            <v>Interest-bearing loans and borrowings</v>
          </cell>
          <cell r="D223" t="str">
            <v>FI25</v>
          </cell>
          <cell r="E223" t="str">
            <v>2020.03</v>
          </cell>
          <cell r="F223">
            <v>2795</v>
          </cell>
        </row>
        <row r="224">
          <cell r="B224" t="str">
            <v>2020.03FI26_27</v>
          </cell>
          <cell r="C224" t="str">
            <v>Trade payables and other liabilities</v>
          </cell>
          <cell r="D224" t="str">
            <v>FI26_27</v>
          </cell>
          <cell r="E224" t="str">
            <v>2020.03</v>
          </cell>
          <cell r="F224">
            <v>29632</v>
          </cell>
        </row>
        <row r="225">
          <cell r="B225" t="str">
            <v>2020.03FI28</v>
          </cell>
          <cell r="C225" t="str">
            <v>Provisions</v>
          </cell>
          <cell r="D225" t="str">
            <v>FI28</v>
          </cell>
          <cell r="E225" t="str">
            <v>2020.03</v>
          </cell>
          <cell r="F225">
            <v>1661</v>
          </cell>
        </row>
        <row r="226">
          <cell r="B226" t="str">
            <v>2020.03FI29</v>
          </cell>
          <cell r="C226" t="str">
            <v>Liabilites classified as held for sale</v>
          </cell>
          <cell r="D226" t="str">
            <v>FI29</v>
          </cell>
          <cell r="E226" t="str">
            <v>2020.03</v>
          </cell>
          <cell r="F226">
            <v>0</v>
          </cell>
        </row>
        <row r="227">
          <cell r="B227" t="str">
            <v>2020.03FI2C</v>
          </cell>
          <cell r="C227" t="str">
            <v>Total current liabilities</v>
          </cell>
          <cell r="D227" t="str">
            <v>FI2C</v>
          </cell>
          <cell r="E227" t="str">
            <v>2020.03</v>
          </cell>
          <cell r="F227">
            <v>34088</v>
          </cell>
        </row>
        <row r="228">
          <cell r="B228" t="str">
            <v>2020.03FI2</v>
          </cell>
          <cell r="C228" t="str">
            <v>Total equity and liabilities</v>
          </cell>
          <cell r="D228" t="str">
            <v>FI2</v>
          </cell>
          <cell r="E228" t="str">
            <v>2020.03</v>
          </cell>
          <cell r="F228">
            <v>119984</v>
          </cell>
        </row>
        <row r="229">
          <cell r="B229" t="str">
            <v>2020.03KREPS12MB</v>
          </cell>
          <cell r="C229" t="str">
            <v>Earnings per share 12 month v(basic)</v>
          </cell>
          <cell r="D229" t="str">
            <v>KREPS12MB</v>
          </cell>
          <cell r="E229" t="str">
            <v>2020.03</v>
          </cell>
          <cell r="F229">
            <v>13.706799999999999</v>
          </cell>
        </row>
        <row r="230">
          <cell r="B230" t="str">
            <v>2020.03KREPSYTDB</v>
          </cell>
          <cell r="C230" t="str">
            <v>Earnings per share accumulated(basic)</v>
          </cell>
          <cell r="D230" t="str">
            <v>KREPSYTDB</v>
          </cell>
          <cell r="E230" t="str">
            <v>2020.03</v>
          </cell>
          <cell r="F230">
            <v>3.1560999999999999</v>
          </cell>
        </row>
        <row r="231">
          <cell r="B231" t="str">
            <v>2020.03KREPSQB</v>
          </cell>
          <cell r="C231" t="str">
            <v>Earnings per share quarterly(basic)</v>
          </cell>
          <cell r="D231" t="str">
            <v>KREPSQB</v>
          </cell>
          <cell r="E231" t="str">
            <v>2020.03</v>
          </cell>
          <cell r="F231">
            <v>3.1560999999999999</v>
          </cell>
        </row>
        <row r="232">
          <cell r="B232" t="str">
            <v>2020.03KREPSQBCON</v>
          </cell>
          <cell r="C232" t="str">
            <v>Earnings per share quarterly (continuing op) (basic)</v>
          </cell>
          <cell r="D232" t="str">
            <v>KREPSQBCON</v>
          </cell>
          <cell r="E232" t="str">
            <v>2020.03</v>
          </cell>
          <cell r="F232">
            <v>3.1560999999999999</v>
          </cell>
        </row>
        <row r="233">
          <cell r="B233" t="str">
            <v>2020.03KRANS12MB</v>
          </cell>
          <cell r="C233" t="str">
            <v>Average number of shares 12m (basic)</v>
          </cell>
          <cell r="D233" t="str">
            <v>KRANS12MB</v>
          </cell>
          <cell r="E233" t="str">
            <v>2020.03</v>
          </cell>
          <cell r="F233">
            <v>1215.458173</v>
          </cell>
        </row>
        <row r="234">
          <cell r="B234" t="str">
            <v>2020.03KRANSYTDB</v>
          </cell>
          <cell r="C234" t="str">
            <v>Average number of shares acc (basic)</v>
          </cell>
          <cell r="D234" t="str">
            <v>KRANSYTDB</v>
          </cell>
          <cell r="E234" t="str">
            <v>2020.03</v>
          </cell>
          <cell r="F234">
            <v>1215.410736</v>
          </cell>
        </row>
        <row r="235">
          <cell r="B235" t="str">
            <v>2020.03KRANSQB</v>
          </cell>
          <cell r="C235" t="str">
            <v>Average number of shares Q (basic)</v>
          </cell>
          <cell r="D235" t="str">
            <v>KRANSQB</v>
          </cell>
          <cell r="E235" t="str">
            <v>2020.03</v>
          </cell>
          <cell r="F235">
            <v>1215.410736</v>
          </cell>
        </row>
        <row r="236">
          <cell r="B236" t="str">
            <v>2020.03KREPS12MD</v>
          </cell>
          <cell r="C236" t="str">
            <v>Earnings per share 12 month v(diluted)</v>
          </cell>
          <cell r="D236" t="str">
            <v>KREPS12MD</v>
          </cell>
          <cell r="E236" t="str">
            <v>2020.03</v>
          </cell>
          <cell r="F236">
            <v>13.6913</v>
          </cell>
        </row>
        <row r="237">
          <cell r="B237" t="str">
            <v>2020.03KREPSYTDD</v>
          </cell>
          <cell r="C237" t="str">
            <v>Earnings per share accumulated(diluted)</v>
          </cell>
          <cell r="D237" t="str">
            <v>KREPSYTDD</v>
          </cell>
          <cell r="E237" t="str">
            <v>2020.03</v>
          </cell>
          <cell r="F237">
            <v>3.1528999999999998</v>
          </cell>
        </row>
        <row r="238">
          <cell r="B238" t="str">
            <v>2020.03KREPSQD</v>
          </cell>
          <cell r="C238" t="str">
            <v>Earnings per share quarterly(diluted)</v>
          </cell>
          <cell r="D238" t="str">
            <v>KREPSQD</v>
          </cell>
          <cell r="E238" t="str">
            <v>2020.03</v>
          </cell>
          <cell r="F238">
            <v>3.1528999999999998</v>
          </cell>
        </row>
        <row r="239">
          <cell r="B239" t="str">
            <v>2020.03KREPSQDCON</v>
          </cell>
          <cell r="C239" t="str">
            <v>Earnings per share quarterly (continuing op) (diluted)</v>
          </cell>
          <cell r="D239" t="str">
            <v>KREPSQDCON</v>
          </cell>
          <cell r="E239" t="str">
            <v>2020.03</v>
          </cell>
          <cell r="F239">
            <v>3.1528999999999998</v>
          </cell>
        </row>
        <row r="240">
          <cell r="B240" t="str">
            <v>2020.03KRANS12MD</v>
          </cell>
          <cell r="C240" t="str">
            <v>Average number of shares 12m (diluted)</v>
          </cell>
          <cell r="D240" t="str">
            <v>KRANS12MD</v>
          </cell>
          <cell r="E240" t="str">
            <v>2020.03</v>
          </cell>
          <cell r="F240">
            <v>1216.8301630000001</v>
          </cell>
        </row>
        <row r="241">
          <cell r="B241" t="str">
            <v>2020.03KRANSYTDD</v>
          </cell>
          <cell r="C241" t="str">
            <v>Average number of shares acc (diluted)</v>
          </cell>
          <cell r="D241" t="str">
            <v>KRANSYTDD</v>
          </cell>
          <cell r="E241" t="str">
            <v>2020.03</v>
          </cell>
          <cell r="F241">
            <v>1216.669742</v>
          </cell>
        </row>
        <row r="242">
          <cell r="B242" t="str">
            <v>2020.03KRANSQD</v>
          </cell>
          <cell r="C242" t="str">
            <v>Average number of shares Q (diluted)</v>
          </cell>
          <cell r="D242" t="str">
            <v>KRANSQD</v>
          </cell>
          <cell r="E242" t="str">
            <v>2020.03</v>
          </cell>
          <cell r="F242">
            <v>1216.669742</v>
          </cell>
        </row>
        <row r="243">
          <cell r="B243" t="str">
            <v>2020.03KRFTE</v>
          </cell>
          <cell r="C243" t="str">
            <v>No of employees end of period</v>
          </cell>
          <cell r="D243" t="str">
            <v>KRFTE</v>
          </cell>
          <cell r="E243" t="str">
            <v>2020.03</v>
          </cell>
          <cell r="F243">
            <v>39611</v>
          </cell>
        </row>
        <row r="244">
          <cell r="B244" t="str">
            <v>2020.03KRROE</v>
          </cell>
          <cell r="C244" t="str">
            <v>Return on equity (12mth)</v>
          </cell>
          <cell r="D244" t="str">
            <v>KRROE</v>
          </cell>
          <cell r="E244" t="str">
            <v>2020.03</v>
          </cell>
          <cell r="F244">
            <v>32.781079060249496</v>
          </cell>
        </row>
        <row r="245">
          <cell r="B245" t="str">
            <v>2020.03KRRCR</v>
          </cell>
          <cell r="C245" t="str">
            <v>Risk capital ratio</v>
          </cell>
          <cell r="D245" t="str">
            <v>KRRCR</v>
          </cell>
          <cell r="E245" t="str">
            <v>2020.03</v>
          </cell>
          <cell r="F245">
            <v>49.016535538071743</v>
          </cell>
        </row>
        <row r="246">
          <cell r="B246" t="str">
            <v>2020.03KRANI</v>
          </cell>
          <cell r="C246" t="str">
            <v xml:space="preserve">Adjusted Net indebtedness </v>
          </cell>
          <cell r="D246" t="str">
            <v>KRANI</v>
          </cell>
          <cell r="E246" t="str">
            <v>2020.03</v>
          </cell>
          <cell r="F246">
            <v>13859</v>
          </cell>
        </row>
        <row r="247">
          <cell r="B247" t="str">
            <v>2020.03KRDERNC</v>
          </cell>
          <cell r="C247" t="str">
            <v>Debt equity ratio net of cash</v>
          </cell>
          <cell r="D247" t="str">
            <v>KRDERNC</v>
          </cell>
          <cell r="E247" t="str">
            <v>2020.03</v>
          </cell>
          <cell r="F247">
            <v>23.56</v>
          </cell>
        </row>
        <row r="248">
          <cell r="B248" t="str">
            <v>2020.03KREQS</v>
          </cell>
          <cell r="C248" t="str">
            <v>Equity per share</v>
          </cell>
          <cell r="D248" t="str">
            <v>KREQS</v>
          </cell>
          <cell r="E248" t="str">
            <v>2020.03</v>
          </cell>
          <cell r="F248">
            <v>48.38669178951664</v>
          </cell>
        </row>
        <row r="249">
          <cell r="B249" t="str">
            <v>2020.03KRESR</v>
          </cell>
          <cell r="C249" t="str">
            <v>Equity/asset ratio</v>
          </cell>
          <cell r="D249" t="str">
            <v>KRESR</v>
          </cell>
          <cell r="E249" t="str">
            <v>2020.03</v>
          </cell>
          <cell r="F249">
            <v>49.016535538071743</v>
          </cell>
        </row>
        <row r="250">
          <cell r="B250" t="str">
            <v>2020.03KRDER</v>
          </cell>
          <cell r="C250" t="str">
            <v>Debt/ Equity ratio</v>
          </cell>
          <cell r="D250" t="str">
            <v>KRDER</v>
          </cell>
          <cell r="E250" t="str">
            <v>2020.03</v>
          </cell>
          <cell r="F250">
            <v>23.564918724069916</v>
          </cell>
        </row>
        <row r="251">
          <cell r="B251" t="str">
            <v>2020.03KRACE</v>
          </cell>
          <cell r="C251" t="str">
            <v>Average capital employed</v>
          </cell>
          <cell r="D251" t="str">
            <v>KRACE</v>
          </cell>
          <cell r="E251" t="str">
            <v>2020.03</v>
          </cell>
          <cell r="F251">
            <v>76202</v>
          </cell>
        </row>
        <row r="252">
          <cell r="B252" t="str">
            <v>2020.03KRAINRS</v>
          </cell>
          <cell r="C252" t="str">
            <v>Fair value adj interest rate swap</v>
          </cell>
          <cell r="D252" t="str">
            <v>KRAINRS</v>
          </cell>
          <cell r="E252" t="str">
            <v>2020.03</v>
          </cell>
          <cell r="F252">
            <v>0</v>
          </cell>
        </row>
        <row r="253">
          <cell r="B253" t="str">
            <v>2020.03KRROCE</v>
          </cell>
          <cell r="C253" t="str">
            <v>Return on capital employed (restated for continuing op)</v>
          </cell>
          <cell r="D253" t="str">
            <v>KRROCE</v>
          </cell>
          <cell r="E253" t="str">
            <v>2020.03</v>
          </cell>
          <cell r="F253">
            <v>29.000551166636047</v>
          </cell>
        </row>
        <row r="255">
          <cell r="B255" t="str">
            <v>2020.06IS31</v>
          </cell>
          <cell r="C255" t="str">
            <v>Revenue</v>
          </cell>
          <cell r="D255" t="str">
            <v>IS31</v>
          </cell>
          <cell r="E255" t="str">
            <v>2020.06</v>
          </cell>
          <cell r="F255">
            <v>49200</v>
          </cell>
        </row>
        <row r="256">
          <cell r="B256" t="str">
            <v>2020.06IS41</v>
          </cell>
          <cell r="C256" t="str">
            <v>Cost of sales</v>
          </cell>
          <cell r="D256" t="str">
            <v>IS41</v>
          </cell>
          <cell r="E256" t="str">
            <v>2020.06</v>
          </cell>
          <cell r="F256">
            <v>-28942</v>
          </cell>
        </row>
        <row r="257">
          <cell r="B257" t="str">
            <v>2020.06ISGP</v>
          </cell>
          <cell r="C257" t="str">
            <v>Gross profit</v>
          </cell>
          <cell r="D257" t="str">
            <v>ISGP</v>
          </cell>
          <cell r="E257" t="str">
            <v>2020.06</v>
          </cell>
          <cell r="F257">
            <v>20258</v>
          </cell>
        </row>
        <row r="258">
          <cell r="B258" t="str">
            <v>2020.06IS52</v>
          </cell>
          <cell r="C258" t="str">
            <v>Marketing expenses</v>
          </cell>
          <cell r="D258" t="str">
            <v>IS52</v>
          </cell>
          <cell r="E258" t="str">
            <v>2020.06</v>
          </cell>
          <cell r="F258">
            <v>-5733</v>
          </cell>
        </row>
        <row r="259">
          <cell r="B259" t="str">
            <v>2020.06IS51</v>
          </cell>
          <cell r="C259" t="str">
            <v>Administrative expenses</v>
          </cell>
          <cell r="D259" t="str">
            <v>IS51</v>
          </cell>
          <cell r="E259" t="str">
            <v>2020.06</v>
          </cell>
          <cell r="F259">
            <v>-3352</v>
          </cell>
        </row>
        <row r="260">
          <cell r="B260" t="str">
            <v>2020.06IS53</v>
          </cell>
          <cell r="C260" t="str">
            <v>Research and Development costs</v>
          </cell>
          <cell r="D260" t="str">
            <v>IS53</v>
          </cell>
          <cell r="E260" t="str">
            <v>2020.06</v>
          </cell>
          <cell r="F260">
            <v>-1907</v>
          </cell>
        </row>
        <row r="261">
          <cell r="B261" t="str">
            <v>2020.06ISOOP</v>
          </cell>
          <cell r="C261" t="str">
            <v>Other operating income and expenses</v>
          </cell>
          <cell r="D261" t="str">
            <v>ISOOP</v>
          </cell>
          <cell r="E261" t="str">
            <v>2020.06</v>
          </cell>
          <cell r="F261">
            <v>-253</v>
          </cell>
        </row>
        <row r="262">
          <cell r="B262" t="str">
            <v>2020.06ISShareA</v>
          </cell>
          <cell r="C262" t="str">
            <v>Share of profit of associates</v>
          </cell>
          <cell r="D262" t="str">
            <v>ISShareA</v>
          </cell>
          <cell r="E262" t="str">
            <v>2020.06</v>
          </cell>
        </row>
        <row r="263">
          <cell r="B263" t="str">
            <v>2020.06ISOPR</v>
          </cell>
          <cell r="C263" t="str">
            <v>Operating profit</v>
          </cell>
          <cell r="D263" t="str">
            <v>ISOPR</v>
          </cell>
          <cell r="E263" t="str">
            <v>2020.06</v>
          </cell>
          <cell r="F263">
            <v>9013</v>
          </cell>
        </row>
        <row r="264">
          <cell r="B264" t="str">
            <v>2020.06ISFI</v>
          </cell>
          <cell r="C264" t="str">
            <v>Financial income</v>
          </cell>
          <cell r="D264" t="str">
            <v>ISFI</v>
          </cell>
          <cell r="E264" t="str">
            <v>2020.06</v>
          </cell>
          <cell r="F264">
            <v>78</v>
          </cell>
        </row>
        <row r="265">
          <cell r="B265" t="str">
            <v>2020.06ISFE</v>
          </cell>
          <cell r="C265" t="str">
            <v>Financial expenses</v>
          </cell>
          <cell r="D265" t="str">
            <v>ISFE</v>
          </cell>
          <cell r="E265" t="str">
            <v>2020.06</v>
          </cell>
          <cell r="F265">
            <v>-255</v>
          </cell>
        </row>
        <row r="266">
          <cell r="B266" t="str">
            <v>2020.06ISNFI</v>
          </cell>
          <cell r="C266" t="str">
            <v>Net financial items</v>
          </cell>
          <cell r="D266" t="str">
            <v>ISNFI</v>
          </cell>
          <cell r="E266" t="str">
            <v>2020.06</v>
          </cell>
          <cell r="F266">
            <v>-177</v>
          </cell>
        </row>
        <row r="267">
          <cell r="B267" t="str">
            <v>2020.06ISPBT</v>
          </cell>
          <cell r="C267" t="str">
            <v>Profit before tax</v>
          </cell>
          <cell r="D267" t="str">
            <v>ISPBT</v>
          </cell>
          <cell r="E267" t="str">
            <v>2020.06</v>
          </cell>
          <cell r="F267">
            <v>8836</v>
          </cell>
        </row>
        <row r="268">
          <cell r="B268" t="str">
            <v>2020.06ISTAX</v>
          </cell>
          <cell r="C268" t="str">
            <v>Income tax expense</v>
          </cell>
          <cell r="D268" t="str">
            <v>ISTAX</v>
          </cell>
          <cell r="E268" t="str">
            <v>2020.06</v>
          </cell>
          <cell r="F268">
            <v>-1867</v>
          </cell>
        </row>
        <row r="269">
          <cell r="B269" t="str">
            <v>2020.06ISPROFITCONT</v>
          </cell>
          <cell r="C269" t="str">
            <v>Profit from continued operations</v>
          </cell>
          <cell r="D269" t="str">
            <v>ISPROFITCONT</v>
          </cell>
          <cell r="E269" t="str">
            <v>2020.06</v>
          </cell>
          <cell r="F269">
            <v>6969</v>
          </cell>
        </row>
        <row r="270">
          <cell r="B270" t="str">
            <v>2020.06ISCGDISC</v>
          </cell>
          <cell r="C270" t="str">
            <v>Capital gain from discontinued operations</v>
          </cell>
          <cell r="D270" t="str">
            <v>ISCGDISC</v>
          </cell>
          <cell r="E270" t="str">
            <v>2020.06</v>
          </cell>
          <cell r="F270">
            <v>0</v>
          </cell>
        </row>
        <row r="271">
          <cell r="B271" t="str">
            <v>2020.06ISTRANSDIFF</v>
          </cell>
          <cell r="C271" t="str">
            <v>Translation difference recycled</v>
          </cell>
          <cell r="D271" t="str">
            <v>ISTRANSDIFF</v>
          </cell>
          <cell r="E271" t="str">
            <v>2020.06</v>
          </cell>
          <cell r="F271">
            <v>0</v>
          </cell>
        </row>
        <row r="272">
          <cell r="B272" t="str">
            <v>2020.06ISIMPDISC</v>
          </cell>
          <cell r="C272" t="str">
            <v>Impairment of discontinued operations</v>
          </cell>
          <cell r="D272" t="str">
            <v>ISIMPDISC</v>
          </cell>
          <cell r="E272" t="str">
            <v>2020.06</v>
          </cell>
          <cell r="F272">
            <v>0</v>
          </cell>
        </row>
        <row r="273">
          <cell r="B273" t="str">
            <v>2020.06ISTAXIMPDISC</v>
          </cell>
          <cell r="C273" t="str">
            <v>Taxes related to impairment of discontinued operations</v>
          </cell>
          <cell r="D273" t="str">
            <v>ISTAXIMPDISC</v>
          </cell>
          <cell r="E273" t="str">
            <v>2020.06</v>
          </cell>
          <cell r="F273">
            <v>0</v>
          </cell>
        </row>
        <row r="274">
          <cell r="B274" t="str">
            <v>2020.06ISPROFTDISC</v>
          </cell>
          <cell r="C274" t="str">
            <v>Profit from discontinued operation, net of tax</v>
          </cell>
          <cell r="D274" t="str">
            <v>ISPROFTDISC</v>
          </cell>
          <cell r="E274" t="str">
            <v>2020.06</v>
          </cell>
          <cell r="F274">
            <v>0</v>
          </cell>
        </row>
        <row r="275">
          <cell r="B275" t="str">
            <v>2020.06ISPROFIT</v>
          </cell>
          <cell r="C275" t="str">
            <v>Profit for the period</v>
          </cell>
          <cell r="D275" t="str">
            <v>ISPROFIT</v>
          </cell>
          <cell r="E275" t="str">
            <v>2020.06</v>
          </cell>
          <cell r="F275">
            <v>6969</v>
          </cell>
        </row>
        <row r="276">
          <cell r="B276" t="str">
            <v>2020.06ISEHP</v>
          </cell>
          <cell r="C276" t="str">
            <v>-Equity holders of the parent</v>
          </cell>
          <cell r="D276" t="str">
            <v>ISEHP</v>
          </cell>
          <cell r="E276" t="str">
            <v>2020.06</v>
          </cell>
          <cell r="F276">
            <v>6965</v>
          </cell>
        </row>
        <row r="277">
          <cell r="B277" t="str">
            <v>2020.06ISMI</v>
          </cell>
          <cell r="C277" t="str">
            <v>-Minority interest</v>
          </cell>
          <cell r="D277" t="str">
            <v>ISMI</v>
          </cell>
          <cell r="E277" t="str">
            <v>2020.06</v>
          </cell>
          <cell r="F277">
            <v>4</v>
          </cell>
        </row>
        <row r="278">
          <cell r="B278" t="str">
            <v>2020.06ISBEPS</v>
          </cell>
          <cell r="C278" t="str">
            <v>Basic earnings per share, SEK</v>
          </cell>
          <cell r="D278" t="str">
            <v>ISBEPS</v>
          </cell>
          <cell r="E278" t="str">
            <v>2020.06</v>
          </cell>
          <cell r="F278">
            <v>5.73</v>
          </cell>
        </row>
        <row r="279">
          <cell r="B279" t="str">
            <v>2020.06ISDEPS</v>
          </cell>
          <cell r="C279" t="str">
            <v>Diluted earnings per share, SEK</v>
          </cell>
          <cell r="D279" t="str">
            <v>ISDEPS</v>
          </cell>
          <cell r="E279" t="str">
            <v>2020.06</v>
          </cell>
          <cell r="F279">
            <v>5.73</v>
          </cell>
        </row>
        <row r="280">
          <cell r="B280" t="str">
            <v>2020.06ISINET</v>
          </cell>
          <cell r="C280" t="str">
            <v>Interest net</v>
          </cell>
          <cell r="D280" t="str">
            <v>ISINET</v>
          </cell>
          <cell r="E280" t="str">
            <v>2020.06</v>
          </cell>
          <cell r="F280">
            <v>-136</v>
          </cell>
        </row>
        <row r="281">
          <cell r="B281" t="str">
            <v>2020.06FI10</v>
          </cell>
          <cell r="C281" t="str">
            <v>Intangible assets</v>
          </cell>
          <cell r="D281" t="str">
            <v>FI10</v>
          </cell>
          <cell r="E281" t="str">
            <v>2020.06</v>
          </cell>
          <cell r="F281">
            <v>49606</v>
          </cell>
        </row>
        <row r="282">
          <cell r="B282" t="str">
            <v>2020.06FI11HFL</v>
          </cell>
          <cell r="C282" t="str">
            <v>Rental equipment</v>
          </cell>
          <cell r="D282" t="str">
            <v>FI11HFL</v>
          </cell>
          <cell r="E282" t="str">
            <v>2020.06</v>
          </cell>
          <cell r="F282">
            <v>2678</v>
          </cell>
        </row>
        <row r="283">
          <cell r="B283" t="str">
            <v>2020.06FI11PPE</v>
          </cell>
          <cell r="C283" t="str">
            <v>Other property, plant and equipment</v>
          </cell>
          <cell r="D283" t="str">
            <v>FI11PPE</v>
          </cell>
          <cell r="E283" t="str">
            <v>2020.06</v>
          </cell>
          <cell r="F283">
            <v>11732</v>
          </cell>
        </row>
        <row r="284">
          <cell r="B284" t="str">
            <v>2020.06FI12_131</v>
          </cell>
          <cell r="C284" t="str">
            <v>Financial assets and other receivables</v>
          </cell>
          <cell r="D284" t="str">
            <v>FI12_131</v>
          </cell>
          <cell r="E284" t="str">
            <v>2020.06</v>
          </cell>
          <cell r="F284">
            <v>1839</v>
          </cell>
        </row>
        <row r="285">
          <cell r="B285" t="str">
            <v>2020.06FI139</v>
          </cell>
          <cell r="C285" t="str">
            <v>Deferred tax assets</v>
          </cell>
          <cell r="D285" t="str">
            <v>FI139</v>
          </cell>
          <cell r="E285" t="str">
            <v>2020.06</v>
          </cell>
          <cell r="F285">
            <v>1560</v>
          </cell>
        </row>
        <row r="286">
          <cell r="B286" t="str">
            <v>2020.06FI1NC</v>
          </cell>
          <cell r="C286" t="str">
            <v>Total non-current assets</v>
          </cell>
          <cell r="D286" t="str">
            <v>FI1NC</v>
          </cell>
          <cell r="E286" t="str">
            <v>2020.06</v>
          </cell>
          <cell r="F286">
            <v>67415</v>
          </cell>
        </row>
        <row r="287">
          <cell r="B287" t="str">
            <v>2020.06FI14</v>
          </cell>
          <cell r="C287" t="str">
            <v>Inventories</v>
          </cell>
          <cell r="D287" t="str">
            <v>FI14</v>
          </cell>
          <cell r="E287" t="str">
            <v>2020.06</v>
          </cell>
          <cell r="F287">
            <v>16036</v>
          </cell>
        </row>
        <row r="288">
          <cell r="B288" t="str">
            <v>2020.06FI15_16</v>
          </cell>
          <cell r="C288" t="str">
            <v>Trade and other receivables</v>
          </cell>
          <cell r="D288" t="str">
            <v>FI15_16</v>
          </cell>
          <cell r="E288" t="str">
            <v>2020.06</v>
          </cell>
          <cell r="F288">
            <v>28049</v>
          </cell>
        </row>
        <row r="289">
          <cell r="B289" t="str">
            <v>2020.06FI17</v>
          </cell>
          <cell r="C289" t="str">
            <v>Other financial assets</v>
          </cell>
          <cell r="D289" t="str">
            <v>FI17</v>
          </cell>
          <cell r="E289" t="str">
            <v>2020.06</v>
          </cell>
          <cell r="F289">
            <v>167</v>
          </cell>
        </row>
        <row r="290">
          <cell r="B290" t="str">
            <v>2020.06FI18</v>
          </cell>
          <cell r="C290" t="str">
            <v>Cash and cash equivalents</v>
          </cell>
          <cell r="D290" t="str">
            <v>FI18</v>
          </cell>
          <cell r="E290" t="str">
            <v>2020.06</v>
          </cell>
          <cell r="F290">
            <v>5277</v>
          </cell>
        </row>
        <row r="291">
          <cell r="B291" t="str">
            <v>2020.06FI19</v>
          </cell>
          <cell r="C291" t="str">
            <v>Assets classified as held for sale</v>
          </cell>
          <cell r="D291" t="str">
            <v>FI19</v>
          </cell>
          <cell r="E291" t="str">
            <v>2020.06</v>
          </cell>
          <cell r="F291">
            <v>6</v>
          </cell>
        </row>
        <row r="292">
          <cell r="B292" t="str">
            <v>2020.06FI1C</v>
          </cell>
          <cell r="C292" t="str">
            <v>Total current assets</v>
          </cell>
          <cell r="D292" t="str">
            <v>FI1C</v>
          </cell>
          <cell r="E292" t="str">
            <v>2020.06</v>
          </cell>
          <cell r="F292">
            <v>49535</v>
          </cell>
        </row>
        <row r="293">
          <cell r="B293" t="str">
            <v>2020.06FI1</v>
          </cell>
          <cell r="C293" t="str">
            <v>Total assets</v>
          </cell>
          <cell r="D293" t="str">
            <v>FI1</v>
          </cell>
          <cell r="E293" t="str">
            <v>2020.06</v>
          </cell>
          <cell r="F293">
            <v>116950</v>
          </cell>
        </row>
        <row r="294">
          <cell r="B294" t="str">
            <v>2020.06FI2ES</v>
          </cell>
          <cell r="C294" t="str">
            <v>Total equity attributable to equity holders of the parent</v>
          </cell>
          <cell r="D294" t="str">
            <v>FI2ES</v>
          </cell>
          <cell r="E294" t="str">
            <v>2020.06</v>
          </cell>
          <cell r="F294">
            <v>54150</v>
          </cell>
        </row>
        <row r="295">
          <cell r="B295" t="str">
            <v>2020.06FI2EM</v>
          </cell>
          <cell r="C295" t="str">
            <v>Minority interest</v>
          </cell>
          <cell r="D295" t="str">
            <v>FI2EM</v>
          </cell>
          <cell r="E295" t="str">
            <v>2020.06</v>
          </cell>
          <cell r="F295">
            <v>332</v>
          </cell>
        </row>
        <row r="296">
          <cell r="B296" t="str">
            <v>2020.06FI2E</v>
          </cell>
          <cell r="C296" t="str">
            <v>Total equity</v>
          </cell>
          <cell r="D296" t="str">
            <v>FI2E</v>
          </cell>
          <cell r="E296" t="str">
            <v>2020.06</v>
          </cell>
          <cell r="F296">
            <v>54482</v>
          </cell>
        </row>
        <row r="297">
          <cell r="B297" t="str">
            <v>2020.06FI21</v>
          </cell>
          <cell r="C297" t="str">
            <v>Interest-bearing loans and borrowings(non-current liabilities)</v>
          </cell>
          <cell r="D297" t="str">
            <v>FI21</v>
          </cell>
          <cell r="E297" t="str">
            <v>2020.06</v>
          </cell>
          <cell r="F297">
            <v>22604</v>
          </cell>
        </row>
        <row r="298">
          <cell r="B298" t="str">
            <v>2020.06FI22</v>
          </cell>
          <cell r="C298" t="str">
            <v>Employee benefits</v>
          </cell>
          <cell r="D298" t="str">
            <v>FI22</v>
          </cell>
          <cell r="E298" t="str">
            <v>2020.06</v>
          </cell>
          <cell r="F298">
            <v>3480</v>
          </cell>
        </row>
        <row r="299">
          <cell r="B299" t="str">
            <v>2020.06FI23_241</v>
          </cell>
          <cell r="C299" t="str">
            <v>Other liabilities and provisions</v>
          </cell>
          <cell r="D299" t="str">
            <v>FI23_241</v>
          </cell>
          <cell r="E299" t="str">
            <v>2020.06</v>
          </cell>
          <cell r="F299">
            <v>1500</v>
          </cell>
        </row>
        <row r="300">
          <cell r="B300" t="str">
            <v>2020.06FI249</v>
          </cell>
          <cell r="C300" t="str">
            <v>Deferred tax liabilities</v>
          </cell>
          <cell r="D300" t="str">
            <v>FI249</v>
          </cell>
          <cell r="E300" t="str">
            <v>2020.06</v>
          </cell>
          <cell r="F300">
            <v>1856</v>
          </cell>
        </row>
        <row r="301">
          <cell r="B301" t="str">
            <v>2020.06FI2NC</v>
          </cell>
          <cell r="C301" t="str">
            <v>Total non-current liabilities</v>
          </cell>
          <cell r="D301" t="str">
            <v>FI2NC</v>
          </cell>
          <cell r="E301" t="str">
            <v>2020.06</v>
          </cell>
          <cell r="F301">
            <v>29440</v>
          </cell>
        </row>
        <row r="302">
          <cell r="B302" t="str">
            <v>2020.06FI25</v>
          </cell>
          <cell r="C302" t="str">
            <v>Interest-bearing loans and borrowings</v>
          </cell>
          <cell r="D302" t="str">
            <v>FI25</v>
          </cell>
          <cell r="E302" t="str">
            <v>2020.06</v>
          </cell>
          <cell r="F302">
            <v>3132</v>
          </cell>
        </row>
        <row r="303">
          <cell r="B303" t="str">
            <v>2020.06FI26_27</v>
          </cell>
          <cell r="C303" t="str">
            <v>Trade payables and other liabilities</v>
          </cell>
          <cell r="D303" t="str">
            <v>FI26_27</v>
          </cell>
          <cell r="E303" t="str">
            <v>2020.06</v>
          </cell>
          <cell r="F303">
            <v>28089</v>
          </cell>
        </row>
        <row r="304">
          <cell r="B304" t="str">
            <v>2020.06FI28</v>
          </cell>
          <cell r="C304" t="str">
            <v>Provisions</v>
          </cell>
          <cell r="D304" t="str">
            <v>FI28</v>
          </cell>
          <cell r="E304" t="str">
            <v>2020.06</v>
          </cell>
          <cell r="F304">
            <v>1807</v>
          </cell>
        </row>
        <row r="305">
          <cell r="B305" t="str">
            <v>2020.06FI29</v>
          </cell>
          <cell r="C305" t="str">
            <v>Liabilites classified as held for sale</v>
          </cell>
          <cell r="D305" t="str">
            <v>FI29</v>
          </cell>
          <cell r="E305" t="str">
            <v>2020.06</v>
          </cell>
          <cell r="F305">
            <v>0</v>
          </cell>
        </row>
        <row r="306">
          <cell r="B306" t="str">
            <v>2020.06FI2C</v>
          </cell>
          <cell r="C306" t="str">
            <v>Total current liabilities</v>
          </cell>
          <cell r="D306" t="str">
            <v>FI2C</v>
          </cell>
          <cell r="E306" t="str">
            <v>2020.06</v>
          </cell>
          <cell r="F306">
            <v>33028</v>
          </cell>
        </row>
        <row r="307">
          <cell r="B307" t="str">
            <v>2020.06FI2</v>
          </cell>
          <cell r="C307" t="str">
            <v>Total equity and liabilities</v>
          </cell>
          <cell r="D307" t="str">
            <v>FI2</v>
          </cell>
          <cell r="E307" t="str">
            <v>2020.06</v>
          </cell>
          <cell r="F307">
            <v>116950</v>
          </cell>
        </row>
        <row r="308">
          <cell r="B308" t="str">
            <v>2020.06KREPS12MB</v>
          </cell>
          <cell r="C308" t="str">
            <v>Earnings per share 12 month v(basic)</v>
          </cell>
          <cell r="D308" t="str">
            <v>KREPS12MB</v>
          </cell>
          <cell r="E308" t="str">
            <v>2020.06</v>
          </cell>
          <cell r="F308">
            <v>12.9224</v>
          </cell>
        </row>
        <row r="309">
          <cell r="B309" t="str">
            <v>2020.06KREPSYTDB</v>
          </cell>
          <cell r="C309" t="str">
            <v>Earnings per share accumulated(basic)</v>
          </cell>
          <cell r="D309" t="str">
            <v>KREPSYTDB</v>
          </cell>
          <cell r="E309" t="str">
            <v>2020.06</v>
          </cell>
          <cell r="F309">
            <v>5.7321999999999997</v>
          </cell>
        </row>
        <row r="310">
          <cell r="B310" t="str">
            <v>2020.06KREPSQB</v>
          </cell>
          <cell r="C310" t="str">
            <v>Earnings per share quarterly(basic)</v>
          </cell>
          <cell r="D310" t="str">
            <v>KREPSQB</v>
          </cell>
          <cell r="E310" t="str">
            <v>2020.06</v>
          </cell>
          <cell r="F310">
            <v>2.5758999999999999</v>
          </cell>
        </row>
        <row r="311">
          <cell r="B311" t="str">
            <v>2020.06KREPSQBCON</v>
          </cell>
          <cell r="C311" t="str">
            <v>Earnings per share quarterly (continuing op) (basic)</v>
          </cell>
          <cell r="D311" t="str">
            <v>KREPSQBCON</v>
          </cell>
          <cell r="E311" t="str">
            <v>2020.06</v>
          </cell>
          <cell r="F311">
            <v>2.5758999999999999</v>
          </cell>
        </row>
        <row r="312">
          <cell r="B312" t="str">
            <v>2020.06KRANS12MB</v>
          </cell>
          <cell r="C312" t="str">
            <v>Average number of shares 12m (basic)</v>
          </cell>
          <cell r="D312" t="str">
            <v>KRANS12MB</v>
          </cell>
          <cell r="E312" t="str">
            <v>2020.06</v>
          </cell>
          <cell r="F312">
            <v>1215.6368970000001</v>
          </cell>
        </row>
        <row r="313">
          <cell r="B313" t="str">
            <v>2020.06KRANSYTDB</v>
          </cell>
          <cell r="C313" t="str">
            <v>Average number of shares acc (basic)</v>
          </cell>
          <cell r="D313" t="str">
            <v>KRANSYTDB</v>
          </cell>
          <cell r="E313" t="str">
            <v>2020.06</v>
          </cell>
          <cell r="F313">
            <v>1215.0677880000001</v>
          </cell>
        </row>
        <row r="314">
          <cell r="B314" t="str">
            <v>2020.06KRANSQB</v>
          </cell>
          <cell r="C314" t="str">
            <v>Average number of shares Q (basic)</v>
          </cell>
          <cell r="D314" t="str">
            <v>KRANSQB</v>
          </cell>
          <cell r="E314" t="str">
            <v>2020.06</v>
          </cell>
          <cell r="F314">
            <v>1214.707692</v>
          </cell>
        </row>
        <row r="315">
          <cell r="B315" t="str">
            <v>2020.06KREPS12MD</v>
          </cell>
          <cell r="C315" t="str">
            <v>Earnings per share 12 month v(diluted)</v>
          </cell>
          <cell r="D315" t="str">
            <v>KREPS12MD</v>
          </cell>
          <cell r="E315" t="str">
            <v>2020.06</v>
          </cell>
          <cell r="F315">
            <v>12.910399999999999</v>
          </cell>
        </row>
        <row r="316">
          <cell r="B316" t="str">
            <v>2020.06KREPSYTDD</v>
          </cell>
          <cell r="C316" t="str">
            <v>Earnings per share accumulated(diluted)</v>
          </cell>
          <cell r="D316" t="str">
            <v>KREPSYTDD</v>
          </cell>
          <cell r="E316" t="str">
            <v>2020.06</v>
          </cell>
          <cell r="F316">
            <v>5.7282999999999999</v>
          </cell>
        </row>
        <row r="317">
          <cell r="B317" t="str">
            <v>2020.06KREPSQD</v>
          </cell>
          <cell r="C317" t="str">
            <v>Earnings per share quarterly(diluted)</v>
          </cell>
          <cell r="D317" t="str">
            <v>KREPSQD</v>
          </cell>
          <cell r="E317" t="str">
            <v>2020.06</v>
          </cell>
          <cell r="F317">
            <v>2.5735000000000001</v>
          </cell>
        </row>
        <row r="318">
          <cell r="B318" t="str">
            <v>2020.06KREPSQDCON</v>
          </cell>
          <cell r="C318" t="str">
            <v>Earnings per share quarterly (continuing op) (diluted)</v>
          </cell>
          <cell r="D318" t="str">
            <v>KREPSQDCON</v>
          </cell>
          <cell r="E318" t="str">
            <v>2020.06</v>
          </cell>
          <cell r="F318">
            <v>2.5735000000000001</v>
          </cell>
        </row>
        <row r="319">
          <cell r="B319" t="str">
            <v>2020.06KRANS12MD</v>
          </cell>
          <cell r="C319" t="str">
            <v>Average number of shares 12m (diluted)</v>
          </cell>
          <cell r="D319" t="str">
            <v>KRANS12MD</v>
          </cell>
          <cell r="E319" t="str">
            <v>2020.06</v>
          </cell>
          <cell r="F319">
            <v>1216.772354</v>
          </cell>
        </row>
        <row r="320">
          <cell r="B320" t="str">
            <v>2020.06KRANSYTDD</v>
          </cell>
          <cell r="C320" t="str">
            <v>Average number of shares acc (diluted)</v>
          </cell>
          <cell r="D320" t="str">
            <v>KRANSYTDD</v>
          </cell>
          <cell r="E320" t="str">
            <v>2020.06</v>
          </cell>
          <cell r="F320">
            <v>1215.9008899999999</v>
          </cell>
        </row>
        <row r="321">
          <cell r="B321" t="str">
            <v>2020.06KRANSQD</v>
          </cell>
          <cell r="C321" t="str">
            <v>Average number of shares Q (diluted)</v>
          </cell>
          <cell r="D321" t="str">
            <v>KRANSQD</v>
          </cell>
          <cell r="E321" t="str">
            <v>2020.06</v>
          </cell>
          <cell r="F321">
            <v>1215.743154</v>
          </cell>
        </row>
        <row r="322">
          <cell r="B322" t="str">
            <v>2020.06KRFTE</v>
          </cell>
          <cell r="C322" t="str">
            <v>No of employees end of period</v>
          </cell>
          <cell r="D322" t="str">
            <v>KRFTE</v>
          </cell>
          <cell r="E322" t="str">
            <v>2020.06</v>
          </cell>
          <cell r="F322">
            <v>39909</v>
          </cell>
        </row>
        <row r="323">
          <cell r="B323" t="str">
            <v>2020.06KRROE</v>
          </cell>
          <cell r="C323" t="str">
            <v>Return on equity (12mth)</v>
          </cell>
          <cell r="D323" t="str">
            <v>KRROE</v>
          </cell>
          <cell r="E323" t="str">
            <v>2020.06</v>
          </cell>
          <cell r="F323">
            <v>30.110597841712828</v>
          </cell>
        </row>
        <row r="324">
          <cell r="B324" t="str">
            <v>2020.06KRRCR</v>
          </cell>
          <cell r="C324" t="str">
            <v>Risk capital ratio</v>
          </cell>
          <cell r="D324" t="str">
            <v>KRRCR</v>
          </cell>
          <cell r="E324" t="str">
            <v>2020.06</v>
          </cell>
          <cell r="F324">
            <v>46.585720393330483</v>
          </cell>
        </row>
        <row r="325">
          <cell r="B325" t="str">
            <v>2020.06KRANI</v>
          </cell>
          <cell r="C325" t="str">
            <v xml:space="preserve">Adjusted Net indebtedness </v>
          </cell>
          <cell r="D325" t="str">
            <v>KRANI</v>
          </cell>
          <cell r="E325" t="str">
            <v>2020.06</v>
          </cell>
          <cell r="F325">
            <v>23772</v>
          </cell>
        </row>
        <row r="326">
          <cell r="B326" t="str">
            <v>2020.06KRDERNC</v>
          </cell>
          <cell r="C326" t="str">
            <v>Debt equity ratio net of cash</v>
          </cell>
          <cell r="D326" t="str">
            <v>KRDERNC</v>
          </cell>
          <cell r="E326" t="str">
            <v>2020.06</v>
          </cell>
          <cell r="F326">
            <v>43.63</v>
          </cell>
        </row>
        <row r="327">
          <cell r="B327" t="str">
            <v>2020.06KREQS</v>
          </cell>
          <cell r="C327" t="str">
            <v>Equity per share</v>
          </cell>
          <cell r="D327" t="str">
            <v>KREQS</v>
          </cell>
          <cell r="E327" t="str">
            <v>2020.06</v>
          </cell>
          <cell r="F327">
            <v>44.817659067812905</v>
          </cell>
        </row>
        <row r="328">
          <cell r="B328" t="str">
            <v>2020.06KRESR</v>
          </cell>
          <cell r="C328" t="str">
            <v>Equity/asset ratio</v>
          </cell>
          <cell r="D328" t="str">
            <v>KRESR</v>
          </cell>
          <cell r="E328" t="str">
            <v>2020.06</v>
          </cell>
          <cell r="F328">
            <v>46.585720393330483</v>
          </cell>
        </row>
        <row r="329">
          <cell r="B329" t="str">
            <v>2020.06KRDER</v>
          </cell>
          <cell r="C329" t="str">
            <v>Debt/ Equity ratio</v>
          </cell>
          <cell r="D329" t="str">
            <v>KRDER</v>
          </cell>
          <cell r="E329" t="str">
            <v>2020.06</v>
          </cell>
          <cell r="F329">
            <v>43.632759443485924</v>
          </cell>
        </row>
        <row r="330">
          <cell r="B330" t="str">
            <v>2020.06KRACE</v>
          </cell>
          <cell r="C330" t="str">
            <v>Average capital employed</v>
          </cell>
          <cell r="D330" t="str">
            <v>KRACE</v>
          </cell>
          <cell r="E330" t="str">
            <v>2020.06</v>
          </cell>
          <cell r="F330">
            <v>79027</v>
          </cell>
        </row>
        <row r="331">
          <cell r="B331" t="str">
            <v>2020.06KRAINRS</v>
          </cell>
          <cell r="C331" t="str">
            <v>Fair value adj interest rate swap</v>
          </cell>
          <cell r="D331" t="str">
            <v>KRAINRS</v>
          </cell>
          <cell r="E331" t="str">
            <v>2020.06</v>
          </cell>
          <cell r="F331">
            <v>0</v>
          </cell>
        </row>
        <row r="332">
          <cell r="B332" t="str">
            <v>2020.06KRROCE</v>
          </cell>
          <cell r="C332" t="str">
            <v>Return on capital employed (restated for continuing op)</v>
          </cell>
          <cell r="D332" t="str">
            <v>KRROCE</v>
          </cell>
          <cell r="E332" t="str">
            <v>2020.06</v>
          </cell>
          <cell r="F332">
            <v>26.064509597985499</v>
          </cell>
        </row>
        <row r="334">
          <cell r="B334" t="str">
            <v>2020.09IS31</v>
          </cell>
          <cell r="C334" t="str">
            <v>Revenue</v>
          </cell>
          <cell r="D334" t="str">
            <v>IS31</v>
          </cell>
          <cell r="E334" t="str">
            <v>2020.09</v>
          </cell>
          <cell r="F334">
            <v>74049</v>
          </cell>
        </row>
        <row r="335">
          <cell r="B335" t="str">
            <v>2020.09IS41</v>
          </cell>
          <cell r="C335" t="str">
            <v>Cost of sales</v>
          </cell>
          <cell r="D335" t="str">
            <v>IS41</v>
          </cell>
          <cell r="E335" t="str">
            <v>2020.09</v>
          </cell>
          <cell r="F335">
            <v>-43623</v>
          </cell>
        </row>
        <row r="336">
          <cell r="B336" t="str">
            <v>2020.09ISGP</v>
          </cell>
          <cell r="C336" t="str">
            <v>Gross profit</v>
          </cell>
          <cell r="D336" t="str">
            <v>ISGP</v>
          </cell>
          <cell r="E336" t="str">
            <v>2020.09</v>
          </cell>
          <cell r="F336">
            <v>30426</v>
          </cell>
        </row>
        <row r="337">
          <cell r="B337" t="str">
            <v>2020.09IS52</v>
          </cell>
          <cell r="C337" t="str">
            <v>Marketing expenses</v>
          </cell>
          <cell r="D337" t="str">
            <v>IS52</v>
          </cell>
          <cell r="E337" t="str">
            <v>2020.09</v>
          </cell>
          <cell r="F337">
            <v>-8525</v>
          </cell>
        </row>
        <row r="338">
          <cell r="B338" t="str">
            <v>2020.09IS51</v>
          </cell>
          <cell r="C338" t="str">
            <v>Administrative expenses</v>
          </cell>
          <cell r="D338" t="str">
            <v>IS51</v>
          </cell>
          <cell r="E338" t="str">
            <v>2020.09</v>
          </cell>
          <cell r="F338">
            <v>-4934</v>
          </cell>
        </row>
        <row r="339">
          <cell r="B339" t="str">
            <v>2020.09IS53</v>
          </cell>
          <cell r="C339" t="str">
            <v>Research and Development costs</v>
          </cell>
          <cell r="D339" t="str">
            <v>IS53</v>
          </cell>
          <cell r="E339" t="str">
            <v>2020.09</v>
          </cell>
          <cell r="F339">
            <v>-2845</v>
          </cell>
        </row>
        <row r="340">
          <cell r="B340" t="str">
            <v>2020.09ISOOP</v>
          </cell>
          <cell r="C340" t="str">
            <v>Other operating income and expenses</v>
          </cell>
          <cell r="D340" t="str">
            <v>ISOOP</v>
          </cell>
          <cell r="E340" t="str">
            <v>2020.09</v>
          </cell>
          <cell r="F340">
            <v>-349</v>
          </cell>
        </row>
        <row r="341">
          <cell r="B341" t="str">
            <v>2020.09ISShareA</v>
          </cell>
          <cell r="C341" t="str">
            <v>Share of profit of associates</v>
          </cell>
          <cell r="D341" t="str">
            <v>ISShareA</v>
          </cell>
          <cell r="E341" t="str">
            <v>2020.09</v>
          </cell>
        </row>
        <row r="342">
          <cell r="B342" t="str">
            <v>2020.09ISOPR</v>
          </cell>
          <cell r="C342" t="str">
            <v>Operating profit</v>
          </cell>
          <cell r="D342" t="str">
            <v>ISOPR</v>
          </cell>
          <cell r="E342" t="str">
            <v>2020.09</v>
          </cell>
          <cell r="F342">
            <v>13773</v>
          </cell>
        </row>
        <row r="343">
          <cell r="B343" t="str">
            <v>2020.09ISFI</v>
          </cell>
          <cell r="C343" t="str">
            <v>Financial income</v>
          </cell>
          <cell r="D343" t="str">
            <v>ISFI</v>
          </cell>
          <cell r="E343" t="str">
            <v>2020.09</v>
          </cell>
          <cell r="F343">
            <v>115</v>
          </cell>
        </row>
        <row r="344">
          <cell r="B344" t="str">
            <v>2020.09ISFE</v>
          </cell>
          <cell r="C344" t="str">
            <v>Financial expenses</v>
          </cell>
          <cell r="D344" t="str">
            <v>ISFE</v>
          </cell>
          <cell r="E344" t="str">
            <v>2020.09</v>
          </cell>
          <cell r="F344">
            <v>-356</v>
          </cell>
        </row>
        <row r="345">
          <cell r="B345" t="str">
            <v>2020.09ISNFI</v>
          </cell>
          <cell r="C345" t="str">
            <v>Net financial items</v>
          </cell>
          <cell r="D345" t="str">
            <v>ISNFI</v>
          </cell>
          <cell r="E345" t="str">
            <v>2020.09</v>
          </cell>
          <cell r="F345">
            <v>-241</v>
          </cell>
        </row>
        <row r="346">
          <cell r="B346" t="str">
            <v>2020.09ISPBT</v>
          </cell>
          <cell r="C346" t="str">
            <v>Profit before tax</v>
          </cell>
          <cell r="D346" t="str">
            <v>ISPBT</v>
          </cell>
          <cell r="E346" t="str">
            <v>2020.09</v>
          </cell>
          <cell r="F346">
            <v>13532</v>
          </cell>
        </row>
        <row r="347">
          <cell r="B347" t="str">
            <v>2020.09ISTAX</v>
          </cell>
          <cell r="C347" t="str">
            <v>Income tax expense</v>
          </cell>
          <cell r="D347" t="str">
            <v>ISTAX</v>
          </cell>
          <cell r="E347" t="str">
            <v>2020.09</v>
          </cell>
          <cell r="F347">
            <v>-2945</v>
          </cell>
        </row>
        <row r="348">
          <cell r="B348" t="str">
            <v>2020.09ISPROFITCONT</v>
          </cell>
          <cell r="C348" t="str">
            <v>Profit from continued operations</v>
          </cell>
          <cell r="D348" t="str">
            <v>ISPROFITCONT</v>
          </cell>
          <cell r="E348" t="str">
            <v>2020.09</v>
          </cell>
          <cell r="F348">
            <v>10587</v>
          </cell>
        </row>
        <row r="349">
          <cell r="B349" t="str">
            <v>2020.09ISCGDISC</v>
          </cell>
          <cell r="C349" t="str">
            <v>Capital gain from discontinued operations</v>
          </cell>
          <cell r="D349" t="str">
            <v>ISCGDISC</v>
          </cell>
          <cell r="E349" t="str">
            <v>2020.09</v>
          </cell>
          <cell r="F349">
            <v>0</v>
          </cell>
        </row>
        <row r="350">
          <cell r="B350" t="str">
            <v>2020.09ISTRANSDIFF</v>
          </cell>
          <cell r="C350" t="str">
            <v>Translation difference recycled</v>
          </cell>
          <cell r="D350" t="str">
            <v>ISTRANSDIFF</v>
          </cell>
          <cell r="E350" t="str">
            <v>2020.09</v>
          </cell>
          <cell r="F350">
            <v>0</v>
          </cell>
        </row>
        <row r="351">
          <cell r="B351" t="str">
            <v>2020.09ISIMPDISC</v>
          </cell>
          <cell r="C351" t="str">
            <v>Impairment of discontinued operations</v>
          </cell>
          <cell r="D351" t="str">
            <v>ISIMPDISC</v>
          </cell>
          <cell r="E351" t="str">
            <v>2020.09</v>
          </cell>
          <cell r="F351">
            <v>0</v>
          </cell>
        </row>
        <row r="352">
          <cell r="B352" t="str">
            <v>2020.09ISTAXIMPDISC</v>
          </cell>
          <cell r="C352" t="str">
            <v>Taxes related to impairment of discontinued operations</v>
          </cell>
          <cell r="D352" t="str">
            <v>ISTAXIMPDISC</v>
          </cell>
          <cell r="E352" t="str">
            <v>2020.09</v>
          </cell>
          <cell r="F352">
            <v>0</v>
          </cell>
        </row>
        <row r="353">
          <cell r="B353" t="str">
            <v>2020.09ISPROFTDISC</v>
          </cell>
          <cell r="C353" t="str">
            <v>Profit from discontinued operation, net of tax</v>
          </cell>
          <cell r="D353" t="str">
            <v>ISPROFTDISC</v>
          </cell>
          <cell r="E353" t="str">
            <v>2020.09</v>
          </cell>
          <cell r="F353">
            <v>0</v>
          </cell>
        </row>
        <row r="354">
          <cell r="B354" t="str">
            <v>2020.09ISPROFIT</v>
          </cell>
          <cell r="C354" t="str">
            <v>Profit for the period</v>
          </cell>
          <cell r="D354" t="str">
            <v>ISPROFIT</v>
          </cell>
          <cell r="E354" t="str">
            <v>2020.09</v>
          </cell>
          <cell r="F354">
            <v>10587</v>
          </cell>
        </row>
        <row r="355">
          <cell r="B355" t="str">
            <v>2020.09ISEHP</v>
          </cell>
          <cell r="C355" t="str">
            <v>-Equity holders of the parent</v>
          </cell>
          <cell r="D355" t="str">
            <v>ISEHP</v>
          </cell>
          <cell r="E355" t="str">
            <v>2020.09</v>
          </cell>
          <cell r="F355">
            <v>10583</v>
          </cell>
        </row>
        <row r="356">
          <cell r="B356" t="str">
            <v>2020.09ISMI</v>
          </cell>
          <cell r="C356" t="str">
            <v>-Minority interest</v>
          </cell>
          <cell r="D356" t="str">
            <v>ISMI</v>
          </cell>
          <cell r="E356" t="str">
            <v>2020.09</v>
          </cell>
          <cell r="F356">
            <v>4</v>
          </cell>
        </row>
        <row r="357">
          <cell r="B357" t="str">
            <v>2020.09ISBEPS</v>
          </cell>
          <cell r="C357" t="str">
            <v>Basic earnings per share, SEK</v>
          </cell>
          <cell r="D357" t="str">
            <v>ISBEPS</v>
          </cell>
          <cell r="E357" t="str">
            <v>2020.09</v>
          </cell>
          <cell r="F357">
            <v>8.7100000000000009</v>
          </cell>
        </row>
        <row r="358">
          <cell r="B358" t="str">
            <v>2020.09ISDEPS</v>
          </cell>
          <cell r="C358" t="str">
            <v>Diluted earnings per share, SEK</v>
          </cell>
          <cell r="D358" t="str">
            <v>ISDEPS</v>
          </cell>
          <cell r="E358" t="str">
            <v>2020.09</v>
          </cell>
          <cell r="F358">
            <v>8.6999999999999993</v>
          </cell>
        </row>
        <row r="359">
          <cell r="B359" t="str">
            <v>2020.09ISINET</v>
          </cell>
          <cell r="C359" t="str">
            <v>Interest net</v>
          </cell>
          <cell r="D359" t="str">
            <v>ISINET</v>
          </cell>
          <cell r="E359" t="str">
            <v>2020.09</v>
          </cell>
          <cell r="F359">
            <v>-202</v>
          </cell>
        </row>
        <row r="360">
          <cell r="B360" t="str">
            <v>2020.09FI10</v>
          </cell>
          <cell r="C360" t="str">
            <v>Intangible assets</v>
          </cell>
          <cell r="D360" t="str">
            <v>FI10</v>
          </cell>
          <cell r="E360" t="str">
            <v>2020.09</v>
          </cell>
          <cell r="F360">
            <v>48795</v>
          </cell>
        </row>
        <row r="361">
          <cell r="B361" t="str">
            <v>2020.09FI11HFL</v>
          </cell>
          <cell r="C361" t="str">
            <v>Rental equipment</v>
          </cell>
          <cell r="D361" t="str">
            <v>FI11HFL</v>
          </cell>
          <cell r="E361" t="str">
            <v>2020.09</v>
          </cell>
          <cell r="F361">
            <v>2487</v>
          </cell>
        </row>
        <row r="362">
          <cell r="B362" t="str">
            <v>2020.09FI11PPE</v>
          </cell>
          <cell r="C362" t="str">
            <v>Other property, plant and equipment</v>
          </cell>
          <cell r="D362" t="str">
            <v>FI11PPE</v>
          </cell>
          <cell r="E362" t="str">
            <v>2020.09</v>
          </cell>
          <cell r="F362">
            <v>11642</v>
          </cell>
        </row>
        <row r="363">
          <cell r="B363" t="str">
            <v>2020.09FI12_131</v>
          </cell>
          <cell r="C363" t="str">
            <v>Financial assets and other receivables</v>
          </cell>
          <cell r="D363" t="str">
            <v>FI12_131</v>
          </cell>
          <cell r="E363" t="str">
            <v>2020.09</v>
          </cell>
          <cell r="F363">
            <v>1807</v>
          </cell>
        </row>
        <row r="364">
          <cell r="B364" t="str">
            <v>2020.09FI139</v>
          </cell>
          <cell r="C364" t="str">
            <v>Deferred tax assets</v>
          </cell>
          <cell r="D364" t="str">
            <v>FI139</v>
          </cell>
          <cell r="E364" t="str">
            <v>2020.09</v>
          </cell>
          <cell r="F364">
            <v>1640</v>
          </cell>
        </row>
        <row r="365">
          <cell r="B365" t="str">
            <v>2020.09FI1NC</v>
          </cell>
          <cell r="C365" t="str">
            <v>Total non-current assets</v>
          </cell>
          <cell r="D365" t="str">
            <v>FI1NC</v>
          </cell>
          <cell r="E365" t="str">
            <v>2020.09</v>
          </cell>
          <cell r="F365">
            <v>66371</v>
          </cell>
        </row>
        <row r="366">
          <cell r="B366" t="str">
            <v>2020.09FI14</v>
          </cell>
          <cell r="C366" t="str">
            <v>Inventories</v>
          </cell>
          <cell r="D366" t="str">
            <v>FI14</v>
          </cell>
          <cell r="E366" t="str">
            <v>2020.09</v>
          </cell>
          <cell r="F366">
            <v>14704</v>
          </cell>
        </row>
        <row r="367">
          <cell r="B367" t="str">
            <v>2020.09FI15_16</v>
          </cell>
          <cell r="C367" t="str">
            <v>Trade and other receivables</v>
          </cell>
          <cell r="D367" t="str">
            <v>FI15_16</v>
          </cell>
          <cell r="E367" t="str">
            <v>2020.09</v>
          </cell>
          <cell r="F367">
            <v>27464</v>
          </cell>
        </row>
        <row r="368">
          <cell r="B368" t="str">
            <v>2020.09FI17</v>
          </cell>
          <cell r="C368" t="str">
            <v>Other financial assets</v>
          </cell>
          <cell r="D368" t="str">
            <v>FI17</v>
          </cell>
          <cell r="E368" t="str">
            <v>2020.09</v>
          </cell>
          <cell r="F368">
            <v>138</v>
          </cell>
        </row>
        <row r="369">
          <cell r="B369" t="str">
            <v>2020.09FI18</v>
          </cell>
          <cell r="C369" t="str">
            <v>Cash and cash equivalents</v>
          </cell>
          <cell r="D369" t="str">
            <v>FI18</v>
          </cell>
          <cell r="E369" t="str">
            <v>2020.09</v>
          </cell>
          <cell r="F369">
            <v>10251</v>
          </cell>
        </row>
        <row r="370">
          <cell r="B370" t="str">
            <v>2020.09FI19</v>
          </cell>
          <cell r="C370" t="str">
            <v>Assets classified as held for sale</v>
          </cell>
          <cell r="D370" t="str">
            <v>FI19</v>
          </cell>
          <cell r="E370" t="str">
            <v>2020.09</v>
          </cell>
          <cell r="F370">
            <v>5</v>
          </cell>
        </row>
        <row r="371">
          <cell r="B371" t="str">
            <v>2020.09FI1C</v>
          </cell>
          <cell r="C371" t="str">
            <v>Total current assets</v>
          </cell>
          <cell r="D371" t="str">
            <v>FI1C</v>
          </cell>
          <cell r="E371" t="str">
            <v>2020.09</v>
          </cell>
          <cell r="F371">
            <v>52562</v>
          </cell>
        </row>
        <row r="372">
          <cell r="B372" t="str">
            <v>2020.09FI1</v>
          </cell>
          <cell r="C372" t="str">
            <v>Total assets</v>
          </cell>
          <cell r="D372" t="str">
            <v>FI1</v>
          </cell>
          <cell r="E372" t="str">
            <v>2020.09</v>
          </cell>
          <cell r="F372">
            <v>118933</v>
          </cell>
        </row>
        <row r="373">
          <cell r="B373" t="str">
            <v>2020.09FI2ES</v>
          </cell>
          <cell r="C373" t="str">
            <v>Total equity attributable to equity holders of the parent</v>
          </cell>
          <cell r="D373" t="str">
            <v>FI2ES</v>
          </cell>
          <cell r="E373" t="str">
            <v>2020.09</v>
          </cell>
          <cell r="F373">
            <v>56734</v>
          </cell>
        </row>
        <row r="374">
          <cell r="B374" t="str">
            <v>2020.09FI2EM</v>
          </cell>
          <cell r="C374" t="str">
            <v>Minority interest</v>
          </cell>
          <cell r="D374" t="str">
            <v>FI2EM</v>
          </cell>
          <cell r="E374" t="str">
            <v>2020.09</v>
          </cell>
          <cell r="F374">
            <v>339</v>
          </cell>
        </row>
        <row r="375">
          <cell r="B375" t="str">
            <v>2020.09FI2E</v>
          </cell>
          <cell r="C375" t="str">
            <v>Total equity</v>
          </cell>
          <cell r="D375" t="str">
            <v>FI2E</v>
          </cell>
          <cell r="E375" t="str">
            <v>2020.09</v>
          </cell>
          <cell r="F375">
            <v>57073</v>
          </cell>
        </row>
        <row r="376">
          <cell r="B376" t="str">
            <v>2020.09FI21</v>
          </cell>
          <cell r="C376" t="str">
            <v>Interest-bearing loans and borrowings(non-current liabilities)</v>
          </cell>
          <cell r="D376" t="str">
            <v>FI21</v>
          </cell>
          <cell r="E376" t="str">
            <v>2020.09</v>
          </cell>
          <cell r="F376">
            <v>22659</v>
          </cell>
        </row>
        <row r="377">
          <cell r="B377" t="str">
            <v>2020.09FI22</v>
          </cell>
          <cell r="C377" t="str">
            <v>Employee benefits</v>
          </cell>
          <cell r="D377" t="str">
            <v>FI22</v>
          </cell>
          <cell r="E377" t="str">
            <v>2020.09</v>
          </cell>
          <cell r="F377">
            <v>3543</v>
          </cell>
        </row>
        <row r="378">
          <cell r="B378" t="str">
            <v>2020.09FI23_241</v>
          </cell>
          <cell r="C378" t="str">
            <v>Other liabilities and provisions</v>
          </cell>
          <cell r="D378" t="str">
            <v>FI23_241</v>
          </cell>
          <cell r="E378" t="str">
            <v>2020.09</v>
          </cell>
          <cell r="F378">
            <v>1478</v>
          </cell>
        </row>
        <row r="379">
          <cell r="B379" t="str">
            <v>2020.09FI249</v>
          </cell>
          <cell r="C379" t="str">
            <v>Deferred tax liabilities</v>
          </cell>
          <cell r="D379" t="str">
            <v>FI249</v>
          </cell>
          <cell r="E379" t="str">
            <v>2020.09</v>
          </cell>
          <cell r="F379">
            <v>1949</v>
          </cell>
        </row>
        <row r="380">
          <cell r="B380" t="str">
            <v>2020.09FI2NC</v>
          </cell>
          <cell r="C380" t="str">
            <v>Total non-current liabilities</v>
          </cell>
          <cell r="D380" t="str">
            <v>FI2NC</v>
          </cell>
          <cell r="E380" t="str">
            <v>2020.09</v>
          </cell>
          <cell r="F380">
            <v>29629</v>
          </cell>
        </row>
        <row r="381">
          <cell r="B381" t="str">
            <v>2020.09FI25</v>
          </cell>
          <cell r="C381" t="str">
            <v>Interest-bearing loans and borrowings</v>
          </cell>
          <cell r="D381" t="str">
            <v>FI25</v>
          </cell>
          <cell r="E381" t="str">
            <v>2020.09</v>
          </cell>
          <cell r="F381">
            <v>2849</v>
          </cell>
        </row>
        <row r="382">
          <cell r="B382" t="str">
            <v>2020.09FI26_27</v>
          </cell>
          <cell r="C382" t="str">
            <v>Trade payables and other liabilities</v>
          </cell>
          <cell r="D382" t="str">
            <v>FI26_27</v>
          </cell>
          <cell r="E382" t="str">
            <v>2020.09</v>
          </cell>
          <cell r="F382">
            <v>27447</v>
          </cell>
        </row>
        <row r="383">
          <cell r="B383" t="str">
            <v>2020.09FI28</v>
          </cell>
          <cell r="C383" t="str">
            <v>Provisions</v>
          </cell>
          <cell r="D383" t="str">
            <v>FI28</v>
          </cell>
          <cell r="E383" t="str">
            <v>2020.09</v>
          </cell>
          <cell r="F383">
            <v>1935</v>
          </cell>
        </row>
        <row r="384">
          <cell r="B384" t="str">
            <v>2020.09FI29</v>
          </cell>
          <cell r="C384" t="str">
            <v>Liabilites classified as held for sale</v>
          </cell>
          <cell r="D384" t="str">
            <v>FI29</v>
          </cell>
          <cell r="E384" t="str">
            <v>2020.09</v>
          </cell>
          <cell r="F384">
            <v>0</v>
          </cell>
        </row>
        <row r="385">
          <cell r="B385" t="str">
            <v>2020.09FI2C</v>
          </cell>
          <cell r="C385" t="str">
            <v>Total current liabilities</v>
          </cell>
          <cell r="D385" t="str">
            <v>FI2C</v>
          </cell>
          <cell r="E385" t="str">
            <v>2020.09</v>
          </cell>
          <cell r="F385">
            <v>32231</v>
          </cell>
        </row>
        <row r="386">
          <cell r="B386" t="str">
            <v>2020.09FI2</v>
          </cell>
          <cell r="C386" t="str">
            <v>Total equity and liabilities</v>
          </cell>
          <cell r="D386" t="str">
            <v>FI2</v>
          </cell>
          <cell r="E386" t="str">
            <v>2020.09</v>
          </cell>
          <cell r="F386">
            <v>118933</v>
          </cell>
        </row>
        <row r="387">
          <cell r="B387" t="str">
            <v>2020.09KREPS12MB</v>
          </cell>
          <cell r="C387" t="str">
            <v>Earnings per share 12 month v(basic)</v>
          </cell>
          <cell r="D387" t="str">
            <v>KREPS12MB</v>
          </cell>
          <cell r="E387" t="str">
            <v>2020.09</v>
          </cell>
          <cell r="F387">
            <v>12.2639</v>
          </cell>
        </row>
        <row r="388">
          <cell r="B388" t="str">
            <v>2020.09KREPSYTDB</v>
          </cell>
          <cell r="C388" t="str">
            <v>Earnings per share accumulated(basic)</v>
          </cell>
          <cell r="D388" t="str">
            <v>KREPSYTDB</v>
          </cell>
          <cell r="E388" t="str">
            <v>2020.09</v>
          </cell>
          <cell r="F388">
            <v>8.7086000000000006</v>
          </cell>
        </row>
        <row r="389">
          <cell r="B389" t="str">
            <v>2020.09KREPSQB</v>
          </cell>
          <cell r="C389" t="str">
            <v>Earnings per share quarterly(basic)</v>
          </cell>
          <cell r="D389" t="str">
            <v>KREPSQB</v>
          </cell>
          <cell r="E389" t="str">
            <v>2020.09</v>
          </cell>
          <cell r="F389">
            <v>2.9765000000000001</v>
          </cell>
        </row>
        <row r="390">
          <cell r="B390" t="str">
            <v>2020.09KREPSQBCON</v>
          </cell>
          <cell r="C390" t="str">
            <v>Earnings per share quarterly (continuing op) (basic)</v>
          </cell>
          <cell r="D390" t="str">
            <v>KREPSQBCON</v>
          </cell>
          <cell r="E390" t="str">
            <v>2020.09</v>
          </cell>
          <cell r="F390">
            <v>2.9765000000000001</v>
          </cell>
        </row>
        <row r="391">
          <cell r="B391" t="str">
            <v>2020.09KRANS12MB</v>
          </cell>
          <cell r="C391" t="str">
            <v>Average number of shares 12m (basic)</v>
          </cell>
          <cell r="D391" t="str">
            <v>KRANS12MB</v>
          </cell>
          <cell r="E391" t="str">
            <v>2020.09</v>
          </cell>
          <cell r="F391">
            <v>1215.6836470000001</v>
          </cell>
        </row>
        <row r="392">
          <cell r="B392" t="str">
            <v>2020.09KRANSYTDB</v>
          </cell>
          <cell r="C392" t="str">
            <v>Average number of shares acc (basic)</v>
          </cell>
          <cell r="D392" t="str">
            <v>KRANSYTDB</v>
          </cell>
          <cell r="E392" t="str">
            <v>2020.09</v>
          </cell>
          <cell r="F392">
            <v>1215.229251</v>
          </cell>
        </row>
        <row r="393">
          <cell r="B393" t="str">
            <v>2020.09KRANSQB</v>
          </cell>
          <cell r="C393" t="str">
            <v>Average number of shares Q (basic)</v>
          </cell>
          <cell r="D393" t="str">
            <v>KRANSQB</v>
          </cell>
          <cell r="E393" t="str">
            <v>2020.09</v>
          </cell>
          <cell r="F393">
            <v>1215.53016</v>
          </cell>
        </row>
        <row r="394">
          <cell r="B394" t="str">
            <v>2020.09KREPS12MD</v>
          </cell>
          <cell r="C394" t="str">
            <v>Earnings per share 12 month v(diluted)</v>
          </cell>
          <cell r="D394" t="str">
            <v>KREPS12MD</v>
          </cell>
          <cell r="E394" t="str">
            <v>2020.09</v>
          </cell>
          <cell r="F394">
            <v>12.2531</v>
          </cell>
        </row>
        <row r="395">
          <cell r="B395" t="str">
            <v>2020.09KREPSYTDD</v>
          </cell>
          <cell r="C395" t="str">
            <v>Earnings per share accumulated(diluted)</v>
          </cell>
          <cell r="D395" t="str">
            <v>KREPSYTDD</v>
          </cell>
          <cell r="E395" t="str">
            <v>2020.09</v>
          </cell>
          <cell r="F395">
            <v>8.7022999999999993</v>
          </cell>
        </row>
        <row r="396">
          <cell r="B396" t="str">
            <v>2020.09KREPSQD</v>
          </cell>
          <cell r="C396" t="str">
            <v>Earnings per share quarterly(diluted)</v>
          </cell>
          <cell r="D396" t="str">
            <v>KREPSQD</v>
          </cell>
          <cell r="E396" t="str">
            <v>2020.09</v>
          </cell>
          <cell r="F396">
            <v>2.9744000000000002</v>
          </cell>
        </row>
        <row r="397">
          <cell r="B397" t="str">
            <v>2020.09KREPSQDCON</v>
          </cell>
          <cell r="C397" t="str">
            <v>Earnings per share quarterly (continuing op) (diluted)</v>
          </cell>
          <cell r="D397" t="str">
            <v>KREPSQDCON</v>
          </cell>
          <cell r="E397" t="str">
            <v>2020.09</v>
          </cell>
          <cell r="F397">
            <v>2.9744000000000002</v>
          </cell>
        </row>
        <row r="398">
          <cell r="B398" t="str">
            <v>2020.09KRANS12MD</v>
          </cell>
          <cell r="C398" t="str">
            <v>Average number of shares 12m (diluted)</v>
          </cell>
          <cell r="D398" t="str">
            <v>KRANS12MD</v>
          </cell>
          <cell r="E398" t="str">
            <v>2020.09</v>
          </cell>
          <cell r="F398">
            <v>1216.7512240000001</v>
          </cell>
        </row>
        <row r="399">
          <cell r="B399" t="str">
            <v>2020.09KRANSYTDD</v>
          </cell>
          <cell r="C399" t="str">
            <v>Average number of shares acc (diluted)</v>
          </cell>
          <cell r="D399" t="str">
            <v>KRANSYTDD</v>
          </cell>
          <cell r="E399" t="str">
            <v>2020.09</v>
          </cell>
          <cell r="F399">
            <v>1216.1140640000001</v>
          </cell>
        </row>
        <row r="400">
          <cell r="B400" t="str">
            <v>2020.09KRANSQD</v>
          </cell>
          <cell r="C400" t="str">
            <v>Average number of shares Q (diluted)</v>
          </cell>
          <cell r="D400" t="str">
            <v>KRANSQD</v>
          </cell>
          <cell r="E400" t="str">
            <v>2020.09</v>
          </cell>
          <cell r="F400">
            <v>1216.392709</v>
          </cell>
        </row>
        <row r="401">
          <cell r="B401" t="str">
            <v>2020.09KRFTE</v>
          </cell>
          <cell r="C401" t="str">
            <v>No of employees end of period</v>
          </cell>
          <cell r="D401" t="str">
            <v>KRFTE</v>
          </cell>
          <cell r="E401" t="str">
            <v>2020.09</v>
          </cell>
          <cell r="F401">
            <v>39759</v>
          </cell>
        </row>
        <row r="402">
          <cell r="B402" t="str">
            <v>2020.09KRROE</v>
          </cell>
          <cell r="C402" t="str">
            <v>Return on equity (12mth)</v>
          </cell>
          <cell r="D402" t="str">
            <v>KRROE</v>
          </cell>
          <cell r="E402" t="str">
            <v>2020.09</v>
          </cell>
          <cell r="F402">
            <v>27.266908080032188</v>
          </cell>
        </row>
        <row r="403">
          <cell r="B403" t="str">
            <v>2020.09KRRCR</v>
          </cell>
          <cell r="C403" t="str">
            <v>Risk capital ratio</v>
          </cell>
          <cell r="D403" t="str">
            <v>KRRCR</v>
          </cell>
          <cell r="E403" t="str">
            <v>2020.09</v>
          </cell>
          <cell r="F403">
            <v>47.987522386553771</v>
          </cell>
        </row>
        <row r="404">
          <cell r="B404" t="str">
            <v>2020.09KRANI</v>
          </cell>
          <cell r="C404" t="str">
            <v xml:space="preserve">Adjusted Net indebtedness </v>
          </cell>
          <cell r="D404" t="str">
            <v>KRANI</v>
          </cell>
          <cell r="E404" t="str">
            <v>2020.09</v>
          </cell>
          <cell r="F404">
            <v>18662</v>
          </cell>
        </row>
        <row r="405">
          <cell r="B405" t="str">
            <v>2020.09KRDERNC</v>
          </cell>
          <cell r="C405" t="str">
            <v>Debt equity ratio net of cash</v>
          </cell>
          <cell r="D405" t="str">
            <v>KRDERNC</v>
          </cell>
          <cell r="E405" t="str">
            <v>2020.09</v>
          </cell>
          <cell r="F405">
            <v>32.700000000000003</v>
          </cell>
        </row>
        <row r="406">
          <cell r="B406" t="str">
            <v>2020.09KREQS</v>
          </cell>
          <cell r="C406" t="str">
            <v>Equity per share</v>
          </cell>
          <cell r="D406" t="str">
            <v>KREQS</v>
          </cell>
          <cell r="E406" t="str">
            <v>2020.09</v>
          </cell>
          <cell r="F406">
            <v>46.947246630191771</v>
          </cell>
        </row>
        <row r="407">
          <cell r="B407" t="str">
            <v>2020.09KRESR</v>
          </cell>
          <cell r="C407" t="str">
            <v>Equity/asset ratio</v>
          </cell>
          <cell r="D407" t="str">
            <v>KRESR</v>
          </cell>
          <cell r="E407" t="str">
            <v>2020.09</v>
          </cell>
          <cell r="F407">
            <v>47.987522386553771</v>
          </cell>
        </row>
        <row r="408">
          <cell r="B408" t="str">
            <v>2020.09KRDER</v>
          </cell>
          <cell r="C408" t="str">
            <v>Debt/ Equity ratio</v>
          </cell>
          <cell r="D408" t="str">
            <v>KRDER</v>
          </cell>
          <cell r="E408" t="str">
            <v>2020.09</v>
          </cell>
          <cell r="F408">
            <v>32.69847388432359</v>
          </cell>
        </row>
        <row r="409">
          <cell r="B409" t="str">
            <v>2020.09KRACE</v>
          </cell>
          <cell r="C409" t="str">
            <v>Average capital employed</v>
          </cell>
          <cell r="D409" t="str">
            <v>KRACE</v>
          </cell>
          <cell r="E409" t="str">
            <v>2020.09</v>
          </cell>
          <cell r="F409">
            <v>82845</v>
          </cell>
        </row>
        <row r="410">
          <cell r="B410" t="str">
            <v>2020.09KRAINRS</v>
          </cell>
          <cell r="C410" t="str">
            <v>Fair value adj interest rate swap</v>
          </cell>
          <cell r="D410" t="str">
            <v>KRAINRS</v>
          </cell>
          <cell r="E410" t="str">
            <v>2020.09</v>
          </cell>
          <cell r="F410">
            <v>0</v>
          </cell>
        </row>
        <row r="411">
          <cell r="B411" t="str">
            <v>2020.09KRROCE</v>
          </cell>
          <cell r="C411" t="str">
            <v>Return on capital employed (restated for continuing op)</v>
          </cell>
          <cell r="D411" t="str">
            <v>KRROCE</v>
          </cell>
          <cell r="E411" t="str">
            <v>2020.09</v>
          </cell>
          <cell r="F411">
            <v>23.586215221196209</v>
          </cell>
        </row>
        <row r="415">
          <cell r="B415" t="str">
            <v>2020.12IS31</v>
          </cell>
          <cell r="C415" t="str">
            <v>Revenue</v>
          </cell>
          <cell r="D415" t="str">
            <v>IS31</v>
          </cell>
          <cell r="E415" t="str">
            <v>2020.12</v>
          </cell>
          <cell r="F415">
            <v>99787</v>
          </cell>
        </row>
        <row r="416">
          <cell r="B416" t="str">
            <v>2020.12IS41</v>
          </cell>
          <cell r="C416" t="str">
            <v>Cost of sales</v>
          </cell>
          <cell r="D416" t="str">
            <v>IS41</v>
          </cell>
          <cell r="E416" t="str">
            <v>2020.12</v>
          </cell>
          <cell r="F416">
            <v>-58607</v>
          </cell>
        </row>
        <row r="417">
          <cell r="B417" t="str">
            <v>2020.12ISGP</v>
          </cell>
          <cell r="C417" t="str">
            <v>Gross profit</v>
          </cell>
          <cell r="D417" t="str">
            <v>ISGP</v>
          </cell>
          <cell r="E417" t="str">
            <v>2020.12</v>
          </cell>
          <cell r="F417">
            <v>41180</v>
          </cell>
        </row>
        <row r="418">
          <cell r="B418" t="str">
            <v>2020.12IS52</v>
          </cell>
          <cell r="C418" t="str">
            <v>Marketing expenses</v>
          </cell>
          <cell r="D418" t="str">
            <v>IS52</v>
          </cell>
          <cell r="E418" t="str">
            <v>2020.12</v>
          </cell>
          <cell r="F418">
            <v>-11334</v>
          </cell>
        </row>
        <row r="419">
          <cell r="B419" t="str">
            <v>2020.12IS51</v>
          </cell>
          <cell r="C419" t="str">
            <v>Administrative expenses</v>
          </cell>
          <cell r="D419" t="str">
            <v>IS51</v>
          </cell>
          <cell r="E419" t="str">
            <v>2020.12</v>
          </cell>
          <cell r="F419">
            <v>-6493</v>
          </cell>
        </row>
        <row r="420">
          <cell r="B420" t="str">
            <v>2020.12IS53</v>
          </cell>
          <cell r="C420" t="str">
            <v>Research and Development costs</v>
          </cell>
          <cell r="D420" t="str">
            <v>IS53</v>
          </cell>
          <cell r="E420" t="str">
            <v>2020.12</v>
          </cell>
          <cell r="F420">
            <v>-3762</v>
          </cell>
        </row>
        <row r="421">
          <cell r="B421" t="str">
            <v>2020.12ISOOP</v>
          </cell>
          <cell r="C421" t="str">
            <v>Other operating income and expenses</v>
          </cell>
          <cell r="D421" t="str">
            <v>ISOOP</v>
          </cell>
          <cell r="E421" t="str">
            <v>2020.12</v>
          </cell>
          <cell r="F421">
            <v>-445</v>
          </cell>
        </row>
        <row r="422">
          <cell r="B422" t="str">
            <v>2020.12ISShareA</v>
          </cell>
          <cell r="C422" t="str">
            <v>Share of profit of associates</v>
          </cell>
          <cell r="D422" t="str">
            <v>ISShareA</v>
          </cell>
          <cell r="E422" t="str">
            <v>2020.12</v>
          </cell>
        </row>
        <row r="423">
          <cell r="B423" t="str">
            <v>2020.12ISOPR</v>
          </cell>
          <cell r="C423" t="str">
            <v>Operating profit</v>
          </cell>
          <cell r="D423" t="str">
            <v>ISOPR</v>
          </cell>
          <cell r="E423" t="str">
            <v>2020.12</v>
          </cell>
          <cell r="F423">
            <v>19146</v>
          </cell>
        </row>
        <row r="424">
          <cell r="B424" t="str">
            <v>2020.12ISFI</v>
          </cell>
          <cell r="C424" t="str">
            <v>Financial income</v>
          </cell>
          <cell r="D424" t="str">
            <v>ISFI</v>
          </cell>
          <cell r="E424" t="str">
            <v>2020.12</v>
          </cell>
          <cell r="F424">
            <v>161</v>
          </cell>
        </row>
        <row r="425">
          <cell r="B425" t="str">
            <v>2020.12ISFE</v>
          </cell>
          <cell r="C425" t="str">
            <v>Financial expenses</v>
          </cell>
          <cell r="D425" t="str">
            <v>ISFE</v>
          </cell>
          <cell r="E425" t="str">
            <v>2020.12</v>
          </cell>
          <cell r="F425">
            <v>-482</v>
          </cell>
        </row>
        <row r="426">
          <cell r="B426" t="str">
            <v>2020.12ISNFI</v>
          </cell>
          <cell r="C426" t="str">
            <v>Net financial items</v>
          </cell>
          <cell r="D426" t="str">
            <v>ISNFI</v>
          </cell>
          <cell r="E426" t="str">
            <v>2020.12</v>
          </cell>
          <cell r="F426">
            <v>-321</v>
          </cell>
        </row>
        <row r="427">
          <cell r="B427" t="str">
            <v>2020.12ISPBT</v>
          </cell>
          <cell r="C427" t="str">
            <v>Profit before tax</v>
          </cell>
          <cell r="D427" t="str">
            <v>ISPBT</v>
          </cell>
          <cell r="E427" t="str">
            <v>2020.12</v>
          </cell>
          <cell r="F427">
            <v>18825</v>
          </cell>
        </row>
        <row r="428">
          <cell r="B428" t="str">
            <v>2020.12ISTAX</v>
          </cell>
          <cell r="C428" t="str">
            <v>Income tax expense</v>
          </cell>
          <cell r="D428" t="str">
            <v>ISTAX</v>
          </cell>
          <cell r="E428" t="str">
            <v>2020.12</v>
          </cell>
          <cell r="F428">
            <v>-4042</v>
          </cell>
        </row>
        <row r="429">
          <cell r="B429" t="str">
            <v>2020.12ISPROFITCONT</v>
          </cell>
          <cell r="C429" t="str">
            <v>Profit from continued operations</v>
          </cell>
          <cell r="D429" t="str">
            <v>ISPROFITCONT</v>
          </cell>
          <cell r="E429" t="str">
            <v>2020.12</v>
          </cell>
          <cell r="F429">
            <v>14783</v>
          </cell>
        </row>
        <row r="430">
          <cell r="B430" t="str">
            <v>2020.12ISCGDISC</v>
          </cell>
          <cell r="C430" t="str">
            <v>Capital gain from discontinued operations</v>
          </cell>
          <cell r="D430" t="str">
            <v>ISCGDISC</v>
          </cell>
          <cell r="E430" t="str">
            <v>2020.12</v>
          </cell>
          <cell r="F430">
            <v>0</v>
          </cell>
        </row>
        <row r="431">
          <cell r="B431" t="str">
            <v>2020.12ISTRANSDIFF</v>
          </cell>
          <cell r="C431" t="str">
            <v>Translation difference recycled</v>
          </cell>
          <cell r="D431" t="str">
            <v>ISTRANSDIFF</v>
          </cell>
          <cell r="E431" t="str">
            <v>2020.12</v>
          </cell>
          <cell r="F431">
            <v>0</v>
          </cell>
        </row>
        <row r="432">
          <cell r="B432" t="str">
            <v>2020.12ISIMPDISC</v>
          </cell>
          <cell r="C432" t="str">
            <v>Impairment of discontinued operations</v>
          </cell>
          <cell r="D432" t="str">
            <v>ISIMPDISC</v>
          </cell>
          <cell r="E432" t="str">
            <v>2020.12</v>
          </cell>
          <cell r="F432">
            <v>0</v>
          </cell>
        </row>
        <row r="433">
          <cell r="B433" t="str">
            <v>2020.12ISTAXIMPDISC</v>
          </cell>
          <cell r="C433" t="str">
            <v>Taxes related to impairment of discontinued operations</v>
          </cell>
          <cell r="D433" t="str">
            <v>ISTAXIMPDISC</v>
          </cell>
          <cell r="E433" t="str">
            <v>2020.12</v>
          </cell>
          <cell r="F433">
            <v>0</v>
          </cell>
        </row>
        <row r="434">
          <cell r="B434" t="str">
            <v>2020.12ISPROFTDISC</v>
          </cell>
          <cell r="C434" t="str">
            <v>Profit from discontinued operation, net of tax</v>
          </cell>
          <cell r="D434" t="str">
            <v>ISPROFTDISC</v>
          </cell>
          <cell r="E434" t="str">
            <v>2020.12</v>
          </cell>
          <cell r="F434">
            <v>0</v>
          </cell>
        </row>
        <row r="435">
          <cell r="B435" t="str">
            <v>2020.12ISPROFIT</v>
          </cell>
          <cell r="C435" t="str">
            <v>Profit for the period</v>
          </cell>
          <cell r="D435" t="str">
            <v>ISPROFIT</v>
          </cell>
          <cell r="E435" t="str">
            <v>2020.12</v>
          </cell>
          <cell r="F435">
            <v>14783</v>
          </cell>
        </row>
        <row r="436">
          <cell r="B436" t="str">
            <v>2020.12ISEHP</v>
          </cell>
          <cell r="C436" t="str">
            <v>-Equity holders of the parent</v>
          </cell>
          <cell r="D436" t="str">
            <v>ISEHP</v>
          </cell>
          <cell r="E436" t="str">
            <v>2020.12</v>
          </cell>
          <cell r="F436">
            <v>14779</v>
          </cell>
        </row>
        <row r="437">
          <cell r="B437" t="str">
            <v>2020.12ISMI</v>
          </cell>
          <cell r="C437" t="str">
            <v>-Minority interest</v>
          </cell>
          <cell r="D437" t="str">
            <v>ISMI</v>
          </cell>
          <cell r="E437" t="str">
            <v>2020.12</v>
          </cell>
          <cell r="F437">
            <v>4</v>
          </cell>
        </row>
        <row r="438">
          <cell r="B438" t="str">
            <v>2020.12ISBEPS</v>
          </cell>
          <cell r="C438" t="str">
            <v>Basic earnings per share, SEK</v>
          </cell>
          <cell r="D438" t="str">
            <v>ISBEPS</v>
          </cell>
          <cell r="E438" t="str">
            <v>2020.12</v>
          </cell>
          <cell r="F438">
            <v>12.16</v>
          </cell>
        </row>
        <row r="439">
          <cell r="B439" t="str">
            <v>2020.12ISDEPS</v>
          </cell>
          <cell r="C439" t="str">
            <v>Diluted earnings per share, SEK</v>
          </cell>
          <cell r="D439" t="str">
            <v>ISDEPS</v>
          </cell>
          <cell r="E439" t="str">
            <v>2020.12</v>
          </cell>
          <cell r="F439">
            <v>12.14</v>
          </cell>
        </row>
        <row r="440">
          <cell r="B440" t="str">
            <v>2020.12ISINET</v>
          </cell>
          <cell r="C440" t="str">
            <v>Interest net</v>
          </cell>
          <cell r="D440" t="str">
            <v>ISINET</v>
          </cell>
          <cell r="E440" t="str">
            <v>2020.12</v>
          </cell>
          <cell r="F440">
            <v>-245</v>
          </cell>
        </row>
        <row r="441">
          <cell r="B441" t="str">
            <v>2020.12FI10</v>
          </cell>
          <cell r="C441" t="str">
            <v>Intangible assets</v>
          </cell>
          <cell r="D441" t="str">
            <v>FI10</v>
          </cell>
          <cell r="E441" t="str">
            <v>2020.12</v>
          </cell>
          <cell r="F441">
            <v>45840</v>
          </cell>
        </row>
        <row r="442">
          <cell r="B442" t="str">
            <v>2020.12FI11HFL</v>
          </cell>
          <cell r="C442" t="str">
            <v>Rental equipment</v>
          </cell>
          <cell r="D442" t="str">
            <v>FI11HFL</v>
          </cell>
          <cell r="E442" t="str">
            <v>2020.12</v>
          </cell>
          <cell r="F442">
            <v>2255</v>
          </cell>
        </row>
        <row r="443">
          <cell r="B443" t="str">
            <v>2020.12FI11PPE</v>
          </cell>
          <cell r="C443" t="str">
            <v>Other property, plant and equipment</v>
          </cell>
          <cell r="D443" t="str">
            <v>FI11PPE</v>
          </cell>
          <cell r="E443" t="str">
            <v>2020.12</v>
          </cell>
          <cell r="F443">
            <v>11136</v>
          </cell>
        </row>
        <row r="444">
          <cell r="B444" t="str">
            <v>2020.12FI12_131</v>
          </cell>
          <cell r="C444" t="str">
            <v>Financial assets and other receivables</v>
          </cell>
          <cell r="D444" t="str">
            <v>FI12_131</v>
          </cell>
          <cell r="E444" t="str">
            <v>2020.12</v>
          </cell>
          <cell r="F444">
            <v>1706</v>
          </cell>
        </row>
        <row r="445">
          <cell r="B445" t="str">
            <v>2020.12FI139</v>
          </cell>
          <cell r="C445" t="str">
            <v>Deferred tax assets</v>
          </cell>
          <cell r="D445" t="str">
            <v>FI139</v>
          </cell>
          <cell r="E445" t="str">
            <v>2020.12</v>
          </cell>
          <cell r="F445">
            <v>1484</v>
          </cell>
        </row>
        <row r="446">
          <cell r="B446" t="str">
            <v>2020.12FI1NC</v>
          </cell>
          <cell r="C446" t="str">
            <v>Total non-current assets</v>
          </cell>
          <cell r="D446" t="str">
            <v>FI1NC</v>
          </cell>
          <cell r="E446" t="str">
            <v>2020.12</v>
          </cell>
          <cell r="F446">
            <v>62421</v>
          </cell>
        </row>
        <row r="447">
          <cell r="B447" t="str">
            <v>2020.12FI14</v>
          </cell>
          <cell r="C447" t="str">
            <v>Inventories</v>
          </cell>
          <cell r="D447" t="str">
            <v>FI14</v>
          </cell>
          <cell r="E447" t="str">
            <v>2020.12</v>
          </cell>
          <cell r="F447">
            <v>13450</v>
          </cell>
        </row>
        <row r="448">
          <cell r="B448" t="str">
            <v>2020.12FI15_16</v>
          </cell>
          <cell r="C448" t="str">
            <v>Trade and other receivables</v>
          </cell>
          <cell r="D448" t="str">
            <v>FI15_16</v>
          </cell>
          <cell r="E448" t="str">
            <v>2020.12</v>
          </cell>
          <cell r="F448">
            <v>25777</v>
          </cell>
        </row>
        <row r="449">
          <cell r="B449" t="str">
            <v>2020.12FI17</v>
          </cell>
          <cell r="C449" t="str">
            <v>Other financial assets</v>
          </cell>
          <cell r="D449" t="str">
            <v>FI17</v>
          </cell>
          <cell r="E449" t="str">
            <v>2020.12</v>
          </cell>
          <cell r="F449">
            <v>58</v>
          </cell>
        </row>
        <row r="450">
          <cell r="B450" t="str">
            <v>2020.12FI18</v>
          </cell>
          <cell r="C450" t="str">
            <v>Cash and cash equivalents</v>
          </cell>
          <cell r="D450" t="str">
            <v>FI18</v>
          </cell>
          <cell r="E450" t="str">
            <v>2020.12</v>
          </cell>
          <cell r="F450">
            <v>11655</v>
          </cell>
        </row>
        <row r="451">
          <cell r="B451" t="str">
            <v>2020.12FI19</v>
          </cell>
          <cell r="C451" t="str">
            <v>Assets classified as held for sale</v>
          </cell>
          <cell r="D451" t="str">
            <v>FI19</v>
          </cell>
          <cell r="E451" t="str">
            <v>2020.12</v>
          </cell>
          <cell r="F451">
            <v>5</v>
          </cell>
        </row>
        <row r="452">
          <cell r="B452" t="str">
            <v>2020.12FI1C</v>
          </cell>
          <cell r="C452" t="str">
            <v>Total current assets</v>
          </cell>
          <cell r="D452" t="str">
            <v>FI1C</v>
          </cell>
          <cell r="E452" t="str">
            <v>2020.12</v>
          </cell>
          <cell r="F452">
            <v>50945</v>
          </cell>
        </row>
        <row r="453">
          <cell r="B453" t="str">
            <v>2020.12FI1</v>
          </cell>
          <cell r="C453" t="str">
            <v>Total assets</v>
          </cell>
          <cell r="D453" t="str">
            <v>FI1</v>
          </cell>
          <cell r="E453" t="str">
            <v>2020.12</v>
          </cell>
          <cell r="F453">
            <v>113366</v>
          </cell>
        </row>
        <row r="454">
          <cell r="B454" t="str">
            <v>2020.12FI2ES</v>
          </cell>
          <cell r="C454" t="str">
            <v>Total equity attributable to equity holders of the parent</v>
          </cell>
          <cell r="D454" t="str">
            <v>FI2ES</v>
          </cell>
          <cell r="E454" t="str">
            <v>2020.12</v>
          </cell>
          <cell r="F454">
            <v>53215</v>
          </cell>
        </row>
        <row r="455">
          <cell r="B455" t="str">
            <v>2020.12FI2EM</v>
          </cell>
          <cell r="C455" t="str">
            <v>Minority interest</v>
          </cell>
          <cell r="D455" t="str">
            <v>FI2EM</v>
          </cell>
          <cell r="E455" t="str">
            <v>2020.12</v>
          </cell>
          <cell r="F455">
            <v>319</v>
          </cell>
        </row>
        <row r="456">
          <cell r="B456" t="str">
            <v>2020.12FI2E</v>
          </cell>
          <cell r="C456" t="str">
            <v>Total equity</v>
          </cell>
          <cell r="D456" t="str">
            <v>FI2E</v>
          </cell>
          <cell r="E456" t="str">
            <v>2020.12</v>
          </cell>
          <cell r="F456">
            <v>53534</v>
          </cell>
        </row>
        <row r="457">
          <cell r="B457" t="str">
            <v>2020.12FI21</v>
          </cell>
          <cell r="C457" t="str">
            <v>Interest-bearing loans and borrowings(non-current liabilities)</v>
          </cell>
          <cell r="D457" t="str">
            <v>FI21</v>
          </cell>
          <cell r="E457" t="str">
            <v>2020.12</v>
          </cell>
          <cell r="F457">
            <v>21669</v>
          </cell>
        </row>
        <row r="458">
          <cell r="B458" t="str">
            <v>2020.12FI22</v>
          </cell>
          <cell r="C458" t="str">
            <v>Employee benefits</v>
          </cell>
          <cell r="D458" t="str">
            <v>FI22</v>
          </cell>
          <cell r="E458" t="str">
            <v>2020.12</v>
          </cell>
          <cell r="F458">
            <v>3488</v>
          </cell>
        </row>
        <row r="459">
          <cell r="B459" t="str">
            <v>2020.12FI23_241</v>
          </cell>
          <cell r="C459" t="str">
            <v>Other liabilities and provisions</v>
          </cell>
          <cell r="D459" t="str">
            <v>FI23_241</v>
          </cell>
          <cell r="E459" t="str">
            <v>2020.12</v>
          </cell>
          <cell r="F459">
            <v>1473</v>
          </cell>
        </row>
        <row r="460">
          <cell r="B460" t="str">
            <v>2020.12FI249</v>
          </cell>
          <cell r="C460" t="str">
            <v>Deferred tax liabilities</v>
          </cell>
          <cell r="D460" t="str">
            <v>FI249</v>
          </cell>
          <cell r="E460" t="str">
            <v>2020.12</v>
          </cell>
          <cell r="F460">
            <v>1736</v>
          </cell>
        </row>
        <row r="461">
          <cell r="B461" t="str">
            <v>2020.12FI2NC</v>
          </cell>
          <cell r="C461" t="str">
            <v>Total non-current liabilities</v>
          </cell>
          <cell r="D461" t="str">
            <v>FI2NC</v>
          </cell>
          <cell r="E461" t="str">
            <v>2020.12</v>
          </cell>
          <cell r="F461">
            <v>28366</v>
          </cell>
        </row>
        <row r="462">
          <cell r="B462" t="str">
            <v>2020.12FI25</v>
          </cell>
          <cell r="C462" t="str">
            <v>Interest-bearing loans and borrowings</v>
          </cell>
          <cell r="D462" t="str">
            <v>FI25</v>
          </cell>
          <cell r="E462" t="str">
            <v>2020.12</v>
          </cell>
          <cell r="F462">
            <v>2977</v>
          </cell>
        </row>
        <row r="463">
          <cell r="B463" t="str">
            <v>2020.12FI26_27</v>
          </cell>
          <cell r="C463" t="str">
            <v>Trade payables and other liabilities</v>
          </cell>
          <cell r="D463" t="str">
            <v>FI26_27</v>
          </cell>
          <cell r="E463" t="str">
            <v>2020.12</v>
          </cell>
          <cell r="F463">
            <v>26556</v>
          </cell>
        </row>
        <row r="464">
          <cell r="B464" t="str">
            <v>2020.12FI28</v>
          </cell>
          <cell r="C464" t="str">
            <v>Provisions</v>
          </cell>
          <cell r="D464" t="str">
            <v>FI28</v>
          </cell>
          <cell r="E464" t="str">
            <v>2020.12</v>
          </cell>
          <cell r="F464">
            <v>1933</v>
          </cell>
        </row>
        <row r="465">
          <cell r="B465" t="str">
            <v>2020.12FI29</v>
          </cell>
          <cell r="C465" t="str">
            <v>Liabilites classified as held for sale</v>
          </cell>
          <cell r="D465" t="str">
            <v>FI29</v>
          </cell>
          <cell r="E465" t="str">
            <v>2020.12</v>
          </cell>
          <cell r="F465">
            <v>0</v>
          </cell>
        </row>
        <row r="466">
          <cell r="B466" t="str">
            <v>2020.12FI2C</v>
          </cell>
          <cell r="C466" t="str">
            <v>Total current liabilities</v>
          </cell>
          <cell r="D466" t="str">
            <v>FI2C</v>
          </cell>
          <cell r="E466" t="str">
            <v>2020.12</v>
          </cell>
          <cell r="F466">
            <v>31466</v>
          </cell>
        </row>
        <row r="467">
          <cell r="B467" t="str">
            <v>2020.12FI2</v>
          </cell>
          <cell r="C467" t="str">
            <v>Total equity and liabilities</v>
          </cell>
          <cell r="D467" t="str">
            <v>FI2</v>
          </cell>
          <cell r="E467" t="str">
            <v>2020.12</v>
          </cell>
          <cell r="F467">
            <v>113366</v>
          </cell>
        </row>
        <row r="468">
          <cell r="B468" t="str">
            <v>2020.12KREPS12MB</v>
          </cell>
          <cell r="C468" t="str">
            <v>Earnings per share 12 month v(basic)</v>
          </cell>
          <cell r="D468" t="str">
            <v>KREPS12MB</v>
          </cell>
          <cell r="E468" t="str">
            <v>2020.12</v>
          </cell>
          <cell r="F468">
            <v>12.1595</v>
          </cell>
        </row>
        <row r="469">
          <cell r="B469" t="str">
            <v>2020.12KREPSYTDB</v>
          </cell>
          <cell r="C469" t="str">
            <v>Earnings per share accumulated(basic)</v>
          </cell>
          <cell r="D469" t="str">
            <v>KREPSYTDB</v>
          </cell>
          <cell r="E469" t="str">
            <v>2020.12</v>
          </cell>
          <cell r="F469">
            <v>12.1595</v>
          </cell>
        </row>
        <row r="470">
          <cell r="B470" t="str">
            <v>2020.12KREPSQB</v>
          </cell>
          <cell r="C470" t="str">
            <v>Earnings per share quarterly(basic)</v>
          </cell>
          <cell r="D470" t="str">
            <v>KREPSQB</v>
          </cell>
          <cell r="E470" t="str">
            <v>2020.12</v>
          </cell>
          <cell r="F470">
            <v>3.4506000000000001</v>
          </cell>
        </row>
        <row r="471">
          <cell r="B471" t="str">
            <v>2020.12KREPSQBCON</v>
          </cell>
          <cell r="C471" t="str">
            <v>Earnings per share quarterly (continuing op) (basic)</v>
          </cell>
          <cell r="D471" t="str">
            <v>KREPSQBCON</v>
          </cell>
          <cell r="E471" t="str">
            <v>2020.12</v>
          </cell>
          <cell r="F471">
            <v>3.4506000000000001</v>
          </cell>
        </row>
        <row r="472">
          <cell r="B472" t="str">
            <v>2020.12KRANS12MB</v>
          </cell>
          <cell r="C472" t="str">
            <v>Average number of shares 12m (basic)</v>
          </cell>
          <cell r="D472" t="str">
            <v>KRANS12MB</v>
          </cell>
          <cell r="E472" t="str">
            <v>2020.12</v>
          </cell>
          <cell r="F472">
            <v>1215.42371</v>
          </cell>
        </row>
        <row r="473">
          <cell r="B473" t="str">
            <v>2020.12KRANSYTDB</v>
          </cell>
          <cell r="C473" t="str">
            <v>Average number of shares acc (basic)</v>
          </cell>
          <cell r="D473" t="str">
            <v>KRANSYTDB</v>
          </cell>
          <cell r="E473" t="str">
            <v>2020.12</v>
          </cell>
          <cell r="F473">
            <v>1215.42371</v>
          </cell>
        </row>
        <row r="474">
          <cell r="B474" t="str">
            <v>2020.12KRANSQB</v>
          </cell>
          <cell r="C474" t="str">
            <v>Average number of shares Q (basic)</v>
          </cell>
          <cell r="D474" t="str">
            <v>KRANSQB</v>
          </cell>
          <cell r="E474" t="str">
            <v>2020.12</v>
          </cell>
          <cell r="F474">
            <v>1216.0070860000001</v>
          </cell>
        </row>
        <row r="475">
          <cell r="B475" t="str">
            <v>2020.12KREPS12MD</v>
          </cell>
          <cell r="C475" t="str">
            <v>Earnings per share 12 month v(diluted)</v>
          </cell>
          <cell r="D475" t="str">
            <v>KREPS12MD</v>
          </cell>
          <cell r="E475" t="str">
            <v>2020.12</v>
          </cell>
          <cell r="F475">
            <v>12.1417</v>
          </cell>
        </row>
        <row r="476">
          <cell r="B476" t="str">
            <v>2020.12KREPSYTDD</v>
          </cell>
          <cell r="C476" t="str">
            <v>Earnings per share accumulated(diluted)</v>
          </cell>
          <cell r="D476" t="str">
            <v>KREPSYTDD</v>
          </cell>
          <cell r="E476" t="str">
            <v>2020.12</v>
          </cell>
          <cell r="F476">
            <v>12.1417</v>
          </cell>
        </row>
        <row r="477">
          <cell r="B477" t="str">
            <v>2020.12KREPSQD</v>
          </cell>
          <cell r="C477" t="str">
            <v>Earnings per share quarterly(diluted)</v>
          </cell>
          <cell r="D477" t="str">
            <v>KREPSQD</v>
          </cell>
          <cell r="E477" t="str">
            <v>2020.12</v>
          </cell>
          <cell r="F477">
            <v>3.4445999999999999</v>
          </cell>
        </row>
        <row r="478">
          <cell r="B478" t="str">
            <v>2020.12KREPSQDCON</v>
          </cell>
          <cell r="C478" t="str">
            <v>Earnings per share quarterly (continuing op) (diluted)</v>
          </cell>
          <cell r="D478" t="str">
            <v>KREPSQDCON</v>
          </cell>
          <cell r="E478" t="str">
            <v>2020.12</v>
          </cell>
          <cell r="F478">
            <v>3.4445999999999999</v>
          </cell>
        </row>
        <row r="479">
          <cell r="B479" t="str">
            <v>2020.12KRANS12MD</v>
          </cell>
          <cell r="C479" t="str">
            <v>Average number of shares 12m (diluted)</v>
          </cell>
          <cell r="D479" t="str">
            <v>KRANS12MD</v>
          </cell>
          <cell r="E479" t="str">
            <v>2020.12</v>
          </cell>
          <cell r="F479">
            <v>1217.2125490000001</v>
          </cell>
        </row>
        <row r="480">
          <cell r="B480" t="str">
            <v>2020.12KRANSYTDD</v>
          </cell>
          <cell r="C480" t="str">
            <v>Average number of shares acc (diluted)</v>
          </cell>
          <cell r="D480" t="str">
            <v>KRANSYTDD</v>
          </cell>
          <cell r="E480" t="str">
            <v>2020.12</v>
          </cell>
          <cell r="F480">
            <v>1217.2125490000001</v>
          </cell>
        </row>
        <row r="481">
          <cell r="B481" t="str">
            <v>2020.12KRANSQD</v>
          </cell>
          <cell r="C481" t="str">
            <v>Average number of shares Q (diluted)</v>
          </cell>
          <cell r="D481" t="str">
            <v>KRANSQD</v>
          </cell>
          <cell r="E481" t="str">
            <v>2020.12</v>
          </cell>
          <cell r="F481">
            <v>1218.148003</v>
          </cell>
        </row>
        <row r="482">
          <cell r="B482" t="str">
            <v>2020.12KRFTE</v>
          </cell>
          <cell r="C482" t="str">
            <v>No of employees end of period</v>
          </cell>
          <cell r="D482" t="str">
            <v>KRFTE</v>
          </cell>
          <cell r="E482" t="str">
            <v>2020.12</v>
          </cell>
          <cell r="F482">
            <v>40160</v>
          </cell>
        </row>
        <row r="483">
          <cell r="B483" t="str">
            <v>2020.12KRROE</v>
          </cell>
          <cell r="C483" t="str">
            <v>Return on equity (12mth)</v>
          </cell>
          <cell r="D483" t="str">
            <v>KRROE</v>
          </cell>
          <cell r="E483" t="str">
            <v>2020.12</v>
          </cell>
          <cell r="F483">
            <v>26.765792523906111</v>
          </cell>
        </row>
        <row r="484">
          <cell r="B484" t="str">
            <v>2020.12KRRCR</v>
          </cell>
          <cell r="C484" t="str">
            <v>Risk capital ratio</v>
          </cell>
          <cell r="D484" t="str">
            <v>KRRCR</v>
          </cell>
          <cell r="E484" t="str">
            <v>2020.12</v>
          </cell>
          <cell r="F484">
            <v>47.222271227704951</v>
          </cell>
        </row>
        <row r="485">
          <cell r="B485" t="str">
            <v>2020.12KRANI</v>
          </cell>
          <cell r="C485" t="str">
            <v xml:space="preserve">Adjusted Net indebtedness </v>
          </cell>
          <cell r="D485" t="str">
            <v>KRANI</v>
          </cell>
          <cell r="E485" t="str">
            <v>2020.12</v>
          </cell>
          <cell r="F485">
            <v>16421</v>
          </cell>
        </row>
        <row r="486">
          <cell r="B486" t="str">
            <v>2020.12KRDERNC</v>
          </cell>
          <cell r="C486" t="str">
            <v>Debt equity ratio net of cash</v>
          </cell>
          <cell r="D486" t="str">
            <v>KRDERNC</v>
          </cell>
          <cell r="E486" t="str">
            <v>2020.12</v>
          </cell>
          <cell r="F486">
            <v>30.67</v>
          </cell>
        </row>
        <row r="487">
          <cell r="B487" t="str">
            <v>2020.12KREQS</v>
          </cell>
          <cell r="C487" t="str">
            <v>Equity per share</v>
          </cell>
          <cell r="D487" t="str">
            <v>KREQS</v>
          </cell>
          <cell r="E487" t="str">
            <v>2020.12</v>
          </cell>
          <cell r="F487">
            <v>44.045545236237004</v>
          </cell>
        </row>
        <row r="488">
          <cell r="B488" t="str">
            <v>2020.12KRESR</v>
          </cell>
          <cell r="C488" t="str">
            <v>Equity/asset ratio</v>
          </cell>
          <cell r="D488" t="str">
            <v>KRESR</v>
          </cell>
          <cell r="E488" t="str">
            <v>2020.12</v>
          </cell>
          <cell r="F488">
            <v>47.222271227704951</v>
          </cell>
        </row>
        <row r="489">
          <cell r="B489" t="str">
            <v>2020.12KRDER</v>
          </cell>
          <cell r="C489" t="str">
            <v>Debt/ Equity ratio</v>
          </cell>
          <cell r="D489" t="str">
            <v>KRDER</v>
          </cell>
          <cell r="E489" t="str">
            <v>2020.12</v>
          </cell>
          <cell r="F489">
            <v>30.673964209661147</v>
          </cell>
        </row>
        <row r="490">
          <cell r="B490" t="str">
            <v>2020.12KRACE</v>
          </cell>
          <cell r="C490" t="str">
            <v>Average capital employed</v>
          </cell>
          <cell r="D490" t="str">
            <v>KRACE</v>
          </cell>
          <cell r="E490" t="str">
            <v>2020.12</v>
          </cell>
          <cell r="F490">
            <v>83649</v>
          </cell>
        </row>
        <row r="491">
          <cell r="B491" t="str">
            <v>2020.12KRAINRS</v>
          </cell>
          <cell r="C491" t="str">
            <v>Fair value adj interest rate swap</v>
          </cell>
          <cell r="D491" t="str">
            <v>KRAINRS</v>
          </cell>
          <cell r="E491" t="str">
            <v>2020.12</v>
          </cell>
          <cell r="F491">
            <v>0</v>
          </cell>
        </row>
        <row r="492">
          <cell r="B492" t="str">
            <v>2020.12KRROCE</v>
          </cell>
          <cell r="C492" t="str">
            <v>Return on capital employed (restated for continuing op)</v>
          </cell>
          <cell r="D492" t="str">
            <v>KRROCE</v>
          </cell>
          <cell r="E492" t="str">
            <v>2020.12</v>
          </cell>
          <cell r="F492">
            <v>23.076187402120766</v>
          </cell>
        </row>
        <row r="495">
          <cell r="B495" t="str">
            <v>2021.03IS31</v>
          </cell>
          <cell r="C495" t="str">
            <v>Revenue</v>
          </cell>
          <cell r="D495" t="str">
            <v>IS31</v>
          </cell>
          <cell r="E495" t="str">
            <v>2021.03</v>
          </cell>
          <cell r="F495">
            <v>26021</v>
          </cell>
        </row>
        <row r="496">
          <cell r="B496" t="str">
            <v>2021.03IS41</v>
          </cell>
          <cell r="C496" t="str">
            <v>Cost of sales</v>
          </cell>
          <cell r="D496" t="str">
            <v>IS41</v>
          </cell>
          <cell r="E496" t="str">
            <v>2021.03</v>
          </cell>
          <cell r="F496">
            <v>-15185</v>
          </cell>
        </row>
        <row r="497">
          <cell r="B497" t="str">
            <v>2021.03ISGP</v>
          </cell>
          <cell r="C497" t="str">
            <v>Gross profit</v>
          </cell>
          <cell r="D497" t="str">
            <v>ISGP</v>
          </cell>
          <cell r="E497" t="str">
            <v>2021.03</v>
          </cell>
          <cell r="F497">
            <v>10836</v>
          </cell>
        </row>
        <row r="498">
          <cell r="B498" t="str">
            <v>2021.03IS52</v>
          </cell>
          <cell r="C498" t="str">
            <v>Marketing expenses</v>
          </cell>
          <cell r="D498" t="str">
            <v>IS52</v>
          </cell>
          <cell r="E498" t="str">
            <v>2021.03</v>
          </cell>
          <cell r="F498">
            <v>-2853</v>
          </cell>
        </row>
        <row r="499">
          <cell r="B499" t="str">
            <v>2021.03IS51</v>
          </cell>
          <cell r="C499" t="str">
            <v>Administrative expenses</v>
          </cell>
          <cell r="D499" t="str">
            <v>IS51</v>
          </cell>
          <cell r="E499" t="str">
            <v>2021.03</v>
          </cell>
          <cell r="F499">
            <v>-1866</v>
          </cell>
        </row>
        <row r="500">
          <cell r="B500" t="str">
            <v>2021.03IS53</v>
          </cell>
          <cell r="C500" t="str">
            <v>Research and Development costs</v>
          </cell>
          <cell r="D500" t="str">
            <v>IS53</v>
          </cell>
          <cell r="E500" t="str">
            <v>2021.03</v>
          </cell>
          <cell r="F500">
            <v>-978</v>
          </cell>
        </row>
        <row r="501">
          <cell r="B501" t="str">
            <v>2021.03ISOOP</v>
          </cell>
          <cell r="C501" t="str">
            <v>Other operating income and expenses</v>
          </cell>
          <cell r="D501" t="str">
            <v>ISOOP</v>
          </cell>
          <cell r="E501" t="str">
            <v>2021.03</v>
          </cell>
          <cell r="F501">
            <v>248</v>
          </cell>
        </row>
        <row r="502">
          <cell r="B502" t="str">
            <v>2021.03ISShareA</v>
          </cell>
          <cell r="C502" t="str">
            <v>Share of profit of associates</v>
          </cell>
          <cell r="D502" t="str">
            <v>ISShareA</v>
          </cell>
          <cell r="E502" t="str">
            <v>2021.03</v>
          </cell>
        </row>
        <row r="503">
          <cell r="B503" t="str">
            <v>2021.03ISOPR</v>
          </cell>
          <cell r="C503" t="str">
            <v>Operating profit</v>
          </cell>
          <cell r="D503" t="str">
            <v>ISOPR</v>
          </cell>
          <cell r="E503" t="str">
            <v>2021.03</v>
          </cell>
          <cell r="F503">
            <v>5387</v>
          </cell>
        </row>
        <row r="504">
          <cell r="B504" t="str">
            <v>2021.03ISFI</v>
          </cell>
          <cell r="C504" t="str">
            <v>Financial income</v>
          </cell>
          <cell r="D504" t="str">
            <v>ISFI</v>
          </cell>
          <cell r="E504" t="str">
            <v>2021.03</v>
          </cell>
          <cell r="F504">
            <v>62</v>
          </cell>
        </row>
        <row r="505">
          <cell r="B505" t="str">
            <v>2021.03ISFE</v>
          </cell>
          <cell r="C505" t="str">
            <v>Financial expenses</v>
          </cell>
          <cell r="D505" t="str">
            <v>ISFE</v>
          </cell>
          <cell r="E505" t="str">
            <v>2021.03</v>
          </cell>
          <cell r="F505">
            <v>-106</v>
          </cell>
        </row>
        <row r="506">
          <cell r="B506" t="str">
            <v>2021.03ISNFI</v>
          </cell>
          <cell r="C506" t="str">
            <v>Net financial items</v>
          </cell>
          <cell r="D506" t="str">
            <v>ISNFI</v>
          </cell>
          <cell r="E506" t="str">
            <v>2021.03</v>
          </cell>
          <cell r="F506">
            <v>-44</v>
          </cell>
        </row>
        <row r="507">
          <cell r="B507" t="str">
            <v>2021.03ISPBT</v>
          </cell>
          <cell r="C507" t="str">
            <v>Profit before tax</v>
          </cell>
          <cell r="D507" t="str">
            <v>ISPBT</v>
          </cell>
          <cell r="E507" t="str">
            <v>2021.03</v>
          </cell>
          <cell r="F507">
            <v>5343</v>
          </cell>
        </row>
        <row r="508">
          <cell r="B508" t="str">
            <v>2021.03ISTAX</v>
          </cell>
          <cell r="C508" t="str">
            <v>Income tax expense</v>
          </cell>
          <cell r="D508" t="str">
            <v>ISTAX</v>
          </cell>
          <cell r="E508" t="str">
            <v>2021.03</v>
          </cell>
          <cell r="F508">
            <v>-1226</v>
          </cell>
        </row>
        <row r="509">
          <cell r="B509" t="str">
            <v>2021.03ISPROFITCONT</v>
          </cell>
          <cell r="C509" t="str">
            <v>Profit from continued operations</v>
          </cell>
          <cell r="D509" t="str">
            <v>ISPROFITCONT</v>
          </cell>
          <cell r="E509" t="str">
            <v>2021.03</v>
          </cell>
          <cell r="F509">
            <v>4117</v>
          </cell>
        </row>
        <row r="510">
          <cell r="B510" t="str">
            <v>2021.03ISCGDISC</v>
          </cell>
          <cell r="C510" t="str">
            <v>Capital gain from discontinued operations</v>
          </cell>
          <cell r="D510" t="str">
            <v>ISCGDISC</v>
          </cell>
          <cell r="E510" t="str">
            <v>2021.03</v>
          </cell>
          <cell r="F510">
            <v>0</v>
          </cell>
        </row>
        <row r="511">
          <cell r="B511" t="str">
            <v>2021.03ISTRANSDIFF</v>
          </cell>
          <cell r="C511" t="str">
            <v>Translation difference recycled</v>
          </cell>
          <cell r="D511" t="str">
            <v>ISTRANSDIFF</v>
          </cell>
          <cell r="E511" t="str">
            <v>2021.03</v>
          </cell>
          <cell r="F511">
            <v>0</v>
          </cell>
        </row>
        <row r="512">
          <cell r="B512" t="str">
            <v>2021.03ISIMPDISC</v>
          </cell>
          <cell r="C512" t="str">
            <v>Impairment of discontinued operations</v>
          </cell>
          <cell r="D512" t="str">
            <v>ISIMPDISC</v>
          </cell>
          <cell r="E512" t="str">
            <v>2021.03</v>
          </cell>
          <cell r="F512">
            <v>0</v>
          </cell>
        </row>
        <row r="513">
          <cell r="B513" t="str">
            <v>2021.03ISTAXIMPDISC</v>
          </cell>
          <cell r="C513" t="str">
            <v>Taxes related to impairment of discontinued operations</v>
          </cell>
          <cell r="D513" t="str">
            <v>ISTAXIMPDISC</v>
          </cell>
          <cell r="E513" t="str">
            <v>2021.03</v>
          </cell>
          <cell r="F513">
            <v>0</v>
          </cell>
        </row>
        <row r="514">
          <cell r="B514" t="str">
            <v>2021.03ISPROFTDISC</v>
          </cell>
          <cell r="C514" t="str">
            <v>Profit from discontinued operation, net of tax</v>
          </cell>
          <cell r="D514" t="str">
            <v>ISPROFTDISC</v>
          </cell>
          <cell r="E514" t="str">
            <v>2021.03</v>
          </cell>
          <cell r="F514">
            <v>0</v>
          </cell>
        </row>
        <row r="515">
          <cell r="B515" t="str">
            <v>2021.03ISPROFIT</v>
          </cell>
          <cell r="C515" t="str">
            <v>Profit for the period</v>
          </cell>
          <cell r="D515" t="str">
            <v>ISPROFIT</v>
          </cell>
          <cell r="E515" t="str">
            <v>2021.03</v>
          </cell>
          <cell r="F515">
            <v>4117</v>
          </cell>
        </row>
        <row r="516">
          <cell r="B516" t="str">
            <v>2021.03ISEHP</v>
          </cell>
          <cell r="C516" t="str">
            <v>-Equity holders of the parent</v>
          </cell>
          <cell r="D516" t="str">
            <v>ISEHP</v>
          </cell>
          <cell r="E516" t="str">
            <v>2021.03</v>
          </cell>
          <cell r="F516">
            <v>4115</v>
          </cell>
        </row>
        <row r="517">
          <cell r="B517" t="str">
            <v>2021.03ISMI</v>
          </cell>
          <cell r="C517" t="str">
            <v>-Minority interest</v>
          </cell>
          <cell r="D517" t="str">
            <v>ISMI</v>
          </cell>
          <cell r="E517" t="str">
            <v>2021.03</v>
          </cell>
          <cell r="F517">
            <v>2</v>
          </cell>
        </row>
        <row r="518">
          <cell r="B518" t="str">
            <v>2021.03ISBEPS</v>
          </cell>
          <cell r="C518" t="str">
            <v>Basic earnings per share, SEK</v>
          </cell>
          <cell r="D518" t="str">
            <v>ISBEPS</v>
          </cell>
          <cell r="E518" t="str">
            <v>2021.03</v>
          </cell>
          <cell r="F518">
            <v>3.38</v>
          </cell>
        </row>
        <row r="519">
          <cell r="B519" t="str">
            <v>2021.03ISDEPS</v>
          </cell>
          <cell r="C519" t="str">
            <v>Diluted earnings per share, SEK</v>
          </cell>
          <cell r="D519" t="str">
            <v>ISDEPS</v>
          </cell>
          <cell r="E519" t="str">
            <v>2021.03</v>
          </cell>
          <cell r="F519">
            <v>3.38</v>
          </cell>
        </row>
        <row r="520">
          <cell r="B520" t="str">
            <v>2021.03ISINET</v>
          </cell>
          <cell r="C520" t="str">
            <v>Interest net</v>
          </cell>
          <cell r="D520" t="str">
            <v>ISINET</v>
          </cell>
          <cell r="E520" t="str">
            <v>2021.03</v>
          </cell>
          <cell r="F520">
            <v>-42</v>
          </cell>
        </row>
        <row r="521">
          <cell r="B521" t="str">
            <v>2021.03FI10</v>
          </cell>
          <cell r="C521" t="str">
            <v>Intangible assets</v>
          </cell>
          <cell r="D521" t="str">
            <v>FI10</v>
          </cell>
          <cell r="E521" t="str">
            <v>2021.03</v>
          </cell>
          <cell r="F521">
            <v>47789</v>
          </cell>
        </row>
        <row r="522">
          <cell r="B522" t="str">
            <v>2021.03FI11HFL</v>
          </cell>
          <cell r="C522" t="str">
            <v>Rental equipment</v>
          </cell>
          <cell r="D522" t="str">
            <v>FI11HFL</v>
          </cell>
          <cell r="E522" t="str">
            <v>2021.03</v>
          </cell>
          <cell r="F522">
            <v>2276</v>
          </cell>
        </row>
        <row r="523">
          <cell r="B523" t="str">
            <v>2021.03FI11PPE</v>
          </cell>
          <cell r="C523" t="str">
            <v>Other property, plant and equipment</v>
          </cell>
          <cell r="D523" t="str">
            <v>FI11PPE</v>
          </cell>
          <cell r="E523" t="str">
            <v>2021.03</v>
          </cell>
          <cell r="F523">
            <v>11557</v>
          </cell>
        </row>
        <row r="524">
          <cell r="B524" t="str">
            <v>2021.03FI12_131</v>
          </cell>
          <cell r="C524" t="str">
            <v>Financial assets and other receivables</v>
          </cell>
          <cell r="D524" t="str">
            <v>FI12_131</v>
          </cell>
          <cell r="E524" t="str">
            <v>2021.03</v>
          </cell>
          <cell r="F524">
            <v>1656</v>
          </cell>
        </row>
        <row r="525">
          <cell r="B525" t="str">
            <v>2021.03FI139</v>
          </cell>
          <cell r="C525" t="str">
            <v>Deferred tax assets</v>
          </cell>
          <cell r="D525" t="str">
            <v>FI139</v>
          </cell>
          <cell r="E525" t="str">
            <v>2021.03</v>
          </cell>
          <cell r="F525">
            <v>1508</v>
          </cell>
        </row>
        <row r="526">
          <cell r="B526" t="str">
            <v>2021.03FI1NC</v>
          </cell>
          <cell r="C526" t="str">
            <v>Total non-current assets</v>
          </cell>
          <cell r="D526" t="str">
            <v>FI1NC</v>
          </cell>
          <cell r="E526" t="str">
            <v>2021.03</v>
          </cell>
          <cell r="F526">
            <v>64786</v>
          </cell>
        </row>
        <row r="527">
          <cell r="B527" t="str">
            <v>2021.03FI14</v>
          </cell>
          <cell r="C527" t="str">
            <v>Inventories</v>
          </cell>
          <cell r="D527" t="str">
            <v>FI14</v>
          </cell>
          <cell r="E527" t="str">
            <v>2021.03</v>
          </cell>
          <cell r="F527">
            <v>14696</v>
          </cell>
        </row>
        <row r="528">
          <cell r="B528" t="str">
            <v>2021.03FI15_16</v>
          </cell>
          <cell r="C528" t="str">
            <v>Trade and other receivables</v>
          </cell>
          <cell r="D528" t="str">
            <v>FI15_16</v>
          </cell>
          <cell r="E528" t="str">
            <v>2021.03</v>
          </cell>
          <cell r="F528">
            <v>28491</v>
          </cell>
        </row>
        <row r="529">
          <cell r="B529" t="str">
            <v>2021.03FI17</v>
          </cell>
          <cell r="C529" t="str">
            <v>Other financial assets</v>
          </cell>
          <cell r="D529" t="str">
            <v>FI17</v>
          </cell>
          <cell r="E529" t="str">
            <v>2021.03</v>
          </cell>
          <cell r="F529">
            <v>664</v>
          </cell>
        </row>
        <row r="530">
          <cell r="B530" t="str">
            <v>2021.03FI18</v>
          </cell>
          <cell r="C530" t="str">
            <v>Cash and cash equivalents</v>
          </cell>
          <cell r="D530" t="str">
            <v>FI18</v>
          </cell>
          <cell r="E530" t="str">
            <v>2021.03</v>
          </cell>
          <cell r="F530">
            <v>14746</v>
          </cell>
        </row>
        <row r="531">
          <cell r="B531" t="str">
            <v>2021.03FI19</v>
          </cell>
          <cell r="C531" t="str">
            <v>Assets classified as held for sale</v>
          </cell>
          <cell r="D531" t="str">
            <v>FI19</v>
          </cell>
          <cell r="E531" t="str">
            <v>2021.03</v>
          </cell>
          <cell r="F531">
            <v>5</v>
          </cell>
        </row>
        <row r="532">
          <cell r="B532" t="str">
            <v>2021.03FI1C</v>
          </cell>
          <cell r="C532" t="str">
            <v>Total current assets</v>
          </cell>
          <cell r="D532" t="str">
            <v>FI1C</v>
          </cell>
          <cell r="E532" t="str">
            <v>2021.03</v>
          </cell>
          <cell r="F532">
            <v>58602</v>
          </cell>
        </row>
        <row r="533">
          <cell r="B533" t="str">
            <v>2021.03FI1</v>
          </cell>
          <cell r="C533" t="str">
            <v>Total assets</v>
          </cell>
          <cell r="D533" t="str">
            <v>FI1</v>
          </cell>
          <cell r="E533" t="str">
            <v>2021.03</v>
          </cell>
          <cell r="F533">
            <v>123388</v>
          </cell>
        </row>
        <row r="534">
          <cell r="B534" t="str">
            <v>2021.03FI2ES</v>
          </cell>
          <cell r="C534" t="str">
            <v>Total equity attributable to equity holders of the parent</v>
          </cell>
          <cell r="D534" t="str">
            <v>FI2ES</v>
          </cell>
          <cell r="E534" t="str">
            <v>2021.03</v>
          </cell>
          <cell r="F534">
            <v>60842</v>
          </cell>
        </row>
        <row r="535">
          <cell r="B535" t="str">
            <v>2021.03FI2EM</v>
          </cell>
          <cell r="C535" t="str">
            <v>Minority interest</v>
          </cell>
          <cell r="D535" t="str">
            <v>FI2EM</v>
          </cell>
          <cell r="E535" t="str">
            <v>2021.03</v>
          </cell>
          <cell r="F535">
            <v>326</v>
          </cell>
        </row>
        <row r="536">
          <cell r="B536" t="str">
            <v>2021.03FI2E</v>
          </cell>
          <cell r="C536" t="str">
            <v>Total equity</v>
          </cell>
          <cell r="D536" t="str">
            <v>FI2E</v>
          </cell>
          <cell r="E536" t="str">
            <v>2021.03</v>
          </cell>
          <cell r="F536">
            <v>61168</v>
          </cell>
        </row>
        <row r="537">
          <cell r="B537" t="str">
            <v>2021.03FI21</v>
          </cell>
          <cell r="C537" t="str">
            <v>Interest-bearing loans and borrowings(non-current liabilities)</v>
          </cell>
          <cell r="D537" t="str">
            <v>FI21</v>
          </cell>
          <cell r="E537" t="str">
            <v>2021.03</v>
          </cell>
          <cell r="F537">
            <v>21105</v>
          </cell>
        </row>
        <row r="538">
          <cell r="B538" t="str">
            <v>2021.03FI22</v>
          </cell>
          <cell r="C538" t="str">
            <v>Employee benefits</v>
          </cell>
          <cell r="D538" t="str">
            <v>FI22</v>
          </cell>
          <cell r="E538" t="str">
            <v>2021.03</v>
          </cell>
          <cell r="F538">
            <v>2837</v>
          </cell>
        </row>
        <row r="539">
          <cell r="B539" t="str">
            <v>2021.03FI23_241</v>
          </cell>
          <cell r="C539" t="str">
            <v>Other liabilities and provisions</v>
          </cell>
          <cell r="D539" t="str">
            <v>FI23_241</v>
          </cell>
          <cell r="E539" t="str">
            <v>2021.03</v>
          </cell>
          <cell r="F539">
            <v>1736</v>
          </cell>
        </row>
        <row r="540">
          <cell r="B540" t="str">
            <v>2021.03FI249</v>
          </cell>
          <cell r="C540" t="str">
            <v>Deferred tax liabilities</v>
          </cell>
          <cell r="D540" t="str">
            <v>FI249</v>
          </cell>
          <cell r="E540" t="str">
            <v>2021.03</v>
          </cell>
          <cell r="F540">
            <v>2025</v>
          </cell>
        </row>
        <row r="541">
          <cell r="B541" t="str">
            <v>2021.03FI2NC</v>
          </cell>
          <cell r="C541" t="str">
            <v>Total non-current liabilities</v>
          </cell>
          <cell r="D541" t="str">
            <v>FI2NC</v>
          </cell>
          <cell r="E541" t="str">
            <v>2021.03</v>
          </cell>
          <cell r="F541">
            <v>27703</v>
          </cell>
        </row>
        <row r="542">
          <cell r="B542" t="str">
            <v>2021.03FI25</v>
          </cell>
          <cell r="C542" t="str">
            <v>Interest-bearing loans and borrowings</v>
          </cell>
          <cell r="D542" t="str">
            <v>FI25</v>
          </cell>
          <cell r="E542" t="str">
            <v>2021.03</v>
          </cell>
          <cell r="F542">
            <v>2897</v>
          </cell>
        </row>
        <row r="543">
          <cell r="B543" t="str">
            <v>2021.03FI26_27</v>
          </cell>
          <cell r="C543" t="str">
            <v>Trade payables and other liabilities</v>
          </cell>
          <cell r="D543" t="str">
            <v>FI26_27</v>
          </cell>
          <cell r="E543" t="str">
            <v>2021.03</v>
          </cell>
          <cell r="F543">
            <v>29722</v>
          </cell>
        </row>
        <row r="544">
          <cell r="B544" t="str">
            <v>2021.03FI28</v>
          </cell>
          <cell r="C544" t="str">
            <v>Provisions</v>
          </cell>
          <cell r="D544" t="str">
            <v>FI28</v>
          </cell>
          <cell r="E544" t="str">
            <v>2021.03</v>
          </cell>
          <cell r="F544">
            <v>1898</v>
          </cell>
        </row>
        <row r="545">
          <cell r="B545" t="str">
            <v>2021.03FI29</v>
          </cell>
          <cell r="C545" t="str">
            <v>Liabilites classified as held for sale</v>
          </cell>
          <cell r="D545" t="str">
            <v>FI29</v>
          </cell>
          <cell r="E545" t="str">
            <v>2021.03</v>
          </cell>
          <cell r="F545">
            <v>0</v>
          </cell>
        </row>
        <row r="546">
          <cell r="B546" t="str">
            <v>2021.03FI2C</v>
          </cell>
          <cell r="C546" t="str">
            <v>Total current liabilities</v>
          </cell>
          <cell r="D546" t="str">
            <v>FI2C</v>
          </cell>
          <cell r="E546" t="str">
            <v>2021.03</v>
          </cell>
          <cell r="F546">
            <v>34517</v>
          </cell>
        </row>
        <row r="547">
          <cell r="B547" t="str">
            <v>2021.03FI2</v>
          </cell>
          <cell r="C547" t="str">
            <v>Total equity and liabilities</v>
          </cell>
          <cell r="D547" t="str">
            <v>FI2</v>
          </cell>
          <cell r="E547" t="str">
            <v>2021.03</v>
          </cell>
          <cell r="F547">
            <v>123388</v>
          </cell>
        </row>
        <row r="548">
          <cell r="B548" t="str">
            <v>2021.03KREPS12MB</v>
          </cell>
          <cell r="C548" t="str">
            <v>Earnings per share 12 month v(basic)</v>
          </cell>
          <cell r="D548" t="str">
            <v>KREPS12MB</v>
          </cell>
          <cell r="E548" t="str">
            <v>2021.03</v>
          </cell>
          <cell r="F548">
            <v>12.3863</v>
          </cell>
        </row>
        <row r="549">
          <cell r="B549" t="str">
            <v>2021.03KREPSYTDB</v>
          </cell>
          <cell r="C549" t="str">
            <v>Earnings per share accumulated(basic)</v>
          </cell>
          <cell r="D549" t="str">
            <v>KREPSYTDB</v>
          </cell>
          <cell r="E549" t="str">
            <v>2021.03</v>
          </cell>
          <cell r="F549">
            <v>3.3826000000000001</v>
          </cell>
        </row>
        <row r="550">
          <cell r="B550" t="str">
            <v>2021.03KREPSQB</v>
          </cell>
          <cell r="C550" t="str">
            <v>Earnings per share quarterly(basic)</v>
          </cell>
          <cell r="D550" t="str">
            <v>KREPSQB</v>
          </cell>
          <cell r="E550" t="str">
            <v>2021.03</v>
          </cell>
          <cell r="F550">
            <v>3.3826000000000001</v>
          </cell>
        </row>
        <row r="551">
          <cell r="B551" t="str">
            <v>2021.03KREPSQBCON</v>
          </cell>
          <cell r="C551" t="str">
            <v>Earnings per share quarterly (continuing op) (basic)</v>
          </cell>
          <cell r="D551" t="str">
            <v>KREPSQBCON</v>
          </cell>
          <cell r="E551" t="str">
            <v>2021.03</v>
          </cell>
          <cell r="F551">
            <v>3.3826000000000001</v>
          </cell>
        </row>
        <row r="552">
          <cell r="B552" t="str">
            <v>2021.03KRANS12MB</v>
          </cell>
          <cell r="C552" t="str">
            <v>Average number of shares 12m (basic)</v>
          </cell>
          <cell r="D552" t="str">
            <v>KRANS12MB</v>
          </cell>
          <cell r="E552" t="str">
            <v>2021.03</v>
          </cell>
          <cell r="F552">
            <v>1215.7000860000001</v>
          </cell>
        </row>
        <row r="553">
          <cell r="B553" t="str">
            <v>2021.03KRANSYTDB</v>
          </cell>
          <cell r="C553" t="str">
            <v>Average number of shares acc (basic)</v>
          </cell>
          <cell r="D553" t="str">
            <v>KRANSYTDB</v>
          </cell>
          <cell r="E553" t="str">
            <v>2021.03</v>
          </cell>
          <cell r="F553">
            <v>1216.529403</v>
          </cell>
        </row>
        <row r="554">
          <cell r="B554" t="str">
            <v>2021.03KRANSQB</v>
          </cell>
          <cell r="C554" t="str">
            <v>Average number of shares Q (basic)</v>
          </cell>
          <cell r="D554" t="str">
            <v>KRANSQB</v>
          </cell>
          <cell r="E554" t="str">
            <v>2021.03</v>
          </cell>
          <cell r="F554">
            <v>1216.529403</v>
          </cell>
        </row>
        <row r="555">
          <cell r="B555" t="str">
            <v>2021.03KREPS12MD</v>
          </cell>
          <cell r="C555" t="str">
            <v>Earnings per share 12 month v(diluted)</v>
          </cell>
          <cell r="D555" t="str">
            <v>KREPS12MD</v>
          </cell>
          <cell r="E555" t="str">
            <v>2021.03</v>
          </cell>
          <cell r="F555">
            <v>12.368</v>
          </cell>
        </row>
        <row r="556">
          <cell r="B556" t="str">
            <v>2021.03KREPSYTDD</v>
          </cell>
          <cell r="C556" t="str">
            <v>Earnings per share accumulated(diluted)</v>
          </cell>
          <cell r="D556" t="str">
            <v>KREPSYTDD</v>
          </cell>
          <cell r="E556" t="str">
            <v>2021.03</v>
          </cell>
          <cell r="F556">
            <v>3.3761999999999999</v>
          </cell>
        </row>
        <row r="557">
          <cell r="B557" t="str">
            <v>2021.03KREPSQD</v>
          </cell>
          <cell r="C557" t="str">
            <v>Earnings per share quarterly(diluted)</v>
          </cell>
          <cell r="D557" t="str">
            <v>KREPSQD</v>
          </cell>
          <cell r="E557" t="str">
            <v>2021.03</v>
          </cell>
          <cell r="F557">
            <v>3.3761999999999999</v>
          </cell>
        </row>
        <row r="558">
          <cell r="B558" t="str">
            <v>2021.03KREPSQDCON</v>
          </cell>
          <cell r="C558" t="str">
            <v>Earnings per share quarterly (continuing op) (diluted)</v>
          </cell>
          <cell r="D558" t="str">
            <v>KREPSQDCON</v>
          </cell>
          <cell r="E558" t="str">
            <v>2021.03</v>
          </cell>
          <cell r="F558">
            <v>3.3761999999999999</v>
          </cell>
        </row>
        <row r="559">
          <cell r="B559" t="str">
            <v>2021.03KRANS12MD</v>
          </cell>
          <cell r="C559" t="str">
            <v>Average number of shares 12m (diluted)</v>
          </cell>
          <cell r="D559" t="str">
            <v>KRANS12MD</v>
          </cell>
          <cell r="E559" t="str">
            <v>2021.03</v>
          </cell>
          <cell r="F559">
            <v>1217.497736</v>
          </cell>
        </row>
        <row r="560">
          <cell r="B560" t="str">
            <v>2021.03KRANSYTDD</v>
          </cell>
          <cell r="C560" t="str">
            <v>Average number of shares acc (diluted)</v>
          </cell>
          <cell r="D560" t="str">
            <v>KRANSYTDD</v>
          </cell>
          <cell r="E560" t="str">
            <v>2021.03</v>
          </cell>
          <cell r="F560">
            <v>1218.8393940000001</v>
          </cell>
        </row>
        <row r="561">
          <cell r="B561" t="str">
            <v>2021.03KRANSQD</v>
          </cell>
          <cell r="C561" t="str">
            <v>Average number of shares Q (diluted)</v>
          </cell>
          <cell r="D561" t="str">
            <v>KRANSQD</v>
          </cell>
          <cell r="E561" t="str">
            <v>2021.03</v>
          </cell>
          <cell r="F561">
            <v>1218.8393940000001</v>
          </cell>
        </row>
        <row r="562">
          <cell r="B562" t="str">
            <v>2021.03KRFTE</v>
          </cell>
          <cell r="C562" t="str">
            <v>No of employees end of period</v>
          </cell>
          <cell r="D562" t="str">
            <v>KRFTE</v>
          </cell>
          <cell r="E562" t="str">
            <v>2021.03</v>
          </cell>
          <cell r="F562">
            <v>40482</v>
          </cell>
        </row>
        <row r="563">
          <cell r="B563" t="str">
            <v>2021.03KRROE</v>
          </cell>
          <cell r="C563" t="str">
            <v>Return on equity (12mth)</v>
          </cell>
          <cell r="D563" t="str">
            <v>KRROE</v>
          </cell>
          <cell r="E563" t="str">
            <v>2021.03</v>
          </cell>
          <cell r="F563">
            <v>26.539532588388738</v>
          </cell>
        </row>
        <row r="564">
          <cell r="B564" t="str">
            <v>2021.03KRRCR</v>
          </cell>
          <cell r="C564" t="str">
            <v>Risk capital ratio</v>
          </cell>
          <cell r="D564" t="str">
            <v>KRRCR</v>
          </cell>
          <cell r="E564" t="str">
            <v>2021.03</v>
          </cell>
          <cell r="F564">
            <v>49.57370246701462</v>
          </cell>
        </row>
        <row r="565">
          <cell r="B565" t="str">
            <v>2021.03KRANI</v>
          </cell>
          <cell r="C565" t="str">
            <v xml:space="preserve">Adjusted Net indebtedness </v>
          </cell>
          <cell r="D565" t="str">
            <v>KRANI</v>
          </cell>
          <cell r="E565" t="str">
            <v>2021.03</v>
          </cell>
          <cell r="F565">
            <v>11429</v>
          </cell>
        </row>
        <row r="566">
          <cell r="B566" t="str">
            <v>2021.03KRDERNC</v>
          </cell>
          <cell r="C566" t="str">
            <v>Debt equity ratio net of cash</v>
          </cell>
          <cell r="D566" t="str">
            <v>KRDERNC</v>
          </cell>
          <cell r="E566" t="str">
            <v>2021.03</v>
          </cell>
          <cell r="F566">
            <v>18.68</v>
          </cell>
        </row>
        <row r="567">
          <cell r="B567" t="str">
            <v>2021.03KREQS</v>
          </cell>
          <cell r="C567" t="str">
            <v>Equity per share</v>
          </cell>
          <cell r="D567" t="str">
            <v>KREQS</v>
          </cell>
          <cell r="E567" t="str">
            <v>2021.03</v>
          </cell>
          <cell r="F567">
            <v>50.315041270795795</v>
          </cell>
        </row>
        <row r="568">
          <cell r="B568" t="str">
            <v>2021.03KRESR</v>
          </cell>
          <cell r="C568" t="str">
            <v>Equity/asset ratio</v>
          </cell>
          <cell r="D568" t="str">
            <v>KRESR</v>
          </cell>
          <cell r="E568" t="str">
            <v>2021.03</v>
          </cell>
          <cell r="F568">
            <v>49.57370246701462</v>
          </cell>
        </row>
        <row r="569">
          <cell r="B569" t="str">
            <v>2021.03KRDER</v>
          </cell>
          <cell r="C569" t="str">
            <v>Debt/ Equity ratio</v>
          </cell>
          <cell r="D569" t="str">
            <v>KRDER</v>
          </cell>
          <cell r="E569" t="str">
            <v>2021.03</v>
          </cell>
          <cell r="F569">
            <v>18.684606330107243</v>
          </cell>
        </row>
        <row r="570">
          <cell r="B570" t="str">
            <v>2021.03KRACE</v>
          </cell>
          <cell r="C570" t="str">
            <v>Average capital employed</v>
          </cell>
          <cell r="D570" t="str">
            <v>KRACE</v>
          </cell>
          <cell r="E570" t="str">
            <v>2021.03</v>
          </cell>
          <cell r="F570">
            <v>85164</v>
          </cell>
        </row>
        <row r="571">
          <cell r="B571" t="str">
            <v>2021.03KRAINRS</v>
          </cell>
          <cell r="C571" t="str">
            <v>Fair value adj interest rate swap</v>
          </cell>
          <cell r="D571" t="str">
            <v>KRAINRS</v>
          </cell>
          <cell r="E571" t="str">
            <v>2021.03</v>
          </cell>
          <cell r="F571">
            <v>0</v>
          </cell>
        </row>
        <row r="572">
          <cell r="B572" t="str">
            <v>2021.03KRROCE</v>
          </cell>
          <cell r="C572" t="str">
            <v>Return on capital employed (restated for continuing op)</v>
          </cell>
          <cell r="D572" t="str">
            <v>KRROCE</v>
          </cell>
          <cell r="E572" t="str">
            <v>2021.03</v>
          </cell>
          <cell r="F572">
            <v>22.996806162228172</v>
          </cell>
        </row>
        <row r="573">
          <cell r="B573" t="str">
            <v>2021.03KREBITAQ</v>
          </cell>
          <cell r="C573" t="str">
            <v>EBITA 3 months ended</v>
          </cell>
          <cell r="D573" t="str">
            <v>KREBITAQ</v>
          </cell>
          <cell r="E573">
            <v>2021.03</v>
          </cell>
          <cell r="F573">
            <v>5742</v>
          </cell>
        </row>
        <row r="575">
          <cell r="B575" t="str">
            <v>2021.06IS31</v>
          </cell>
          <cell r="C575" t="str">
            <v>Revenue</v>
          </cell>
          <cell r="D575" t="str">
            <v>IS31</v>
          </cell>
          <cell r="E575" t="str">
            <v>2021.06</v>
          </cell>
          <cell r="F575">
            <v>53555</v>
          </cell>
        </row>
        <row r="576">
          <cell r="B576" t="str">
            <v>2021.06IS41</v>
          </cell>
          <cell r="C576" t="str">
            <v>Cost of sales</v>
          </cell>
          <cell r="D576" t="str">
            <v>IS41</v>
          </cell>
          <cell r="E576" t="str">
            <v>2021.06</v>
          </cell>
          <cell r="F576">
            <v>-31092</v>
          </cell>
        </row>
        <row r="577">
          <cell r="B577" t="str">
            <v>2021.06ISGP</v>
          </cell>
          <cell r="C577" t="str">
            <v>Gross profit</v>
          </cell>
          <cell r="D577" t="str">
            <v>ISGP</v>
          </cell>
          <cell r="E577" t="str">
            <v>2021.06</v>
          </cell>
          <cell r="F577">
            <v>22463</v>
          </cell>
        </row>
        <row r="578">
          <cell r="B578" t="str">
            <v>2021.06IS52</v>
          </cell>
          <cell r="C578" t="str">
            <v>Marketing expenses</v>
          </cell>
          <cell r="D578" t="str">
            <v>IS52</v>
          </cell>
          <cell r="E578" t="str">
            <v>2021.06</v>
          </cell>
          <cell r="F578">
            <v>-5855</v>
          </cell>
        </row>
        <row r="579">
          <cell r="B579" t="str">
            <v>2021.06IS51</v>
          </cell>
          <cell r="C579" t="str">
            <v>Administrative expenses</v>
          </cell>
          <cell r="D579" t="str">
            <v>IS51</v>
          </cell>
          <cell r="E579" t="str">
            <v>2021.06</v>
          </cell>
          <cell r="F579">
            <v>-3574</v>
          </cell>
        </row>
        <row r="580">
          <cell r="B580" t="str">
            <v>2021.06IS53</v>
          </cell>
          <cell r="C580" t="str">
            <v>Research and Development costs</v>
          </cell>
          <cell r="D580" t="str">
            <v>IS53</v>
          </cell>
          <cell r="E580" t="str">
            <v>2021.06</v>
          </cell>
          <cell r="F580">
            <v>-1985</v>
          </cell>
        </row>
        <row r="581">
          <cell r="B581" t="str">
            <v>2021.06ISOOP</v>
          </cell>
          <cell r="C581" t="str">
            <v>Other operating income and expenses</v>
          </cell>
          <cell r="D581" t="str">
            <v>ISOOP</v>
          </cell>
          <cell r="E581" t="str">
            <v>2021.06</v>
          </cell>
          <cell r="F581">
            <v>262</v>
          </cell>
        </row>
        <row r="582">
          <cell r="B582" t="str">
            <v>2021.06ISShareA</v>
          </cell>
          <cell r="C582" t="str">
            <v>Share of profit of associates</v>
          </cell>
          <cell r="D582" t="str">
            <v>ISShareA</v>
          </cell>
          <cell r="E582" t="str">
            <v>2021.06</v>
          </cell>
        </row>
        <row r="583">
          <cell r="B583" t="str">
            <v>2021.06ISOPR</v>
          </cell>
          <cell r="C583" t="str">
            <v>Operating profit</v>
          </cell>
          <cell r="D583" t="str">
            <v>ISOPR</v>
          </cell>
          <cell r="E583" t="str">
            <v>2021.06</v>
          </cell>
          <cell r="F583">
            <v>11311</v>
          </cell>
        </row>
        <row r="584">
          <cell r="B584" t="str">
            <v>2021.06ISFI</v>
          </cell>
          <cell r="C584" t="str">
            <v>Financial income</v>
          </cell>
          <cell r="D584" t="str">
            <v>ISFI</v>
          </cell>
          <cell r="E584" t="str">
            <v>2021.06</v>
          </cell>
          <cell r="F584">
            <v>109</v>
          </cell>
        </row>
        <row r="585">
          <cell r="B585" t="str">
            <v>2021.06ISFE</v>
          </cell>
          <cell r="C585" t="str">
            <v>Financial expenses</v>
          </cell>
          <cell r="D585" t="str">
            <v>ISFE</v>
          </cell>
          <cell r="E585" t="str">
            <v>2021.06</v>
          </cell>
          <cell r="F585">
            <v>-205</v>
          </cell>
        </row>
        <row r="586">
          <cell r="B586" t="str">
            <v>2021.06ISNFI</v>
          </cell>
          <cell r="C586" t="str">
            <v>Net financial items</v>
          </cell>
          <cell r="D586" t="str">
            <v>ISNFI</v>
          </cell>
          <cell r="E586" t="str">
            <v>2021.06</v>
          </cell>
          <cell r="F586">
            <v>-96</v>
          </cell>
        </row>
        <row r="587">
          <cell r="B587" t="str">
            <v>2021.06ISPBT</v>
          </cell>
          <cell r="C587" t="str">
            <v>Profit before tax</v>
          </cell>
          <cell r="D587" t="str">
            <v>ISPBT</v>
          </cell>
          <cell r="E587" t="str">
            <v>2021.06</v>
          </cell>
          <cell r="F587">
            <v>11215</v>
          </cell>
        </row>
        <row r="588">
          <cell r="B588" t="str">
            <v>2021.06ISTAX</v>
          </cell>
          <cell r="C588" t="str">
            <v>Income tax expense</v>
          </cell>
          <cell r="D588" t="str">
            <v>ISTAX</v>
          </cell>
          <cell r="E588" t="str">
            <v>2021.06</v>
          </cell>
          <cell r="F588">
            <v>-2527</v>
          </cell>
        </row>
        <row r="589">
          <cell r="B589" t="str">
            <v>2021.06ISPROFITCONT</v>
          </cell>
          <cell r="C589" t="str">
            <v>Profit from continued operations</v>
          </cell>
          <cell r="D589" t="str">
            <v>ISPROFITCONT</v>
          </cell>
          <cell r="E589" t="str">
            <v>2021.06</v>
          </cell>
          <cell r="F589">
            <v>8688</v>
          </cell>
        </row>
        <row r="590">
          <cell r="B590" t="str">
            <v>2021.06ISCGDISC</v>
          </cell>
          <cell r="C590" t="str">
            <v>Capital gain from discontinued operations</v>
          </cell>
          <cell r="D590" t="str">
            <v>ISCGDISC</v>
          </cell>
          <cell r="E590" t="str">
            <v>2021.06</v>
          </cell>
          <cell r="F590">
            <v>0</v>
          </cell>
        </row>
        <row r="591">
          <cell r="B591" t="str">
            <v>2021.06ISTRANSDIFF</v>
          </cell>
          <cell r="C591" t="str">
            <v>Translation difference recycled</v>
          </cell>
          <cell r="D591" t="str">
            <v>ISTRANSDIFF</v>
          </cell>
          <cell r="E591" t="str">
            <v>2021.06</v>
          </cell>
          <cell r="F591">
            <v>0</v>
          </cell>
        </row>
        <row r="592">
          <cell r="B592" t="str">
            <v>2021.06ISIMPDISC</v>
          </cell>
          <cell r="C592" t="str">
            <v>Impairment of discontinued operations</v>
          </cell>
          <cell r="D592" t="str">
            <v>ISIMPDISC</v>
          </cell>
          <cell r="E592" t="str">
            <v>2021.06</v>
          </cell>
          <cell r="F592">
            <v>0</v>
          </cell>
        </row>
        <row r="593">
          <cell r="B593" t="str">
            <v>2021.06ISTAXIMPDISC</v>
          </cell>
          <cell r="C593" t="str">
            <v>Taxes related to impairment of discontinued operations</v>
          </cell>
          <cell r="D593" t="str">
            <v>ISTAXIMPDISC</v>
          </cell>
          <cell r="E593" t="str">
            <v>2021.06</v>
          </cell>
          <cell r="F593">
            <v>0</v>
          </cell>
        </row>
        <row r="594">
          <cell r="B594" t="str">
            <v>2021.06ISPROFTDISC</v>
          </cell>
          <cell r="C594" t="str">
            <v>Profit from discontinued operation, net of tax</v>
          </cell>
          <cell r="D594" t="str">
            <v>ISPROFTDISC</v>
          </cell>
          <cell r="E594" t="str">
            <v>2021.06</v>
          </cell>
          <cell r="F594">
            <v>0</v>
          </cell>
        </row>
        <row r="595">
          <cell r="B595" t="str">
            <v>2021.06ISPROFIT</v>
          </cell>
          <cell r="C595" t="str">
            <v>Profit for the period</v>
          </cell>
          <cell r="D595" t="str">
            <v>ISPROFIT</v>
          </cell>
          <cell r="E595" t="str">
            <v>2021.06</v>
          </cell>
          <cell r="F595">
            <v>8688</v>
          </cell>
        </row>
        <row r="596">
          <cell r="B596" t="str">
            <v>2021.06ISEHP</v>
          </cell>
          <cell r="C596" t="str">
            <v>-Equity holders of the parent</v>
          </cell>
          <cell r="D596" t="str">
            <v>ISEHP</v>
          </cell>
          <cell r="E596" t="str">
            <v>2021.06</v>
          </cell>
          <cell r="F596">
            <v>8684</v>
          </cell>
        </row>
        <row r="597">
          <cell r="B597" t="str">
            <v>2021.06ISMI</v>
          </cell>
          <cell r="C597" t="str">
            <v>-Minority interest</v>
          </cell>
          <cell r="D597" t="str">
            <v>ISMI</v>
          </cell>
          <cell r="E597" t="str">
            <v>2021.06</v>
          </cell>
          <cell r="F597">
            <v>4</v>
          </cell>
        </row>
        <row r="598">
          <cell r="B598" t="str">
            <v>2021.06ISBEPS</v>
          </cell>
          <cell r="C598" t="str">
            <v>Basic earnings per share, SEK</v>
          </cell>
          <cell r="D598" t="str">
            <v>ISBEPS</v>
          </cell>
          <cell r="E598" t="str">
            <v>2021.06</v>
          </cell>
          <cell r="F598">
            <v>7.14</v>
          </cell>
        </row>
        <row r="599">
          <cell r="B599" t="str">
            <v>2021.06ISDEPS</v>
          </cell>
          <cell r="C599" t="str">
            <v>Diluted earnings per share, SEK</v>
          </cell>
          <cell r="D599" t="str">
            <v>ISDEPS</v>
          </cell>
          <cell r="E599" t="str">
            <v>2021.06</v>
          </cell>
          <cell r="F599">
            <v>7.12</v>
          </cell>
        </row>
        <row r="600">
          <cell r="B600" t="str">
            <v>2021.06ISINET</v>
          </cell>
          <cell r="C600" t="str">
            <v>Interest net</v>
          </cell>
          <cell r="D600" t="str">
            <v>ISINET</v>
          </cell>
          <cell r="E600" t="str">
            <v>2021.06</v>
          </cell>
          <cell r="F600">
            <v>-106</v>
          </cell>
        </row>
        <row r="601">
          <cell r="B601" t="str">
            <v>2021.06FI10</v>
          </cell>
          <cell r="C601" t="str">
            <v>Intangible assets</v>
          </cell>
          <cell r="D601" t="str">
            <v>FI10</v>
          </cell>
          <cell r="E601" t="str">
            <v>2021.06</v>
          </cell>
          <cell r="F601">
            <v>47528</v>
          </cell>
        </row>
        <row r="602">
          <cell r="B602" t="str">
            <v>2021.06FI11HFL</v>
          </cell>
          <cell r="C602" t="str">
            <v>Rental equipment</v>
          </cell>
          <cell r="D602" t="str">
            <v>FI11HFL</v>
          </cell>
          <cell r="E602" t="str">
            <v>2021.06</v>
          </cell>
          <cell r="F602">
            <v>2438</v>
          </cell>
        </row>
        <row r="603">
          <cell r="B603" t="str">
            <v>2021.06FI11PPE</v>
          </cell>
          <cell r="C603" t="str">
            <v>Other property, plant and equipment</v>
          </cell>
          <cell r="D603" t="str">
            <v>FI11PPE</v>
          </cell>
          <cell r="E603" t="str">
            <v>2021.06</v>
          </cell>
          <cell r="F603">
            <v>11432</v>
          </cell>
        </row>
        <row r="604">
          <cell r="B604" t="str">
            <v>2021.06FI12_131</v>
          </cell>
          <cell r="C604" t="str">
            <v>Financial assets and other receivables</v>
          </cell>
          <cell r="D604" t="str">
            <v>FI12_131</v>
          </cell>
          <cell r="E604" t="str">
            <v>2021.06</v>
          </cell>
          <cell r="F604">
            <v>1668</v>
          </cell>
        </row>
        <row r="605">
          <cell r="B605" t="str">
            <v>2021.06FI139</v>
          </cell>
          <cell r="C605" t="str">
            <v>Deferred tax assets</v>
          </cell>
          <cell r="D605" t="str">
            <v>FI139</v>
          </cell>
          <cell r="E605" t="str">
            <v>2021.06</v>
          </cell>
          <cell r="F605">
            <v>1536</v>
          </cell>
        </row>
        <row r="606">
          <cell r="B606" t="str">
            <v>2021.06FI1NC</v>
          </cell>
          <cell r="C606" t="str">
            <v>Total non-current assets</v>
          </cell>
          <cell r="D606" t="str">
            <v>FI1NC</v>
          </cell>
          <cell r="E606" t="str">
            <v>2021.06</v>
          </cell>
          <cell r="F606">
            <v>64602</v>
          </cell>
        </row>
        <row r="607">
          <cell r="B607" t="str">
            <v>2021.06FI14</v>
          </cell>
          <cell r="C607" t="str">
            <v>Inventories</v>
          </cell>
          <cell r="D607" t="str">
            <v>FI14</v>
          </cell>
          <cell r="E607" t="str">
            <v>2021.06</v>
          </cell>
          <cell r="F607">
            <v>15242</v>
          </cell>
        </row>
        <row r="608">
          <cell r="B608" t="str">
            <v>2021.06FI15_16</v>
          </cell>
          <cell r="C608" t="str">
            <v>Trade and other receivables</v>
          </cell>
          <cell r="D608" t="str">
            <v>FI15_16</v>
          </cell>
          <cell r="E608" t="str">
            <v>2021.06</v>
          </cell>
          <cell r="F608">
            <v>29682</v>
          </cell>
        </row>
        <row r="609">
          <cell r="B609" t="str">
            <v>2021.06FI17</v>
          </cell>
          <cell r="C609" t="str">
            <v>Other financial assets</v>
          </cell>
          <cell r="D609" t="str">
            <v>FI17</v>
          </cell>
          <cell r="E609" t="str">
            <v>2021.06</v>
          </cell>
          <cell r="F609">
            <v>624</v>
          </cell>
        </row>
        <row r="610">
          <cell r="B610" t="str">
            <v>2021.06FI18</v>
          </cell>
          <cell r="C610" t="str">
            <v>Cash and cash equivalents</v>
          </cell>
          <cell r="D610" t="str">
            <v>FI18</v>
          </cell>
          <cell r="E610" t="str">
            <v>2021.06</v>
          </cell>
          <cell r="F610">
            <v>13720</v>
          </cell>
        </row>
        <row r="611">
          <cell r="B611" t="str">
            <v>2021.06FI19</v>
          </cell>
          <cell r="C611" t="str">
            <v>Assets classified as held for sale</v>
          </cell>
          <cell r="D611" t="str">
            <v>FI19</v>
          </cell>
          <cell r="E611" t="str">
            <v>2021.06</v>
          </cell>
          <cell r="F611">
            <v>5</v>
          </cell>
        </row>
        <row r="612">
          <cell r="B612" t="str">
            <v>2021.06FI1C</v>
          </cell>
          <cell r="C612" t="str">
            <v>Total current assets</v>
          </cell>
          <cell r="D612" t="str">
            <v>FI1C</v>
          </cell>
          <cell r="E612" t="str">
            <v>2021.06</v>
          </cell>
          <cell r="F612">
            <v>59273</v>
          </cell>
        </row>
        <row r="613">
          <cell r="B613" t="str">
            <v>2021.06FI1</v>
          </cell>
          <cell r="C613" t="str">
            <v>Total assets</v>
          </cell>
          <cell r="D613" t="str">
            <v>FI1</v>
          </cell>
          <cell r="E613" t="str">
            <v>2021.06</v>
          </cell>
          <cell r="F613">
            <v>123875</v>
          </cell>
        </row>
        <row r="614">
          <cell r="B614" t="str">
            <v>2021.06FI2ES</v>
          </cell>
          <cell r="C614" t="str">
            <v>Total equity attributable to equity holders of the parent</v>
          </cell>
          <cell r="D614" t="str">
            <v>FI2ES</v>
          </cell>
          <cell r="E614" t="str">
            <v>2021.06</v>
          </cell>
          <cell r="F614">
            <v>55713</v>
          </cell>
        </row>
        <row r="615">
          <cell r="B615" t="str">
            <v>2021.06FI2EM</v>
          </cell>
          <cell r="C615" t="str">
            <v>Minority interest</v>
          </cell>
          <cell r="D615" t="str">
            <v>FI2EM</v>
          </cell>
          <cell r="E615" t="str">
            <v>2021.06</v>
          </cell>
          <cell r="F615">
            <v>17</v>
          </cell>
        </row>
        <row r="616">
          <cell r="B616" t="str">
            <v>2021.06FI2E</v>
          </cell>
          <cell r="C616" t="str">
            <v>Total equity</v>
          </cell>
          <cell r="D616" t="str">
            <v>FI2E</v>
          </cell>
          <cell r="E616" t="str">
            <v>2021.06</v>
          </cell>
          <cell r="F616">
            <v>55730</v>
          </cell>
        </row>
        <row r="617">
          <cell r="B617" t="str">
            <v>2021.06FI21</v>
          </cell>
          <cell r="C617" t="str">
            <v>Interest-bearing loans and borrowings(non-current liabilities)</v>
          </cell>
          <cell r="D617" t="str">
            <v>FI21</v>
          </cell>
          <cell r="E617" t="str">
            <v>2021.06</v>
          </cell>
          <cell r="F617">
            <v>21904</v>
          </cell>
        </row>
        <row r="618">
          <cell r="B618" t="str">
            <v>2021.06FI22</v>
          </cell>
          <cell r="C618" t="str">
            <v>Employee benefits</v>
          </cell>
          <cell r="D618" t="str">
            <v>FI22</v>
          </cell>
          <cell r="E618" t="str">
            <v>2021.06</v>
          </cell>
          <cell r="F618">
            <v>2564</v>
          </cell>
        </row>
        <row r="619">
          <cell r="B619" t="str">
            <v>2021.06FI23_241</v>
          </cell>
          <cell r="C619" t="str">
            <v>Other liabilities and provisions</v>
          </cell>
          <cell r="D619" t="str">
            <v>FI23_241</v>
          </cell>
          <cell r="E619" t="str">
            <v>2021.06</v>
          </cell>
          <cell r="F619">
            <v>1879</v>
          </cell>
        </row>
        <row r="620">
          <cell r="B620" t="str">
            <v>2021.06FI249</v>
          </cell>
          <cell r="C620" t="str">
            <v>Deferred tax liabilities</v>
          </cell>
          <cell r="D620" t="str">
            <v>FI249</v>
          </cell>
          <cell r="E620" t="str">
            <v>2021.06</v>
          </cell>
          <cell r="F620">
            <v>1987</v>
          </cell>
        </row>
        <row r="621">
          <cell r="B621" t="str">
            <v>2021.06FI2NC</v>
          </cell>
          <cell r="C621" t="str">
            <v>Total non-current liabilities</v>
          </cell>
          <cell r="D621" t="str">
            <v>FI2NC</v>
          </cell>
          <cell r="E621" t="str">
            <v>2021.06</v>
          </cell>
          <cell r="F621">
            <v>28334</v>
          </cell>
        </row>
        <row r="622">
          <cell r="B622" t="str">
            <v>2021.06FI25</v>
          </cell>
          <cell r="C622" t="str">
            <v>Interest-bearing loans and borrowings</v>
          </cell>
          <cell r="D622" t="str">
            <v>FI25</v>
          </cell>
          <cell r="E622" t="str">
            <v>2021.06</v>
          </cell>
          <cell r="F622">
            <v>2952</v>
          </cell>
        </row>
        <row r="623">
          <cell r="B623" t="str">
            <v>2021.06FI26_27</v>
          </cell>
          <cell r="C623" t="str">
            <v>Trade payables and other liabilities</v>
          </cell>
          <cell r="D623" t="str">
            <v>FI26_27</v>
          </cell>
          <cell r="E623" t="str">
            <v>2021.06</v>
          </cell>
          <cell r="F623">
            <v>35015</v>
          </cell>
        </row>
        <row r="624">
          <cell r="B624" t="str">
            <v>2021.06FI28</v>
          </cell>
          <cell r="C624" t="str">
            <v>Provisions</v>
          </cell>
          <cell r="D624" t="str">
            <v>FI28</v>
          </cell>
          <cell r="E624" t="str">
            <v>2021.06</v>
          </cell>
          <cell r="F624">
            <v>1844</v>
          </cell>
        </row>
        <row r="625">
          <cell r="B625" t="str">
            <v>2021.06FI29</v>
          </cell>
          <cell r="C625" t="str">
            <v>Liabilites classified as held for sale</v>
          </cell>
          <cell r="D625" t="str">
            <v>FI29</v>
          </cell>
          <cell r="E625" t="str">
            <v>2021.06</v>
          </cell>
          <cell r="F625">
            <v>0</v>
          </cell>
        </row>
        <row r="626">
          <cell r="B626" t="str">
            <v>2021.06FI2C</v>
          </cell>
          <cell r="C626" t="str">
            <v>Total current liabilities</v>
          </cell>
          <cell r="D626" t="str">
            <v>FI2C</v>
          </cell>
          <cell r="E626" t="str">
            <v>2021.06</v>
          </cell>
          <cell r="F626">
            <v>39811</v>
          </cell>
        </row>
        <row r="627">
          <cell r="B627" t="str">
            <v>2021.06FI2</v>
          </cell>
          <cell r="C627" t="str">
            <v>Total equity and liabilities</v>
          </cell>
          <cell r="D627" t="str">
            <v>FI2</v>
          </cell>
          <cell r="E627" t="str">
            <v>2021.06</v>
          </cell>
          <cell r="F627">
            <v>123875</v>
          </cell>
        </row>
        <row r="628">
          <cell r="B628" t="str">
            <v>2021.06KREPS12MB</v>
          </cell>
          <cell r="C628" t="str">
            <v>Earnings per share 12 month v(basic)</v>
          </cell>
          <cell r="D628" t="str">
            <v>KREPS12MB</v>
          </cell>
          <cell r="E628" t="str">
            <v>2021.06</v>
          </cell>
          <cell r="F628">
            <v>13.5639</v>
          </cell>
        </row>
        <row r="629">
          <cell r="B629" t="str">
            <v>2021.06KREPSYTDB</v>
          </cell>
          <cell r="C629" t="str">
            <v>Earnings per share accumulated(basic)</v>
          </cell>
          <cell r="D629" t="str">
            <v>KREPSYTDB</v>
          </cell>
          <cell r="E629" t="str">
            <v>2021.06</v>
          </cell>
          <cell r="F629">
            <v>7.1361999999999997</v>
          </cell>
        </row>
        <row r="630">
          <cell r="B630" t="str">
            <v>2021.06KREPSQB</v>
          </cell>
          <cell r="C630" t="str">
            <v>Earnings per share quarterly(basic)</v>
          </cell>
          <cell r="D630" t="str">
            <v>KREPSQB</v>
          </cell>
          <cell r="E630" t="str">
            <v>2021.06</v>
          </cell>
          <cell r="F630">
            <v>3.7534999999999998</v>
          </cell>
        </row>
        <row r="631">
          <cell r="B631" t="str">
            <v>2021.06KREPSQBCON</v>
          </cell>
          <cell r="C631" t="str">
            <v>Earnings per share quarterly (continuing op) (basic)</v>
          </cell>
          <cell r="D631" t="str">
            <v>KREPSQBCON</v>
          </cell>
          <cell r="E631" t="str">
            <v>2021.06</v>
          </cell>
          <cell r="F631">
            <v>3.7534999999999998</v>
          </cell>
        </row>
        <row r="632">
          <cell r="B632" t="str">
            <v>2021.06KRANS12MB</v>
          </cell>
          <cell r="C632" t="str">
            <v>Average number of shares 12m (basic)</v>
          </cell>
          <cell r="D632" t="str">
            <v>KRANS12MB</v>
          </cell>
          <cell r="E632" t="str">
            <v>2021.06</v>
          </cell>
          <cell r="F632">
            <v>1216.3149940000001</v>
          </cell>
        </row>
        <row r="633">
          <cell r="B633" t="str">
            <v>2021.06KRANSYTDB</v>
          </cell>
          <cell r="C633" t="str">
            <v>Average number of shares acc (basic)</v>
          </cell>
          <cell r="D633" t="str">
            <v>KRANSYTDB</v>
          </cell>
          <cell r="E633" t="str">
            <v>2021.06</v>
          </cell>
          <cell r="F633">
            <v>1216.893834</v>
          </cell>
        </row>
        <row r="634">
          <cell r="B634" t="str">
            <v>2021.06KRANSQB</v>
          </cell>
          <cell r="C634" t="str">
            <v>Average number of shares Q (basic)</v>
          </cell>
          <cell r="D634" t="str">
            <v>KRANSQB</v>
          </cell>
          <cell r="E634" t="str">
            <v>2021.06</v>
          </cell>
          <cell r="F634">
            <v>1217.264238</v>
          </cell>
        </row>
        <row r="635">
          <cell r="B635" t="str">
            <v>2021.06KREPS12MD</v>
          </cell>
          <cell r="C635" t="str">
            <v>Earnings per share 12 month v(diluted)</v>
          </cell>
          <cell r="D635" t="str">
            <v>KREPS12MD</v>
          </cell>
          <cell r="E635" t="str">
            <v>2021.06</v>
          </cell>
          <cell r="F635">
            <v>13.540699999999999</v>
          </cell>
        </row>
        <row r="636">
          <cell r="B636" t="str">
            <v>2021.06KREPSYTDD</v>
          </cell>
          <cell r="C636" t="str">
            <v>Earnings per share accumulated(diluted)</v>
          </cell>
          <cell r="D636" t="str">
            <v>KREPSYTDD</v>
          </cell>
          <cell r="E636" t="str">
            <v>2021.06</v>
          </cell>
          <cell r="F636">
            <v>7.1212999999999997</v>
          </cell>
        </row>
        <row r="637">
          <cell r="B637" t="str">
            <v>2021.06KREPSQD</v>
          </cell>
          <cell r="C637" t="str">
            <v>Earnings per share quarterly(diluted)</v>
          </cell>
          <cell r="D637" t="str">
            <v>KREPSQD</v>
          </cell>
          <cell r="E637" t="str">
            <v>2021.06</v>
          </cell>
          <cell r="F637">
            <v>3.7454999999999998</v>
          </cell>
        </row>
        <row r="638">
          <cell r="B638" t="str">
            <v>2021.06KREPSQDCON</v>
          </cell>
          <cell r="C638" t="str">
            <v>Earnings per share quarterly (continuing op) (diluted)</v>
          </cell>
          <cell r="D638" t="str">
            <v>KREPSQDCON</v>
          </cell>
          <cell r="E638" t="str">
            <v>2021.06</v>
          </cell>
          <cell r="F638">
            <v>3.7454999999999998</v>
          </cell>
        </row>
        <row r="639">
          <cell r="B639" t="str">
            <v>2021.06KRANS12MD</v>
          </cell>
          <cell r="C639" t="str">
            <v>Average number of shares 12m (diluted)</v>
          </cell>
          <cell r="D639" t="str">
            <v>KRANS12MD</v>
          </cell>
          <cell r="E639" t="str">
            <v>2021.06</v>
          </cell>
          <cell r="F639">
            <v>1218.402343</v>
          </cell>
        </row>
        <row r="640">
          <cell r="B640" t="str">
            <v>2021.06KRANSYTDD</v>
          </cell>
          <cell r="C640" t="str">
            <v>Average number of shares acc (diluted)</v>
          </cell>
          <cell r="D640" t="str">
            <v>KRANSYTDD</v>
          </cell>
          <cell r="E640" t="str">
            <v>2021.06</v>
          </cell>
          <cell r="F640">
            <v>1219.434168</v>
          </cell>
        </row>
        <row r="641">
          <cell r="B641" t="str">
            <v>2021.06KRANSQD</v>
          </cell>
          <cell r="C641" t="str">
            <v>Average number of shares Q (diluted)</v>
          </cell>
          <cell r="D641" t="str">
            <v>KRANSQD</v>
          </cell>
          <cell r="E641" t="str">
            <v>2021.06</v>
          </cell>
          <cell r="F641">
            <v>1219.8756450000001</v>
          </cell>
        </row>
        <row r="642">
          <cell r="B642" t="str">
            <v>2021.06KRFTE</v>
          </cell>
          <cell r="C642" t="str">
            <v>No of employees end of period</v>
          </cell>
          <cell r="D642" t="str">
            <v>KRFTE</v>
          </cell>
          <cell r="E642" t="str">
            <v>2021.06</v>
          </cell>
          <cell r="F642">
            <v>41105</v>
          </cell>
        </row>
        <row r="643">
          <cell r="B643" t="str">
            <v>2021.06KRROE</v>
          </cell>
          <cell r="C643" t="str">
            <v>Return on equity (12mth)</v>
          </cell>
          <cell r="D643" t="str">
            <v>KRROE</v>
          </cell>
          <cell r="E643" t="str">
            <v>2021.06</v>
          </cell>
          <cell r="F643">
            <v>29.391958098020705</v>
          </cell>
        </row>
        <row r="644">
          <cell r="B644" t="str">
            <v>2021.06KRRCR</v>
          </cell>
          <cell r="C644" t="str">
            <v>Risk capital ratio</v>
          </cell>
          <cell r="D644" t="str">
            <v>KRRCR</v>
          </cell>
          <cell r="E644" t="str">
            <v>2021.06</v>
          </cell>
          <cell r="F644">
            <v>44.988900100908175</v>
          </cell>
        </row>
        <row r="645">
          <cell r="B645" t="str">
            <v>2021.06KRANI</v>
          </cell>
          <cell r="C645" t="str">
            <v xml:space="preserve">Adjusted Net indebtedness </v>
          </cell>
          <cell r="D645" t="str">
            <v>KRANI</v>
          </cell>
          <cell r="E645" t="str">
            <v>2021.06</v>
          </cell>
          <cell r="F645">
            <v>13076</v>
          </cell>
        </row>
        <row r="646">
          <cell r="B646" t="str">
            <v>2021.06KRDERNC</v>
          </cell>
          <cell r="C646" t="str">
            <v>Debt equity ratio net of cash</v>
          </cell>
          <cell r="D646" t="str">
            <v>KRDERNC</v>
          </cell>
          <cell r="E646" t="str">
            <v>2021.06</v>
          </cell>
          <cell r="F646">
            <v>23.46</v>
          </cell>
        </row>
        <row r="647">
          <cell r="B647" t="str">
            <v>2021.06KREQS</v>
          </cell>
          <cell r="C647" t="str">
            <v>Equity per share</v>
          </cell>
          <cell r="D647" t="str">
            <v>KREQS</v>
          </cell>
          <cell r="E647" t="str">
            <v>2021.06</v>
          </cell>
          <cell r="F647">
            <v>45.81872317196806</v>
          </cell>
        </row>
        <row r="648">
          <cell r="B648" t="str">
            <v>2021.06KRESR</v>
          </cell>
          <cell r="C648" t="str">
            <v>Equity/asset ratio</v>
          </cell>
          <cell r="D648" t="str">
            <v>KRESR</v>
          </cell>
          <cell r="E648" t="str">
            <v>2021.06</v>
          </cell>
          <cell r="F648">
            <v>44.988900100908175</v>
          </cell>
        </row>
        <row r="649">
          <cell r="B649" t="str">
            <v>2021.06KRDER</v>
          </cell>
          <cell r="C649" t="str">
            <v>Debt/ Equity ratio</v>
          </cell>
          <cell r="D649" t="str">
            <v>KRDER</v>
          </cell>
          <cell r="E649" t="str">
            <v>2021.06</v>
          </cell>
          <cell r="F649">
            <v>23.46312578503499</v>
          </cell>
        </row>
        <row r="650">
          <cell r="B650" t="str">
            <v>2021.06KRACE</v>
          </cell>
          <cell r="C650" t="str">
            <v>Average capital employed</v>
          </cell>
          <cell r="D650" t="str">
            <v>KRACE</v>
          </cell>
          <cell r="E650" t="str">
            <v>2021.06</v>
          </cell>
          <cell r="F650">
            <v>84529</v>
          </cell>
        </row>
        <row r="651">
          <cell r="B651" t="str">
            <v>2021.06KRAINRS</v>
          </cell>
          <cell r="C651" t="str">
            <v>Fair value adj interest rate swap</v>
          </cell>
          <cell r="D651" t="str">
            <v>KRAINRS</v>
          </cell>
          <cell r="E651" t="str">
            <v>2021.06</v>
          </cell>
          <cell r="F651">
            <v>0</v>
          </cell>
        </row>
        <row r="652">
          <cell r="B652" t="str">
            <v>2021.06KRROCE</v>
          </cell>
          <cell r="C652" t="str">
            <v>Return on capital employed (restated for continuing op)</v>
          </cell>
          <cell r="D652" t="str">
            <v>KRROCE</v>
          </cell>
          <cell r="E652" t="str">
            <v>2021.06</v>
          </cell>
          <cell r="F652">
            <v>25.595949319168572</v>
          </cell>
        </row>
        <row r="653">
          <cell r="B653" t="str">
            <v>2021.06KREBITAQ</v>
          </cell>
          <cell r="C653" t="str">
            <v>EBITA 3 months ended</v>
          </cell>
          <cell r="D653" t="str">
            <v>KREBITAQ</v>
          </cell>
          <cell r="E653" t="str">
            <v>2021.06</v>
          </cell>
          <cell r="F653">
            <v>6285</v>
          </cell>
        </row>
        <row r="655">
          <cell r="B655" t="str">
            <v>2021.09IS31</v>
          </cell>
          <cell r="C655" t="str">
            <v>Revenue</v>
          </cell>
          <cell r="D655" t="str">
            <v>IS31</v>
          </cell>
          <cell r="E655" t="str">
            <v>2021.09</v>
          </cell>
          <cell r="F655">
            <v>81379</v>
          </cell>
        </row>
        <row r="656">
          <cell r="B656" t="str">
            <v>2021.09IS41</v>
          </cell>
          <cell r="C656" t="str">
            <v>Cost of sales</v>
          </cell>
          <cell r="D656" t="str">
            <v>IS41</v>
          </cell>
          <cell r="E656" t="str">
            <v>2021.09</v>
          </cell>
          <cell r="F656">
            <v>-47226</v>
          </cell>
        </row>
        <row r="657">
          <cell r="B657" t="str">
            <v>2021.09ISGP</v>
          </cell>
          <cell r="C657" t="str">
            <v>Gross profit</v>
          </cell>
          <cell r="D657" t="str">
            <v>ISGP</v>
          </cell>
          <cell r="E657" t="str">
            <v>2021.09</v>
          </cell>
          <cell r="F657">
            <v>34153</v>
          </cell>
        </row>
        <row r="658">
          <cell r="B658" t="str">
            <v>2021.09IS52</v>
          </cell>
          <cell r="C658" t="str">
            <v>Marketing expenses</v>
          </cell>
          <cell r="D658" t="str">
            <v>IS52</v>
          </cell>
          <cell r="E658" t="str">
            <v>2021.09</v>
          </cell>
          <cell r="F658">
            <v>-8934</v>
          </cell>
        </row>
        <row r="659">
          <cell r="B659" t="str">
            <v>2021.09IS51</v>
          </cell>
          <cell r="C659" t="str">
            <v>Administrative expenses</v>
          </cell>
          <cell r="D659" t="str">
            <v>IS51</v>
          </cell>
          <cell r="E659" t="str">
            <v>2021.09</v>
          </cell>
          <cell r="F659">
            <v>-5324</v>
          </cell>
        </row>
        <row r="660">
          <cell r="B660" t="str">
            <v>2021.09IS53</v>
          </cell>
          <cell r="C660" t="str">
            <v>Research and Development costs</v>
          </cell>
          <cell r="D660" t="str">
            <v>IS53</v>
          </cell>
          <cell r="E660" t="str">
            <v>2021.09</v>
          </cell>
          <cell r="F660">
            <v>-3009</v>
          </cell>
        </row>
        <row r="661">
          <cell r="B661" t="str">
            <v>2021.09ISOOP</v>
          </cell>
          <cell r="C661" t="str">
            <v>Other operating income and expenses</v>
          </cell>
          <cell r="D661" t="str">
            <v>ISOOP</v>
          </cell>
          <cell r="E661" t="str">
            <v>2021.09</v>
          </cell>
          <cell r="F661">
            <v>425</v>
          </cell>
        </row>
        <row r="662">
          <cell r="B662" t="str">
            <v>2021.09ISShareA</v>
          </cell>
          <cell r="C662" t="str">
            <v>Share of profit of associates</v>
          </cell>
          <cell r="D662" t="str">
            <v>ISShareA</v>
          </cell>
          <cell r="E662" t="str">
            <v>2021.09</v>
          </cell>
        </row>
        <row r="663">
          <cell r="B663" t="str">
            <v>2021.09ISOPR</v>
          </cell>
          <cell r="C663" t="str">
            <v>Operating profit</v>
          </cell>
          <cell r="D663" t="str">
            <v>ISOPR</v>
          </cell>
          <cell r="E663" t="str">
            <v>2021.09</v>
          </cell>
          <cell r="F663">
            <v>17311</v>
          </cell>
        </row>
        <row r="664">
          <cell r="B664" t="str">
            <v>2021.09ISFI</v>
          </cell>
          <cell r="C664" t="str">
            <v>Financial income</v>
          </cell>
          <cell r="D664" t="str">
            <v>ISFI</v>
          </cell>
          <cell r="E664" t="str">
            <v>2021.09</v>
          </cell>
          <cell r="F664">
            <v>143</v>
          </cell>
        </row>
        <row r="665">
          <cell r="B665" t="str">
            <v>2021.09ISFE</v>
          </cell>
          <cell r="C665" t="str">
            <v>Financial expenses</v>
          </cell>
          <cell r="D665" t="str">
            <v>ISFE</v>
          </cell>
          <cell r="E665" t="str">
            <v>2021.09</v>
          </cell>
          <cell r="F665">
            <v>-294</v>
          </cell>
        </row>
        <row r="666">
          <cell r="B666" t="str">
            <v>2021.09ISNFI</v>
          </cell>
          <cell r="C666" t="str">
            <v>Net financial items</v>
          </cell>
          <cell r="D666" t="str">
            <v>ISNFI</v>
          </cell>
          <cell r="E666" t="str">
            <v>2021.09</v>
          </cell>
          <cell r="F666">
            <v>-151</v>
          </cell>
        </row>
        <row r="667">
          <cell r="B667" t="str">
            <v>2021.09ISPBT</v>
          </cell>
          <cell r="C667" t="str">
            <v>Profit before tax</v>
          </cell>
          <cell r="D667" t="str">
            <v>ISPBT</v>
          </cell>
          <cell r="E667" t="str">
            <v>2021.09</v>
          </cell>
          <cell r="F667">
            <v>17160</v>
          </cell>
        </row>
        <row r="668">
          <cell r="B668" t="str">
            <v>2021.09ISTAX</v>
          </cell>
          <cell r="C668" t="str">
            <v>Income tax expense</v>
          </cell>
          <cell r="D668" t="str">
            <v>ISTAX</v>
          </cell>
          <cell r="E668" t="str">
            <v>2021.09</v>
          </cell>
          <cell r="F668">
            <v>-3915</v>
          </cell>
        </row>
        <row r="669">
          <cell r="B669" t="str">
            <v>2021.09ISPROFITCONT</v>
          </cell>
          <cell r="C669" t="str">
            <v>Profit from continued operations</v>
          </cell>
          <cell r="D669" t="str">
            <v>ISPROFITCONT</v>
          </cell>
          <cell r="E669" t="str">
            <v>2021.09</v>
          </cell>
          <cell r="F669">
            <v>13245</v>
          </cell>
        </row>
        <row r="670">
          <cell r="B670" t="str">
            <v>2021.09ISCGDISC</v>
          </cell>
          <cell r="C670" t="str">
            <v>Capital gain from discontinued operations</v>
          </cell>
          <cell r="D670" t="str">
            <v>ISCGDISC</v>
          </cell>
          <cell r="E670" t="str">
            <v>2021.09</v>
          </cell>
          <cell r="F670">
            <v>0</v>
          </cell>
        </row>
        <row r="671">
          <cell r="B671" t="str">
            <v>2021.09ISTRANSDIFF</v>
          </cell>
          <cell r="C671" t="str">
            <v>Translation difference recycled</v>
          </cell>
          <cell r="D671" t="str">
            <v>ISTRANSDIFF</v>
          </cell>
          <cell r="E671" t="str">
            <v>2021.09</v>
          </cell>
          <cell r="F671">
            <v>0</v>
          </cell>
        </row>
        <row r="672">
          <cell r="B672" t="str">
            <v>2021.09ISIMPDISC</v>
          </cell>
          <cell r="C672" t="str">
            <v>Impairment of discontinued operations</v>
          </cell>
          <cell r="D672" t="str">
            <v>ISIMPDISC</v>
          </cell>
          <cell r="E672" t="str">
            <v>2021.09</v>
          </cell>
          <cell r="F672">
            <v>0</v>
          </cell>
        </row>
        <row r="673">
          <cell r="B673" t="str">
            <v>2021.09ISTAXIMPDISC</v>
          </cell>
          <cell r="C673" t="str">
            <v>Taxes related to impairment of discontinued operations</v>
          </cell>
          <cell r="D673" t="str">
            <v>ISTAXIMPDISC</v>
          </cell>
          <cell r="E673" t="str">
            <v>2021.09</v>
          </cell>
          <cell r="F673">
            <v>0</v>
          </cell>
        </row>
        <row r="674">
          <cell r="B674" t="str">
            <v>2021.09ISPROFTDISC</v>
          </cell>
          <cell r="C674" t="str">
            <v>Profit from discontinued operation, net of tax</v>
          </cell>
          <cell r="D674" t="str">
            <v>ISPROFTDISC</v>
          </cell>
          <cell r="E674" t="str">
            <v>2021.09</v>
          </cell>
          <cell r="F674">
            <v>0</v>
          </cell>
        </row>
        <row r="675">
          <cell r="B675" t="str">
            <v>2021.09ISPROFIT</v>
          </cell>
          <cell r="C675" t="str">
            <v>Profit for the period</v>
          </cell>
          <cell r="D675" t="str">
            <v>ISPROFIT</v>
          </cell>
          <cell r="E675" t="str">
            <v>2021.09</v>
          </cell>
          <cell r="F675">
            <v>13245</v>
          </cell>
        </row>
        <row r="676">
          <cell r="B676" t="str">
            <v>2021.09ISEHP</v>
          </cell>
          <cell r="C676" t="str">
            <v>-Equity holders of the parent</v>
          </cell>
          <cell r="D676" t="str">
            <v>ISEHP</v>
          </cell>
          <cell r="E676" t="str">
            <v>2021.09</v>
          </cell>
          <cell r="F676">
            <v>13241</v>
          </cell>
        </row>
        <row r="677">
          <cell r="B677" t="str">
            <v>2021.09ISMI</v>
          </cell>
          <cell r="C677" t="str">
            <v>-Minority interest</v>
          </cell>
          <cell r="D677" t="str">
            <v>ISMI</v>
          </cell>
          <cell r="E677" t="str">
            <v>2021.09</v>
          </cell>
          <cell r="F677">
            <v>4</v>
          </cell>
        </row>
        <row r="678">
          <cell r="B678" t="str">
            <v>2021.09ISBEPS</v>
          </cell>
          <cell r="C678" t="str">
            <v>Basic earnings per share, SEK</v>
          </cell>
          <cell r="D678" t="str">
            <v>ISBEPS</v>
          </cell>
          <cell r="E678" t="str">
            <v>2021.09</v>
          </cell>
          <cell r="F678">
            <v>10.88</v>
          </cell>
        </row>
        <row r="679">
          <cell r="B679" t="str">
            <v>2021.09ISDEPS</v>
          </cell>
          <cell r="C679" t="str">
            <v>Diluted earnings per share, SEK</v>
          </cell>
          <cell r="D679" t="str">
            <v>ISDEPS</v>
          </cell>
          <cell r="E679" t="str">
            <v>2021.09</v>
          </cell>
          <cell r="F679">
            <v>10.85</v>
          </cell>
        </row>
        <row r="680">
          <cell r="B680" t="str">
            <v>2021.09ISINET</v>
          </cell>
          <cell r="C680" t="str">
            <v>Interest net</v>
          </cell>
          <cell r="D680" t="str">
            <v>ISINET</v>
          </cell>
          <cell r="E680" t="str">
            <v>2021.09</v>
          </cell>
          <cell r="F680">
            <v>-177</v>
          </cell>
        </row>
        <row r="681">
          <cell r="B681" t="str">
            <v>2021.09FI10</v>
          </cell>
          <cell r="C681" t="str">
            <v>Intangible assets</v>
          </cell>
          <cell r="D681" t="str">
            <v>FI10</v>
          </cell>
          <cell r="E681" t="str">
            <v>2021.09</v>
          </cell>
          <cell r="F681">
            <v>49754</v>
          </cell>
        </row>
        <row r="682">
          <cell r="B682" t="str">
            <v>2021.09FI11HFL</v>
          </cell>
          <cell r="C682" t="str">
            <v>Rental equipment</v>
          </cell>
          <cell r="D682" t="str">
            <v>FI11HFL</v>
          </cell>
          <cell r="E682" t="str">
            <v>2021.09</v>
          </cell>
          <cell r="F682">
            <v>2409</v>
          </cell>
        </row>
        <row r="683">
          <cell r="B683" t="str">
            <v>2021.09FI11PPE</v>
          </cell>
          <cell r="C683" t="str">
            <v>Other property, plant and equipment</v>
          </cell>
          <cell r="D683" t="str">
            <v>FI11PPE</v>
          </cell>
          <cell r="E683" t="str">
            <v>2021.09</v>
          </cell>
          <cell r="F683">
            <v>11688</v>
          </cell>
        </row>
        <row r="684">
          <cell r="B684" t="str">
            <v>2021.09FI12_131</v>
          </cell>
          <cell r="C684" t="str">
            <v>Financial assets and other receivables</v>
          </cell>
          <cell r="D684" t="str">
            <v>FI12_131</v>
          </cell>
          <cell r="E684" t="str">
            <v>2021.09</v>
          </cell>
          <cell r="F684">
            <v>1695</v>
          </cell>
        </row>
        <row r="685">
          <cell r="B685" t="str">
            <v>2021.09FI139</v>
          </cell>
          <cell r="C685" t="str">
            <v>Deferred tax assets</v>
          </cell>
          <cell r="D685" t="str">
            <v>FI139</v>
          </cell>
          <cell r="E685" t="str">
            <v>2021.09</v>
          </cell>
          <cell r="F685">
            <v>1614</v>
          </cell>
        </row>
        <row r="686">
          <cell r="B686" t="str">
            <v>2021.09FI1NC</v>
          </cell>
          <cell r="C686" t="str">
            <v>Total non-current assets</v>
          </cell>
          <cell r="D686" t="str">
            <v>FI1NC</v>
          </cell>
          <cell r="E686" t="str">
            <v>2021.09</v>
          </cell>
          <cell r="F686">
            <v>67160</v>
          </cell>
        </row>
        <row r="687">
          <cell r="B687" t="str">
            <v>2021.09FI14</v>
          </cell>
          <cell r="C687" t="str">
            <v>Inventories</v>
          </cell>
          <cell r="D687" t="str">
            <v>FI14</v>
          </cell>
          <cell r="E687" t="str">
            <v>2021.09</v>
          </cell>
          <cell r="F687">
            <v>16622</v>
          </cell>
        </row>
        <row r="688">
          <cell r="B688" t="str">
            <v>2021.09FI15_16</v>
          </cell>
          <cell r="C688" t="str">
            <v>Trade and other receivables</v>
          </cell>
          <cell r="D688" t="str">
            <v>FI15_16</v>
          </cell>
          <cell r="E688" t="str">
            <v>2021.09</v>
          </cell>
          <cell r="F688">
            <v>30715</v>
          </cell>
        </row>
        <row r="689">
          <cell r="B689" t="str">
            <v>2021.09FI17</v>
          </cell>
          <cell r="C689" t="str">
            <v>Other financial assets</v>
          </cell>
          <cell r="D689" t="str">
            <v>FI17</v>
          </cell>
          <cell r="E689" t="str">
            <v>2021.09</v>
          </cell>
          <cell r="F689">
            <v>625</v>
          </cell>
        </row>
        <row r="690">
          <cell r="B690" t="str">
            <v>2021.09FI18</v>
          </cell>
          <cell r="C690" t="str">
            <v>Cash and cash equivalents</v>
          </cell>
          <cell r="D690" t="str">
            <v>FI18</v>
          </cell>
          <cell r="E690" t="str">
            <v>2021.09</v>
          </cell>
          <cell r="F690">
            <v>17106</v>
          </cell>
        </row>
        <row r="691">
          <cell r="B691" t="str">
            <v>2021.09FI19</v>
          </cell>
          <cell r="C691" t="str">
            <v>Assets classified as held for sale</v>
          </cell>
          <cell r="D691" t="str">
            <v>FI19</v>
          </cell>
          <cell r="E691" t="str">
            <v>2021.09</v>
          </cell>
          <cell r="F691">
            <v>5</v>
          </cell>
        </row>
        <row r="692">
          <cell r="B692" t="str">
            <v>2021.09FI1C</v>
          </cell>
          <cell r="C692" t="str">
            <v>Total current assets</v>
          </cell>
          <cell r="D692" t="str">
            <v>FI1C</v>
          </cell>
          <cell r="E692" t="str">
            <v>2021.09</v>
          </cell>
          <cell r="F692">
            <v>65073</v>
          </cell>
        </row>
        <row r="693">
          <cell r="B693" t="str">
            <v>2021.09FI1</v>
          </cell>
          <cell r="C693" t="str">
            <v>Total assets</v>
          </cell>
          <cell r="D693" t="str">
            <v>FI1</v>
          </cell>
          <cell r="E693" t="str">
            <v>2021.09</v>
          </cell>
          <cell r="F693">
            <v>132233</v>
          </cell>
        </row>
        <row r="694">
          <cell r="B694" t="str">
            <v>2021.09FI2ES</v>
          </cell>
          <cell r="C694" t="str">
            <v>Total equity attributable to equity holders of the parent</v>
          </cell>
          <cell r="D694" t="str">
            <v>FI2ES</v>
          </cell>
          <cell r="E694" t="str">
            <v>2021.09</v>
          </cell>
          <cell r="F694">
            <v>61856</v>
          </cell>
        </row>
        <row r="695">
          <cell r="B695" t="str">
            <v>2021.09FI2EM</v>
          </cell>
          <cell r="C695" t="str">
            <v>Minority interest</v>
          </cell>
          <cell r="D695" t="str">
            <v>FI2EM</v>
          </cell>
          <cell r="E695" t="str">
            <v>2021.09</v>
          </cell>
          <cell r="F695">
            <v>1</v>
          </cell>
        </row>
        <row r="696">
          <cell r="B696" t="str">
            <v>2021.09FI2E</v>
          </cell>
          <cell r="C696" t="str">
            <v>Total equity</v>
          </cell>
          <cell r="D696" t="str">
            <v>FI2E</v>
          </cell>
          <cell r="E696" t="str">
            <v>2021.09</v>
          </cell>
          <cell r="F696">
            <v>61857</v>
          </cell>
        </row>
        <row r="697">
          <cell r="B697" t="str">
            <v>2021.09FI21</v>
          </cell>
          <cell r="C697" t="str">
            <v>Interest-bearing loans and borrowings(non-current liabilities)</v>
          </cell>
          <cell r="D697" t="str">
            <v>FI21</v>
          </cell>
          <cell r="E697" t="str">
            <v>2021.09</v>
          </cell>
          <cell r="F697">
            <v>22022</v>
          </cell>
        </row>
        <row r="698">
          <cell r="B698" t="str">
            <v>2021.09FI22</v>
          </cell>
          <cell r="C698" t="str">
            <v>Employee benefits</v>
          </cell>
          <cell r="D698" t="str">
            <v>FI22</v>
          </cell>
          <cell r="E698" t="str">
            <v>2021.09</v>
          </cell>
          <cell r="F698">
            <v>2530</v>
          </cell>
        </row>
        <row r="699">
          <cell r="B699" t="str">
            <v>2021.09FI23_241</v>
          </cell>
          <cell r="C699" t="str">
            <v>Other liabilities and provisions</v>
          </cell>
          <cell r="D699" t="str">
            <v>FI23_241</v>
          </cell>
          <cell r="E699" t="str">
            <v>2021.09</v>
          </cell>
          <cell r="F699">
            <v>1995</v>
          </cell>
        </row>
        <row r="700">
          <cell r="B700" t="str">
            <v>2021.09FI249</v>
          </cell>
          <cell r="C700" t="str">
            <v>Deferred tax liabilities</v>
          </cell>
          <cell r="D700" t="str">
            <v>FI249</v>
          </cell>
          <cell r="E700" t="str">
            <v>2021.09</v>
          </cell>
          <cell r="F700">
            <v>2190</v>
          </cell>
        </row>
        <row r="701">
          <cell r="B701" t="str">
            <v>2021.09FI2NC</v>
          </cell>
          <cell r="C701" t="str">
            <v>Total non-current liabilities</v>
          </cell>
          <cell r="D701" t="str">
            <v>FI2NC</v>
          </cell>
          <cell r="E701" t="str">
            <v>2021.09</v>
          </cell>
          <cell r="F701">
            <v>28737</v>
          </cell>
        </row>
        <row r="702">
          <cell r="B702" t="str">
            <v>2021.09FI25</v>
          </cell>
          <cell r="C702" t="str">
            <v>Interest-bearing loans and borrowings</v>
          </cell>
          <cell r="D702" t="str">
            <v>FI25</v>
          </cell>
          <cell r="E702" t="str">
            <v>2021.09</v>
          </cell>
          <cell r="F702">
            <v>2828</v>
          </cell>
        </row>
        <row r="703">
          <cell r="B703" t="str">
            <v>2021.09FI26_27</v>
          </cell>
          <cell r="C703" t="str">
            <v>Trade payables and other liabilities</v>
          </cell>
          <cell r="D703" t="str">
            <v>FI26_27</v>
          </cell>
          <cell r="E703" t="str">
            <v>2021.09</v>
          </cell>
          <cell r="F703">
            <v>36985</v>
          </cell>
        </row>
        <row r="704">
          <cell r="B704" t="str">
            <v>2021.09FI28</v>
          </cell>
          <cell r="C704" t="str">
            <v>Provisions</v>
          </cell>
          <cell r="D704" t="str">
            <v>FI28</v>
          </cell>
          <cell r="E704" t="str">
            <v>2021.09</v>
          </cell>
          <cell r="F704">
            <v>1826</v>
          </cell>
        </row>
        <row r="705">
          <cell r="B705" t="str">
            <v>2021.09FI29</v>
          </cell>
          <cell r="C705" t="str">
            <v>Liabilites classified as held for sale</v>
          </cell>
          <cell r="D705" t="str">
            <v>FI29</v>
          </cell>
          <cell r="E705" t="str">
            <v>2021.09</v>
          </cell>
          <cell r="F705">
            <v>0</v>
          </cell>
        </row>
        <row r="706">
          <cell r="B706" t="str">
            <v>2021.09FI2C</v>
          </cell>
          <cell r="C706" t="str">
            <v>Total current liabilities</v>
          </cell>
          <cell r="D706" t="str">
            <v>FI2C</v>
          </cell>
          <cell r="E706" t="str">
            <v>2021.09</v>
          </cell>
          <cell r="F706">
            <v>41639</v>
          </cell>
        </row>
        <row r="707">
          <cell r="B707" t="str">
            <v>2021.09FI2</v>
          </cell>
          <cell r="C707" t="str">
            <v>Total equity and liabilities</v>
          </cell>
          <cell r="D707" t="str">
            <v>FI2</v>
          </cell>
          <cell r="E707" t="str">
            <v>2021.09</v>
          </cell>
          <cell r="F707">
            <v>132233</v>
          </cell>
        </row>
        <row r="708">
          <cell r="B708" t="str">
            <v>2021.09KREPS12MB</v>
          </cell>
          <cell r="C708" t="str">
            <v>Earnings per share 12 month v(basic)</v>
          </cell>
          <cell r="D708" t="str">
            <v>KREPS12MB</v>
          </cell>
          <cell r="E708" t="str">
            <v>2021.09</v>
          </cell>
          <cell r="F708">
            <v>14.327</v>
          </cell>
        </row>
        <row r="709">
          <cell r="B709" t="str">
            <v>2021.09KREPSYTDB</v>
          </cell>
          <cell r="C709" t="str">
            <v>Earnings per share accumulated(basic)</v>
          </cell>
          <cell r="D709" t="str">
            <v>KREPSYTDB</v>
          </cell>
          <cell r="E709" t="str">
            <v>2021.09</v>
          </cell>
          <cell r="F709">
            <v>10.876200000000001</v>
          </cell>
        </row>
        <row r="710">
          <cell r="B710" t="str">
            <v>2021.09KREPSQB</v>
          </cell>
          <cell r="C710" t="str">
            <v>Earnings per share quarterly(basic)</v>
          </cell>
          <cell r="D710" t="str">
            <v>KREPSQB</v>
          </cell>
          <cell r="E710" t="str">
            <v>2021.09</v>
          </cell>
          <cell r="F710">
            <v>3.7401</v>
          </cell>
        </row>
        <row r="711">
          <cell r="B711" t="str">
            <v>2021.09KREPSQBCON</v>
          </cell>
          <cell r="C711" t="str">
            <v>Earnings per share quarterly (continuing op) (basic)</v>
          </cell>
          <cell r="D711" t="str">
            <v>KREPSQBCON</v>
          </cell>
          <cell r="E711" t="str">
            <v>2021.09</v>
          </cell>
          <cell r="F711">
            <v>3.7401</v>
          </cell>
        </row>
        <row r="712">
          <cell r="B712" t="str">
            <v>2021.09KRANS12MB</v>
          </cell>
          <cell r="C712" t="str">
            <v>Average number of shares 12m (basic)</v>
          </cell>
          <cell r="D712" t="str">
            <v>KRANS12MB</v>
          </cell>
          <cell r="E712" t="str">
            <v>2021.09</v>
          </cell>
          <cell r="F712">
            <v>1217.0703329999999</v>
          </cell>
        </row>
        <row r="713">
          <cell r="B713" t="str">
            <v>2021.09KRANSYTDB</v>
          </cell>
          <cell r="C713" t="str">
            <v>Average number of shares acc (basic)</v>
          </cell>
          <cell r="D713" t="str">
            <v>KRANSYTDB</v>
          </cell>
          <cell r="E713" t="str">
            <v>2021.09</v>
          </cell>
          <cell r="F713">
            <v>1217.424749</v>
          </cell>
        </row>
        <row r="714">
          <cell r="B714" t="str">
            <v>2021.09KRANSQB</v>
          </cell>
          <cell r="C714" t="str">
            <v>Average number of shares Q (basic)</v>
          </cell>
          <cell r="D714" t="str">
            <v>KRANSQB</v>
          </cell>
          <cell r="E714" t="str">
            <v>2021.09</v>
          </cell>
          <cell r="F714">
            <v>1218.407778</v>
          </cell>
        </row>
        <row r="715">
          <cell r="B715" t="str">
            <v>2021.09KREPS12MD</v>
          </cell>
          <cell r="C715" t="str">
            <v>Earnings per share 12 month v(diluted)</v>
          </cell>
          <cell r="D715" t="str">
            <v>KREPS12MD</v>
          </cell>
          <cell r="E715" t="str">
            <v>2021.09</v>
          </cell>
          <cell r="F715">
            <v>14.297599999999999</v>
          </cell>
        </row>
        <row r="716">
          <cell r="B716" t="str">
            <v>2021.09KREPSYTDD</v>
          </cell>
          <cell r="C716" t="str">
            <v>Earnings per share accumulated(diluted)</v>
          </cell>
          <cell r="D716" t="str">
            <v>KREPSYTDD</v>
          </cell>
          <cell r="E716" t="str">
            <v>2021.09</v>
          </cell>
          <cell r="F716">
            <v>10.8528</v>
          </cell>
        </row>
        <row r="717">
          <cell r="B717" t="str">
            <v>2021.09KREPSQD</v>
          </cell>
          <cell r="C717" t="str">
            <v>Earnings per share quarterly(diluted)</v>
          </cell>
          <cell r="D717" t="str">
            <v>KREPSQD</v>
          </cell>
          <cell r="E717" t="str">
            <v>2021.09</v>
          </cell>
          <cell r="F717">
            <v>3.7320000000000002</v>
          </cell>
        </row>
        <row r="718">
          <cell r="B718" t="str">
            <v>2021.09KREPSQDCON</v>
          </cell>
          <cell r="C718" t="str">
            <v>Earnings per share quarterly (continuing op) (diluted)</v>
          </cell>
          <cell r="D718" t="str">
            <v>KREPSQDCON</v>
          </cell>
          <cell r="E718" t="str">
            <v>2021.09</v>
          </cell>
          <cell r="F718">
            <v>3.7320000000000002</v>
          </cell>
        </row>
        <row r="719">
          <cell r="B719" t="str">
            <v>2021.09KRANS12MD</v>
          </cell>
          <cell r="C719" t="str">
            <v>Average number of shares 12m (diluted)</v>
          </cell>
          <cell r="D719" t="str">
            <v>KRANS12MD</v>
          </cell>
          <cell r="E719" t="str">
            <v>2021.09</v>
          </cell>
          <cell r="F719">
            <v>1219.572633</v>
          </cell>
        </row>
        <row r="720">
          <cell r="B720" t="str">
            <v>2021.09KRANSYTDD</v>
          </cell>
          <cell r="C720" t="str">
            <v>Average number of shares acc (diluted)</v>
          </cell>
          <cell r="D720" t="str">
            <v>KRANSYTDD</v>
          </cell>
          <cell r="E720" t="str">
            <v>2021.09</v>
          </cell>
          <cell r="F720">
            <v>1220.0573899999999</v>
          </cell>
        </row>
        <row r="721">
          <cell r="B721" t="str">
            <v>2021.09KRANSQD</v>
          </cell>
          <cell r="C721" t="str">
            <v>Average number of shares Q (diluted)</v>
          </cell>
          <cell r="D721" t="str">
            <v>KRANSQD</v>
          </cell>
          <cell r="E721" t="str">
            <v>2021.09</v>
          </cell>
          <cell r="F721">
            <v>1221.053979</v>
          </cell>
        </row>
        <row r="722">
          <cell r="B722" t="str">
            <v>2021.09KRFTE</v>
          </cell>
          <cell r="C722" t="str">
            <v>No of employees end of period</v>
          </cell>
          <cell r="D722" t="str">
            <v>KRFTE</v>
          </cell>
          <cell r="E722" t="str">
            <v>2021.09</v>
          </cell>
          <cell r="F722">
            <v>42066</v>
          </cell>
        </row>
        <row r="723">
          <cell r="B723" t="str">
            <v>2021.09KRROE</v>
          </cell>
          <cell r="C723" t="str">
            <v>Return on equity (12mth)</v>
          </cell>
          <cell r="D723" t="str">
            <v>KRROE</v>
          </cell>
          <cell r="E723" t="str">
            <v>2021.09</v>
          </cell>
          <cell r="F723">
            <v>30.234775974476346</v>
          </cell>
        </row>
        <row r="724">
          <cell r="B724" t="str">
            <v>2021.09KRRCR</v>
          </cell>
          <cell r="C724" t="str">
            <v>Risk capital ratio</v>
          </cell>
          <cell r="D724" t="str">
            <v>KRRCR</v>
          </cell>
          <cell r="E724" t="str">
            <v>2021.09</v>
          </cell>
          <cell r="F724">
            <v>46.77879198082173</v>
          </cell>
        </row>
        <row r="725">
          <cell r="B725" t="str">
            <v>2021.09KRANI</v>
          </cell>
          <cell r="C725" t="str">
            <v xml:space="preserve">Adjusted Net indebtedness </v>
          </cell>
          <cell r="D725" t="str">
            <v>KRANI</v>
          </cell>
          <cell r="E725" t="str">
            <v>2021.09</v>
          </cell>
          <cell r="F725">
            <v>9649</v>
          </cell>
        </row>
        <row r="726">
          <cell r="B726" t="str">
            <v>2021.09KRDERNC</v>
          </cell>
          <cell r="C726" t="str">
            <v>Debt equity ratio net of cash</v>
          </cell>
          <cell r="D726" t="str">
            <v>KRDERNC</v>
          </cell>
          <cell r="E726" t="str">
            <v>2021.09</v>
          </cell>
          <cell r="F726">
            <v>15.6</v>
          </cell>
        </row>
        <row r="727">
          <cell r="B727" t="str">
            <v>2021.09KREQS</v>
          </cell>
          <cell r="C727" t="str">
            <v>Equity per share</v>
          </cell>
          <cell r="D727" t="str">
            <v>KREQS</v>
          </cell>
          <cell r="E727" t="str">
            <v>2021.09</v>
          </cell>
          <cell r="F727">
            <v>50.824507280139258</v>
          </cell>
        </row>
        <row r="728">
          <cell r="B728" t="str">
            <v>2021.09KRESR</v>
          </cell>
          <cell r="C728" t="str">
            <v>Equity/asset ratio</v>
          </cell>
          <cell r="D728" t="str">
            <v>KRESR</v>
          </cell>
          <cell r="E728" t="str">
            <v>2021.09</v>
          </cell>
          <cell r="F728">
            <v>46.77879198082173</v>
          </cell>
        </row>
        <row r="729">
          <cell r="B729" t="str">
            <v>2021.09KRDER</v>
          </cell>
          <cell r="C729" t="str">
            <v>Debt/ Equity ratio</v>
          </cell>
          <cell r="D729" t="str">
            <v>KRDER</v>
          </cell>
          <cell r="E729" t="str">
            <v>2021.09</v>
          </cell>
          <cell r="F729">
            <v>15.598881290718916</v>
          </cell>
        </row>
        <row r="730">
          <cell r="B730" t="str">
            <v>2021.09KRACE</v>
          </cell>
          <cell r="C730" t="str">
            <v>Average capital employed</v>
          </cell>
          <cell r="D730" t="str">
            <v>KRACE</v>
          </cell>
          <cell r="E730" t="str">
            <v>2021.09</v>
          </cell>
          <cell r="F730">
            <v>85637</v>
          </cell>
        </row>
        <row r="731">
          <cell r="B731" t="str">
            <v>2021.09KRAINRS</v>
          </cell>
          <cell r="C731" t="str">
            <v>Fair value adj interest rate swap</v>
          </cell>
          <cell r="D731" t="str">
            <v>KRAINRS</v>
          </cell>
          <cell r="E731" t="str">
            <v>2021.09</v>
          </cell>
          <cell r="F731">
            <v>0</v>
          </cell>
        </row>
        <row r="732">
          <cell r="B732" t="str">
            <v>2021.09KRROCE</v>
          </cell>
          <cell r="C732" t="str">
            <v>Return on capital employed (restated for continuing op)</v>
          </cell>
          <cell r="D732" t="str">
            <v>KRROCE</v>
          </cell>
          <cell r="E732" t="str">
            <v>2021.09</v>
          </cell>
          <cell r="F732">
            <v>26.710417226198956</v>
          </cell>
        </row>
        <row r="733">
          <cell r="B733" t="str">
            <v>2021.09KREBITAQ</v>
          </cell>
          <cell r="C733" t="str">
            <v>EBITA 3 months ended</v>
          </cell>
          <cell r="D733" t="str">
            <v>KREBITAQ</v>
          </cell>
          <cell r="E733" t="str">
            <v>2021.09</v>
          </cell>
          <cell r="F733">
            <v>6373</v>
          </cell>
        </row>
        <row r="735">
          <cell r="B735" t="str">
            <v>2021.12IS31</v>
          </cell>
          <cell r="C735" t="str">
            <v>Revenue</v>
          </cell>
          <cell r="D735" t="str">
            <v>IS31</v>
          </cell>
          <cell r="E735" t="str">
            <v>2021.12</v>
          </cell>
          <cell r="F735">
            <v>110912</v>
          </cell>
        </row>
        <row r="736">
          <cell r="B736" t="str">
            <v>2021.12IS41</v>
          </cell>
          <cell r="C736" t="str">
            <v>Cost of sales</v>
          </cell>
          <cell r="D736" t="str">
            <v>IS41</v>
          </cell>
          <cell r="E736" t="str">
            <v>2021.12</v>
          </cell>
          <cell r="F736">
            <v>-64383</v>
          </cell>
        </row>
        <row r="737">
          <cell r="B737" t="str">
            <v>2021.12ISGP</v>
          </cell>
          <cell r="C737" t="str">
            <v>Gross profit</v>
          </cell>
          <cell r="D737" t="str">
            <v>ISGP</v>
          </cell>
          <cell r="E737" t="str">
            <v>2021.12</v>
          </cell>
          <cell r="F737">
            <v>46529</v>
          </cell>
        </row>
        <row r="738">
          <cell r="B738" t="str">
            <v>2021.12IS52</v>
          </cell>
          <cell r="C738" t="str">
            <v>Marketing expenses</v>
          </cell>
          <cell r="D738" t="str">
            <v>IS52</v>
          </cell>
          <cell r="E738" t="str">
            <v>2021.12</v>
          </cell>
          <cell r="F738">
            <v>-12178</v>
          </cell>
        </row>
        <row r="739">
          <cell r="B739" t="str">
            <v>2021.12IS51</v>
          </cell>
          <cell r="C739" t="str">
            <v>Administrative expenses</v>
          </cell>
          <cell r="D739" t="str">
            <v>IS51</v>
          </cell>
          <cell r="E739" t="str">
            <v>2021.12</v>
          </cell>
          <cell r="F739">
            <v>-7283</v>
          </cell>
        </row>
        <row r="740">
          <cell r="B740" t="str">
            <v>2021.12IS53</v>
          </cell>
          <cell r="C740" t="str">
            <v>Research and Development costs</v>
          </cell>
          <cell r="D740" t="str">
            <v>IS53</v>
          </cell>
          <cell r="E740" t="str">
            <v>2021.12</v>
          </cell>
          <cell r="F740">
            <v>-4125</v>
          </cell>
        </row>
        <row r="741">
          <cell r="B741" t="str">
            <v>2021.12ISOOP</v>
          </cell>
          <cell r="C741" t="str">
            <v>Other operating income and expenses</v>
          </cell>
          <cell r="D741" t="str">
            <v>ISOOP</v>
          </cell>
          <cell r="E741" t="str">
            <v>2021.12</v>
          </cell>
          <cell r="F741">
            <v>616</v>
          </cell>
        </row>
        <row r="742">
          <cell r="B742" t="str">
            <v>2021.12ISShareA</v>
          </cell>
          <cell r="C742" t="str">
            <v>Share of profit of associates</v>
          </cell>
          <cell r="D742" t="str">
            <v>ISShareA</v>
          </cell>
          <cell r="E742" t="str">
            <v>2021.12</v>
          </cell>
        </row>
        <row r="743">
          <cell r="B743" t="str">
            <v>2021.12ISOPR</v>
          </cell>
          <cell r="C743" t="str">
            <v>Operating profit</v>
          </cell>
          <cell r="D743" t="str">
            <v>ISOPR</v>
          </cell>
          <cell r="E743" t="str">
            <v>2021.12</v>
          </cell>
          <cell r="F743">
            <v>23559</v>
          </cell>
        </row>
        <row r="744">
          <cell r="B744" t="str">
            <v>2021.12ISFI</v>
          </cell>
          <cell r="C744" t="str">
            <v>Financial income</v>
          </cell>
          <cell r="D744" t="str">
            <v>ISFI</v>
          </cell>
          <cell r="E744" t="str">
            <v>2021.12</v>
          </cell>
          <cell r="F744">
            <v>241</v>
          </cell>
        </row>
        <row r="745">
          <cell r="B745" t="str">
            <v>2021.12ISFE</v>
          </cell>
          <cell r="C745" t="str">
            <v>Financial expenses</v>
          </cell>
          <cell r="D745" t="str">
            <v>ISFE</v>
          </cell>
          <cell r="E745" t="str">
            <v>2021.12</v>
          </cell>
          <cell r="F745">
            <v>-390</v>
          </cell>
        </row>
        <row r="746">
          <cell r="B746" t="str">
            <v>2021.12ISNFI</v>
          </cell>
          <cell r="C746" t="str">
            <v>Net financial items</v>
          </cell>
          <cell r="D746" t="str">
            <v>ISNFI</v>
          </cell>
          <cell r="E746" t="str">
            <v>2021.12</v>
          </cell>
          <cell r="F746">
            <v>-149</v>
          </cell>
        </row>
        <row r="747">
          <cell r="B747" t="str">
            <v>2021.12ISPBT</v>
          </cell>
          <cell r="C747" t="str">
            <v>Profit before tax</v>
          </cell>
          <cell r="D747" t="str">
            <v>ISPBT</v>
          </cell>
          <cell r="E747" t="str">
            <v>2021.12</v>
          </cell>
          <cell r="F747">
            <v>23410</v>
          </cell>
        </row>
        <row r="748">
          <cell r="B748" t="str">
            <v>2021.12ISTAX</v>
          </cell>
          <cell r="C748" t="str">
            <v>Income tax expense</v>
          </cell>
          <cell r="D748" t="str">
            <v>ISTAX</v>
          </cell>
          <cell r="E748" t="str">
            <v>2021.12</v>
          </cell>
          <cell r="F748">
            <v>-5276</v>
          </cell>
        </row>
        <row r="749">
          <cell r="B749" t="str">
            <v>2021.12ISPROFITCONT</v>
          </cell>
          <cell r="C749" t="str">
            <v>Profit from continued operations</v>
          </cell>
          <cell r="D749" t="str">
            <v>ISPROFITCONT</v>
          </cell>
          <cell r="E749" t="str">
            <v>2021.12</v>
          </cell>
          <cell r="F749">
            <v>18134</v>
          </cell>
        </row>
        <row r="750">
          <cell r="B750" t="str">
            <v>2021.12ISCGDISC</v>
          </cell>
          <cell r="C750" t="str">
            <v>Capital gain from discontinued operations</v>
          </cell>
          <cell r="D750" t="str">
            <v>ISCGDISC</v>
          </cell>
          <cell r="E750" t="str">
            <v>2021.12</v>
          </cell>
          <cell r="F750">
            <v>0</v>
          </cell>
        </row>
        <row r="751">
          <cell r="B751" t="str">
            <v>2021.12ISTRANSDIFF</v>
          </cell>
          <cell r="C751" t="str">
            <v>Translation difference recycled</v>
          </cell>
          <cell r="D751" t="str">
            <v>ISTRANSDIFF</v>
          </cell>
          <cell r="E751" t="str">
            <v>2021.12</v>
          </cell>
          <cell r="F751">
            <v>0</v>
          </cell>
        </row>
        <row r="752">
          <cell r="B752" t="str">
            <v>2021.12ISIMPDISC</v>
          </cell>
          <cell r="C752" t="str">
            <v>Impairment of discontinued operations</v>
          </cell>
          <cell r="D752" t="str">
            <v>ISIMPDISC</v>
          </cell>
          <cell r="E752" t="str">
            <v>2021.12</v>
          </cell>
          <cell r="F752">
            <v>0</v>
          </cell>
        </row>
        <row r="753">
          <cell r="B753" t="str">
            <v>2021.12ISTAXIMPDISC</v>
          </cell>
          <cell r="C753" t="str">
            <v>Taxes related to impairment of discontinued operations</v>
          </cell>
          <cell r="D753" t="str">
            <v>ISTAXIMPDISC</v>
          </cell>
          <cell r="E753" t="str">
            <v>2021.12</v>
          </cell>
          <cell r="F753">
            <v>0</v>
          </cell>
        </row>
        <row r="754">
          <cell r="B754" t="str">
            <v>2021.12ISPROFTDISC</v>
          </cell>
          <cell r="C754" t="str">
            <v>Profit from discontinued operation, net of tax</v>
          </cell>
          <cell r="D754" t="str">
            <v>ISPROFTDISC</v>
          </cell>
          <cell r="E754" t="str">
            <v>2021.12</v>
          </cell>
          <cell r="F754">
            <v>0</v>
          </cell>
        </row>
        <row r="755">
          <cell r="B755" t="str">
            <v>2021.12ISPROFIT</v>
          </cell>
          <cell r="C755" t="str">
            <v>Profit for the period</v>
          </cell>
          <cell r="D755" t="str">
            <v>ISPROFIT</v>
          </cell>
          <cell r="E755" t="str">
            <v>2021.12</v>
          </cell>
          <cell r="F755">
            <v>18134</v>
          </cell>
        </row>
        <row r="756">
          <cell r="B756" t="str">
            <v>2021.12ISEHP</v>
          </cell>
          <cell r="C756" t="str">
            <v>-Equity holders of the parent</v>
          </cell>
          <cell r="D756" t="str">
            <v>ISEHP</v>
          </cell>
          <cell r="E756" t="str">
            <v>2021.12</v>
          </cell>
          <cell r="F756">
            <v>18130</v>
          </cell>
        </row>
        <row r="757">
          <cell r="B757" t="str">
            <v>2021.12ISMI</v>
          </cell>
          <cell r="C757" t="str">
            <v>-Minority interest</v>
          </cell>
          <cell r="D757" t="str">
            <v>ISMI</v>
          </cell>
          <cell r="E757" t="str">
            <v>2021.12</v>
          </cell>
          <cell r="F757">
            <v>4</v>
          </cell>
        </row>
        <row r="758">
          <cell r="B758" t="str">
            <v>2021.12ISBEPS</v>
          </cell>
          <cell r="C758" t="str">
            <v>Basic earnings per share, SEK</v>
          </cell>
          <cell r="D758" t="str">
            <v>ISBEPS</v>
          </cell>
          <cell r="E758" t="str">
            <v>2021.12</v>
          </cell>
          <cell r="F758">
            <v>14.89</v>
          </cell>
        </row>
        <row r="759">
          <cell r="B759" t="str">
            <v>2021.12ISDEPS</v>
          </cell>
          <cell r="C759" t="str">
            <v>Diluted earnings per share, SEK</v>
          </cell>
          <cell r="D759" t="str">
            <v>ISDEPS</v>
          </cell>
          <cell r="E759" t="str">
            <v>2021.12</v>
          </cell>
          <cell r="F759">
            <v>14.85</v>
          </cell>
        </row>
        <row r="760">
          <cell r="B760" t="str">
            <v>2021.12ISINET</v>
          </cell>
          <cell r="C760" t="str">
            <v>Interest net</v>
          </cell>
          <cell r="D760" t="str">
            <v>ISINET</v>
          </cell>
          <cell r="E760" t="str">
            <v>2021.12</v>
          </cell>
          <cell r="F760">
            <v>-234</v>
          </cell>
        </row>
        <row r="761">
          <cell r="B761" t="str">
            <v>2021.12FI10</v>
          </cell>
          <cell r="C761" t="str">
            <v>Intangible assets</v>
          </cell>
          <cell r="D761" t="str">
            <v>FI10</v>
          </cell>
          <cell r="E761" t="str">
            <v>2021.12</v>
          </cell>
          <cell r="F761">
            <v>50348</v>
          </cell>
        </row>
        <row r="762">
          <cell r="B762" t="str">
            <v>2021.12FI11HFL</v>
          </cell>
          <cell r="C762" t="str">
            <v>Rental equipment</v>
          </cell>
          <cell r="D762" t="str">
            <v>FI11HFL</v>
          </cell>
          <cell r="E762" t="str">
            <v>2021.12</v>
          </cell>
          <cell r="F762">
            <v>2350</v>
          </cell>
        </row>
        <row r="763">
          <cell r="B763" t="str">
            <v>2021.12FI11PPE</v>
          </cell>
          <cell r="C763" t="str">
            <v>Other property, plant and equipment</v>
          </cell>
          <cell r="D763" t="str">
            <v>FI11PPE</v>
          </cell>
          <cell r="E763" t="str">
            <v>2021.12</v>
          </cell>
          <cell r="F763">
            <v>12227</v>
          </cell>
        </row>
        <row r="764">
          <cell r="B764" t="str">
            <v>2021.12FI12_131</v>
          </cell>
          <cell r="C764" t="str">
            <v>Financial assets and other receivables</v>
          </cell>
          <cell r="D764" t="str">
            <v>FI12_131</v>
          </cell>
          <cell r="E764" t="str">
            <v>2021.12</v>
          </cell>
          <cell r="F764">
            <v>1962</v>
          </cell>
        </row>
        <row r="765">
          <cell r="B765" t="str">
            <v>2021.12FI139</v>
          </cell>
          <cell r="C765" t="str">
            <v>Deferred tax assets</v>
          </cell>
          <cell r="D765" t="str">
            <v>FI139</v>
          </cell>
          <cell r="E765" t="str">
            <v>2021.12</v>
          </cell>
          <cell r="F765">
            <v>1790</v>
          </cell>
        </row>
        <row r="766">
          <cell r="B766" t="str">
            <v>2021.12FI1NC</v>
          </cell>
          <cell r="C766" t="str">
            <v>Total non-current assets</v>
          </cell>
          <cell r="D766" t="str">
            <v>FI1NC</v>
          </cell>
          <cell r="E766" t="str">
            <v>2021.12</v>
          </cell>
          <cell r="F766">
            <v>68677</v>
          </cell>
        </row>
        <row r="767">
          <cell r="B767" t="str">
            <v>2021.12FI14</v>
          </cell>
          <cell r="C767" t="str">
            <v>Inventories</v>
          </cell>
          <cell r="D767" t="str">
            <v>FI14</v>
          </cell>
          <cell r="E767" t="str">
            <v>2021.12</v>
          </cell>
          <cell r="F767">
            <v>17801</v>
          </cell>
        </row>
        <row r="768">
          <cell r="B768" t="str">
            <v>2021.12FI15_16</v>
          </cell>
          <cell r="C768" t="str">
            <v>Trade and other receivables</v>
          </cell>
          <cell r="D768" t="str">
            <v>FI15_16</v>
          </cell>
          <cell r="E768" t="str">
            <v>2021.12</v>
          </cell>
          <cell r="F768">
            <v>30363</v>
          </cell>
        </row>
        <row r="769">
          <cell r="B769" t="str">
            <v>2021.12FI17</v>
          </cell>
          <cell r="C769" t="str">
            <v>Other financial assets</v>
          </cell>
          <cell r="D769" t="str">
            <v>FI17</v>
          </cell>
          <cell r="E769" t="str">
            <v>2021.12</v>
          </cell>
          <cell r="F769">
            <v>847</v>
          </cell>
        </row>
        <row r="770">
          <cell r="B770" t="str">
            <v>2021.12FI18</v>
          </cell>
          <cell r="C770" t="str">
            <v>Cash and cash equivalents</v>
          </cell>
          <cell r="D770" t="str">
            <v>FI18</v>
          </cell>
          <cell r="E770" t="str">
            <v>2021.12</v>
          </cell>
          <cell r="F770">
            <v>18990</v>
          </cell>
        </row>
        <row r="771">
          <cell r="B771" t="str">
            <v>2021.12FI19</v>
          </cell>
          <cell r="C771" t="str">
            <v>Assets classified as held for sale</v>
          </cell>
          <cell r="D771" t="str">
            <v>FI19</v>
          </cell>
          <cell r="E771" t="str">
            <v>2021.12</v>
          </cell>
          <cell r="F771">
            <v>5</v>
          </cell>
        </row>
        <row r="772">
          <cell r="B772" t="str">
            <v>2021.12FI1C</v>
          </cell>
          <cell r="C772" t="str">
            <v>Total current assets</v>
          </cell>
          <cell r="D772" t="str">
            <v>FI1C</v>
          </cell>
          <cell r="E772" t="str">
            <v>2021.12</v>
          </cell>
          <cell r="F772">
            <v>68006</v>
          </cell>
        </row>
        <row r="773">
          <cell r="B773" t="str">
            <v>2021.12FI1</v>
          </cell>
          <cell r="C773" t="str">
            <v>Total assets</v>
          </cell>
          <cell r="D773" t="str">
            <v>FI1</v>
          </cell>
          <cell r="E773" t="str">
            <v>2021.12</v>
          </cell>
          <cell r="F773">
            <v>136683</v>
          </cell>
        </row>
        <row r="774">
          <cell r="B774" t="str">
            <v>2021.12FI2ES</v>
          </cell>
          <cell r="C774" t="str">
            <v>Total equity attributable to equity holders of the parent</v>
          </cell>
          <cell r="D774" t="str">
            <v>FI2ES</v>
          </cell>
          <cell r="E774" t="str">
            <v>2021.12</v>
          </cell>
          <cell r="F774">
            <v>67633</v>
          </cell>
        </row>
        <row r="775">
          <cell r="B775" t="str">
            <v>2021.12FI2EM</v>
          </cell>
          <cell r="C775" t="str">
            <v>Minority interest</v>
          </cell>
          <cell r="D775" t="str">
            <v>FI2EM</v>
          </cell>
          <cell r="E775" t="str">
            <v>2021.12</v>
          </cell>
          <cell r="F775">
            <v>1</v>
          </cell>
        </row>
        <row r="776">
          <cell r="B776" t="str">
            <v>2021.12FI2E</v>
          </cell>
          <cell r="C776" t="str">
            <v>Total equity</v>
          </cell>
          <cell r="D776" t="str">
            <v>FI2E</v>
          </cell>
          <cell r="E776" t="str">
            <v>2021.12</v>
          </cell>
          <cell r="F776">
            <v>67634</v>
          </cell>
        </row>
        <row r="777">
          <cell r="B777" t="str">
            <v>2021.12FI21</v>
          </cell>
          <cell r="C777" t="str">
            <v>Interest-bearing loans and borrowings(non-current liabilities)</v>
          </cell>
          <cell r="D777" t="str">
            <v>FI21</v>
          </cell>
          <cell r="E777" t="str">
            <v>2021.12</v>
          </cell>
          <cell r="F777">
            <v>20855</v>
          </cell>
        </row>
        <row r="778">
          <cell r="B778" t="str">
            <v>2021.12FI22</v>
          </cell>
          <cell r="C778" t="str">
            <v>Employee benefits</v>
          </cell>
          <cell r="D778" t="str">
            <v>FI22</v>
          </cell>
          <cell r="E778" t="str">
            <v>2021.12</v>
          </cell>
          <cell r="F778">
            <v>3114</v>
          </cell>
        </row>
        <row r="779">
          <cell r="B779" t="str">
            <v>2021.12FI23_241</v>
          </cell>
          <cell r="C779" t="str">
            <v>Other liabilities and provisions</v>
          </cell>
          <cell r="D779" t="str">
            <v>FI23_241</v>
          </cell>
          <cell r="E779" t="str">
            <v>2021.12</v>
          </cell>
          <cell r="F779">
            <v>2014</v>
          </cell>
        </row>
        <row r="780">
          <cell r="B780" t="str">
            <v>2021.12FI249</v>
          </cell>
          <cell r="C780" t="str">
            <v>Deferred tax liabilities</v>
          </cell>
          <cell r="D780" t="str">
            <v>FI249</v>
          </cell>
          <cell r="E780" t="str">
            <v>2021.12</v>
          </cell>
          <cell r="F780">
            <v>2225</v>
          </cell>
        </row>
        <row r="781">
          <cell r="B781" t="str">
            <v>2021.12FI2NC</v>
          </cell>
          <cell r="C781" t="str">
            <v>Total non-current liabilities</v>
          </cell>
          <cell r="D781" t="str">
            <v>FI2NC</v>
          </cell>
          <cell r="E781" t="str">
            <v>2021.12</v>
          </cell>
          <cell r="F781">
            <v>28208</v>
          </cell>
        </row>
        <row r="782">
          <cell r="B782" t="str">
            <v>2021.12FI25</v>
          </cell>
          <cell r="C782" t="str">
            <v>Interest-bearing loans and borrowings</v>
          </cell>
          <cell r="D782" t="str">
            <v>FI25</v>
          </cell>
          <cell r="E782" t="str">
            <v>2021.12</v>
          </cell>
          <cell r="F782">
            <v>4019</v>
          </cell>
        </row>
        <row r="783">
          <cell r="B783" t="str">
            <v>2021.12FI26_27</v>
          </cell>
          <cell r="C783" t="str">
            <v>Trade payables and other liabilities</v>
          </cell>
          <cell r="D783" t="str">
            <v>FI26_27</v>
          </cell>
          <cell r="E783" t="str">
            <v>2021.12</v>
          </cell>
          <cell r="F783">
            <v>35196</v>
          </cell>
        </row>
        <row r="784">
          <cell r="B784" t="str">
            <v>2021.12FI28</v>
          </cell>
          <cell r="C784" t="str">
            <v>Provisions</v>
          </cell>
          <cell r="D784" t="str">
            <v>FI28</v>
          </cell>
          <cell r="E784" t="str">
            <v>2021.12</v>
          </cell>
          <cell r="F784">
            <v>1626</v>
          </cell>
        </row>
        <row r="785">
          <cell r="B785" t="str">
            <v>2021.12FI29</v>
          </cell>
          <cell r="C785" t="str">
            <v>Liabilites classified as held for sale</v>
          </cell>
          <cell r="D785" t="str">
            <v>FI29</v>
          </cell>
          <cell r="E785" t="str">
            <v>2021.12</v>
          </cell>
          <cell r="F785">
            <v>0</v>
          </cell>
        </row>
        <row r="786">
          <cell r="B786" t="str">
            <v>2021.12FI2C</v>
          </cell>
          <cell r="C786" t="str">
            <v>Total current liabilities</v>
          </cell>
          <cell r="D786" t="str">
            <v>FI2C</v>
          </cell>
          <cell r="E786" t="str">
            <v>2021.12</v>
          </cell>
          <cell r="F786">
            <v>40841</v>
          </cell>
        </row>
        <row r="787">
          <cell r="B787" t="str">
            <v>2021.12FI2</v>
          </cell>
          <cell r="C787" t="str">
            <v>Total equity and liabilities</v>
          </cell>
          <cell r="D787" t="str">
            <v>FI2</v>
          </cell>
          <cell r="E787" t="str">
            <v>2021.12</v>
          </cell>
          <cell r="F787">
            <v>136683</v>
          </cell>
        </row>
        <row r="788">
          <cell r="B788" t="str">
            <v>2021.12KREPS12MB</v>
          </cell>
          <cell r="C788" t="str">
            <v>Earnings per share 12 month v(basic)</v>
          </cell>
          <cell r="D788" t="str">
            <v>KREPS12MB</v>
          </cell>
          <cell r="E788" t="str">
            <v>2021.12</v>
          </cell>
          <cell r="F788">
            <v>14.888318136428204</v>
          </cell>
        </row>
        <row r="789">
          <cell r="B789" t="str">
            <v>2021.12KREPSYTDB</v>
          </cell>
          <cell r="C789" t="str">
            <v>Earnings per share accumulated(basic)</v>
          </cell>
          <cell r="D789" t="str">
            <v>KREPSYTDB</v>
          </cell>
          <cell r="E789" t="str">
            <v>2021.12</v>
          </cell>
          <cell r="F789">
            <v>14.888318136428204</v>
          </cell>
        </row>
        <row r="790">
          <cell r="B790" t="str">
            <v>2021.12KREPSQB</v>
          </cell>
          <cell r="C790" t="str">
            <v>Earnings per share quarterly(basic)</v>
          </cell>
          <cell r="D790" t="str">
            <v>KREPSQB</v>
          </cell>
          <cell r="E790" t="str">
            <v>2021.12</v>
          </cell>
          <cell r="F790">
            <v>4.011835170441735</v>
          </cell>
        </row>
        <row r="791">
          <cell r="B791" t="str">
            <v>2021.12KREPSQBCON</v>
          </cell>
          <cell r="C791" t="str">
            <v>Earnings per share quarterly (continuing op) (basic)</v>
          </cell>
          <cell r="D791" t="str">
            <v>KREPSQBCON</v>
          </cell>
          <cell r="E791" t="str">
            <v>2021.12</v>
          </cell>
          <cell r="F791">
            <v>4.011835170441735</v>
          </cell>
        </row>
        <row r="792">
          <cell r="B792" t="str">
            <v>2021.12KRANS12MB</v>
          </cell>
          <cell r="C792" t="str">
            <v>Average number of shares 12m (basic)</v>
          </cell>
          <cell r="D792" t="str">
            <v>KRANS12MB</v>
          </cell>
          <cell r="E792" t="str">
            <v>2021.12</v>
          </cell>
          <cell r="F792">
            <v>1217.7332478972332</v>
          </cell>
        </row>
        <row r="793">
          <cell r="B793" t="str">
            <v>2021.12KRANSYTDB</v>
          </cell>
          <cell r="C793" t="str">
            <v>Average number of shares acc (basic)</v>
          </cell>
          <cell r="D793" t="str">
            <v>KRANSYTDB</v>
          </cell>
          <cell r="E793" t="str">
            <v>2021.12</v>
          </cell>
          <cell r="F793">
            <v>1217.7332478972332</v>
          </cell>
        </row>
        <row r="794">
          <cell r="B794" t="str">
            <v>2021.12KRANSQB</v>
          </cell>
          <cell r="C794" t="str">
            <v>Average number of shares Q (basic)</v>
          </cell>
          <cell r="D794" t="str">
            <v>KRANSQB</v>
          </cell>
          <cell r="E794" t="str">
            <v>2021.12</v>
          </cell>
          <cell r="F794">
            <v>1218.644284296875</v>
          </cell>
        </row>
        <row r="795">
          <cell r="B795" t="str">
            <v>2021.12KREPS12MD</v>
          </cell>
          <cell r="C795" t="str">
            <v>Earnings per share 12 month v(diluted)</v>
          </cell>
          <cell r="D795" t="str">
            <v>KREPS12MD</v>
          </cell>
          <cell r="E795" t="str">
            <v>2021.12</v>
          </cell>
          <cell r="F795">
            <v>14.854946019455884</v>
          </cell>
        </row>
        <row r="796">
          <cell r="B796" t="str">
            <v>2021.12KREPSYTDD</v>
          </cell>
          <cell r="C796" t="str">
            <v>Earnings per share accumulated(diluted)</v>
          </cell>
          <cell r="D796" t="str">
            <v>KREPSYTDD</v>
          </cell>
          <cell r="E796" t="str">
            <v>2021.12</v>
          </cell>
          <cell r="F796">
            <v>14.854946019455884</v>
          </cell>
        </row>
        <row r="797">
          <cell r="B797" t="str">
            <v>2021.12KREPSQD</v>
          </cell>
          <cell r="C797" t="str">
            <v>Earnings per share quarterly(diluted)</v>
          </cell>
          <cell r="D797" t="str">
            <v>KREPSQD</v>
          </cell>
          <cell r="E797" t="str">
            <v>2021.12</v>
          </cell>
          <cell r="F797">
            <v>4.0033747042396346</v>
          </cell>
        </row>
        <row r="798">
          <cell r="B798" t="str">
            <v>2021.12KREPSQDCON</v>
          </cell>
          <cell r="C798" t="str">
            <v>Earnings per share quarterly (continuing op) (diluted)</v>
          </cell>
          <cell r="D798" t="str">
            <v>KREPSQDCON</v>
          </cell>
          <cell r="E798" t="str">
            <v>2021.12</v>
          </cell>
          <cell r="F798">
            <v>4.0033747042396346</v>
          </cell>
        </row>
        <row r="799">
          <cell r="B799" t="str">
            <v>2021.12KRANS12MD</v>
          </cell>
          <cell r="C799" t="str">
            <v>Average number of shares 12m (diluted)</v>
          </cell>
          <cell r="D799" t="str">
            <v>KRANS12MD</v>
          </cell>
          <cell r="E799" t="str">
            <v>2021.12</v>
          </cell>
          <cell r="F799">
            <v>1220.4689250472334</v>
          </cell>
        </row>
        <row r="800">
          <cell r="B800" t="str">
            <v>2021.12KRANSYTDD</v>
          </cell>
          <cell r="C800" t="str">
            <v>Average number of shares acc (diluted)</v>
          </cell>
          <cell r="D800" t="str">
            <v>KRANSYTDD</v>
          </cell>
          <cell r="E800" t="str">
            <v>2021.12</v>
          </cell>
          <cell r="F800">
            <v>1220.4689250472334</v>
          </cell>
        </row>
        <row r="801">
          <cell r="B801" t="str">
            <v>2021.12KRANSQD</v>
          </cell>
          <cell r="C801" t="str">
            <v>Average number of shares Q (diluted)</v>
          </cell>
          <cell r="D801" t="str">
            <v>KRANSQD</v>
          </cell>
          <cell r="E801" t="str">
            <v>2021.12</v>
          </cell>
          <cell r="F801">
            <v>1221.2196861868752</v>
          </cell>
        </row>
        <row r="802">
          <cell r="B802" t="str">
            <v>2021.12KRFTE</v>
          </cell>
          <cell r="C802" t="str">
            <v>No of employees end of period</v>
          </cell>
          <cell r="D802" t="str">
            <v>KRFTE</v>
          </cell>
          <cell r="E802" t="str">
            <v>2021.12</v>
          </cell>
          <cell r="F802">
            <v>42862</v>
          </cell>
        </row>
        <row r="803">
          <cell r="B803" t="str">
            <v>2021.12KRROE</v>
          </cell>
          <cell r="C803" t="str">
            <v>Return on equity (12mth)</v>
          </cell>
          <cell r="D803" t="str">
            <v>KRROE</v>
          </cell>
          <cell r="E803" t="str">
            <v>2021.12</v>
          </cell>
          <cell r="F803">
            <v>30.291385417362825</v>
          </cell>
        </row>
        <row r="804">
          <cell r="B804" t="str">
            <v>2021.12KRRCR</v>
          </cell>
          <cell r="C804" t="str">
            <v>Risk capital ratio</v>
          </cell>
          <cell r="D804" t="str">
            <v>KRRCR</v>
          </cell>
          <cell r="E804" t="str">
            <v>2021.12</v>
          </cell>
          <cell r="F804">
            <v>49.48237893520043</v>
          </cell>
        </row>
        <row r="805">
          <cell r="B805" t="str">
            <v>2021.12KRANI</v>
          </cell>
          <cell r="C805" t="str">
            <v xml:space="preserve">Adjusted Net indebtedness </v>
          </cell>
          <cell r="D805" t="str">
            <v>KRANI</v>
          </cell>
          <cell r="E805" t="str">
            <v>2021.12</v>
          </cell>
          <cell r="F805">
            <v>8151</v>
          </cell>
        </row>
        <row r="806">
          <cell r="B806" t="str">
            <v>2021.12KRDERNC</v>
          </cell>
          <cell r="C806" t="str">
            <v>Debt equity ratio net of cash</v>
          </cell>
          <cell r="D806" t="str">
            <v>KRDERNC</v>
          </cell>
          <cell r="E806" t="str">
            <v>2021.12</v>
          </cell>
          <cell r="F806">
            <v>12.05</v>
          </cell>
        </row>
        <row r="807">
          <cell r="B807" t="str">
            <v>2021.12KREQS</v>
          </cell>
          <cell r="C807" t="str">
            <v>Equity per share</v>
          </cell>
          <cell r="D807" t="str">
            <v>KREQS</v>
          </cell>
          <cell r="E807" t="str">
            <v>2021.12</v>
          </cell>
          <cell r="F807">
            <v>55.540899549872314</v>
          </cell>
        </row>
        <row r="808">
          <cell r="B808" t="str">
            <v>2021.12KRESR</v>
          </cell>
          <cell r="C808" t="str">
            <v>Equity/asset ratio</v>
          </cell>
          <cell r="D808" t="str">
            <v>KRESR</v>
          </cell>
          <cell r="E808" t="str">
            <v>2021.12</v>
          </cell>
          <cell r="F808">
            <v>49.48237893520043</v>
          </cell>
        </row>
        <row r="809">
          <cell r="B809" t="str">
            <v>2021.12KRDER</v>
          </cell>
          <cell r="C809" t="str">
            <v>Debt/ Equity ratio</v>
          </cell>
          <cell r="D809" t="str">
            <v>KRDER</v>
          </cell>
          <cell r="E809" t="str">
            <v>2021.12</v>
          </cell>
          <cell r="F809">
            <v>12.051630836561493</v>
          </cell>
        </row>
        <row r="810">
          <cell r="B810" t="str">
            <v>2021.12KRACE</v>
          </cell>
          <cell r="C810" t="str">
            <v>Average capital employed</v>
          </cell>
          <cell r="D810" t="str">
            <v>KRACE</v>
          </cell>
          <cell r="E810" t="str">
            <v>2021.12</v>
          </cell>
          <cell r="F810">
            <v>87537</v>
          </cell>
        </row>
        <row r="811">
          <cell r="B811" t="str">
            <v>2021.12KRAINRS</v>
          </cell>
          <cell r="C811" t="str">
            <v>Fair value adj interest rate swap</v>
          </cell>
          <cell r="D811" t="str">
            <v>KRAINRS</v>
          </cell>
          <cell r="E811" t="str">
            <v>2021.12</v>
          </cell>
          <cell r="F811">
            <v>0</v>
          </cell>
        </row>
        <row r="812">
          <cell r="B812" t="str">
            <v>2021.12KRROCE</v>
          </cell>
          <cell r="C812" t="str">
            <v>Return on capital employed (restated for continuing op)</v>
          </cell>
          <cell r="D812" t="str">
            <v>KRROCE</v>
          </cell>
          <cell r="E812" t="str">
            <v>2021.12</v>
          </cell>
          <cell r="F812">
            <v>27.185076024995148</v>
          </cell>
        </row>
        <row r="813">
          <cell r="B813" t="str">
            <v>2021.12KREBITAQ</v>
          </cell>
          <cell r="C813" t="str">
            <v>EBITA 3 months ended</v>
          </cell>
          <cell r="D813" t="str">
            <v>KREBITAQ</v>
          </cell>
          <cell r="E813" t="str">
            <v>2021.12</v>
          </cell>
          <cell r="F813">
            <v>6615</v>
          </cell>
        </row>
        <row r="814">
          <cell r="B814" t="str">
            <v/>
          </cell>
        </row>
        <row r="815">
          <cell r="B815" t="str">
            <v>2022.03IS31</v>
          </cell>
          <cell r="C815" t="str">
            <v>Revenue</v>
          </cell>
          <cell r="D815" t="str">
            <v>IS31</v>
          </cell>
          <cell r="E815" t="str">
            <v>2022.03</v>
          </cell>
          <cell r="F815">
            <v>30086</v>
          </cell>
        </row>
        <row r="816">
          <cell r="B816" t="str">
            <v>2022.03IS41</v>
          </cell>
          <cell r="C816" t="str">
            <v>Cost of sales</v>
          </cell>
          <cell r="D816" t="str">
            <v>IS41</v>
          </cell>
          <cell r="E816" t="str">
            <v>2022.03</v>
          </cell>
          <cell r="F816">
            <v>-17344</v>
          </cell>
        </row>
        <row r="817">
          <cell r="B817" t="str">
            <v>2022.03ISGP</v>
          </cell>
          <cell r="C817" t="str">
            <v>Gross profit</v>
          </cell>
          <cell r="D817" t="str">
            <v>ISGP</v>
          </cell>
          <cell r="E817" t="str">
            <v>2022.03</v>
          </cell>
          <cell r="F817">
            <v>12742</v>
          </cell>
        </row>
        <row r="818">
          <cell r="B818" t="str">
            <v>2022.03IS52</v>
          </cell>
          <cell r="C818" t="str">
            <v>Marketing expenses</v>
          </cell>
          <cell r="D818" t="str">
            <v>IS52</v>
          </cell>
          <cell r="E818" t="str">
            <v>2022.03</v>
          </cell>
          <cell r="F818">
            <v>-3381</v>
          </cell>
        </row>
        <row r="819">
          <cell r="B819" t="str">
            <v>2022.03IS51</v>
          </cell>
          <cell r="C819" t="str">
            <v>Administrative expenses</v>
          </cell>
          <cell r="D819" t="str">
            <v>IS51</v>
          </cell>
          <cell r="E819" t="str">
            <v>2022.03</v>
          </cell>
          <cell r="F819">
            <v>-1567</v>
          </cell>
        </row>
        <row r="820">
          <cell r="B820" t="str">
            <v>2022.03IS53</v>
          </cell>
          <cell r="C820" t="str">
            <v>Research and Development costs</v>
          </cell>
          <cell r="D820" t="str">
            <v>IS53</v>
          </cell>
          <cell r="E820" t="str">
            <v>2022.03</v>
          </cell>
          <cell r="F820">
            <v>-1186</v>
          </cell>
        </row>
        <row r="821">
          <cell r="B821" t="str">
            <v>2022.03ISOOP</v>
          </cell>
          <cell r="C821" t="str">
            <v>Other operating income and expenses</v>
          </cell>
          <cell r="D821" t="str">
            <v>ISOOP</v>
          </cell>
          <cell r="E821" t="str">
            <v>2022.03</v>
          </cell>
          <cell r="F821">
            <v>141</v>
          </cell>
        </row>
        <row r="822">
          <cell r="B822" t="str">
            <v>2022.03ISShareA</v>
          </cell>
          <cell r="C822" t="str">
            <v>Share of profit of associates</v>
          </cell>
          <cell r="D822" t="str">
            <v>ISShareA</v>
          </cell>
          <cell r="E822" t="str">
            <v>2022.03</v>
          </cell>
        </row>
        <row r="823">
          <cell r="B823" t="str">
            <v>2022.03ISOPR</v>
          </cell>
          <cell r="C823" t="str">
            <v>Operating profit</v>
          </cell>
          <cell r="D823" t="str">
            <v>ISOPR</v>
          </cell>
          <cell r="E823" t="str">
            <v>2022.03</v>
          </cell>
          <cell r="F823">
            <v>6749</v>
          </cell>
        </row>
        <row r="824">
          <cell r="B824" t="str">
            <v>2022.03ISFI</v>
          </cell>
          <cell r="C824" t="str">
            <v>Financial income</v>
          </cell>
          <cell r="D824" t="str">
            <v>ISFI</v>
          </cell>
          <cell r="E824" t="str">
            <v>2022.03</v>
          </cell>
          <cell r="F824">
            <v>96</v>
          </cell>
        </row>
        <row r="825">
          <cell r="B825" t="str">
            <v>2022.03ISFE</v>
          </cell>
          <cell r="C825" t="str">
            <v>Financial expenses</v>
          </cell>
          <cell r="D825" t="str">
            <v>ISFE</v>
          </cell>
          <cell r="E825" t="str">
            <v>2022.03</v>
          </cell>
          <cell r="F825">
            <v>-174</v>
          </cell>
        </row>
        <row r="826">
          <cell r="B826" t="str">
            <v>2022.03ISNFI</v>
          </cell>
          <cell r="C826" t="str">
            <v>Net financial items</v>
          </cell>
          <cell r="D826" t="str">
            <v>ISNFI</v>
          </cell>
          <cell r="E826" t="str">
            <v>2022.03</v>
          </cell>
          <cell r="F826">
            <v>-78</v>
          </cell>
        </row>
        <row r="827">
          <cell r="B827" t="str">
            <v>2022.03ISPBT</v>
          </cell>
          <cell r="C827" t="str">
            <v>Profit before tax</v>
          </cell>
          <cell r="D827" t="str">
            <v>ISPBT</v>
          </cell>
          <cell r="E827" t="str">
            <v>2022.03</v>
          </cell>
          <cell r="F827">
            <v>6671</v>
          </cell>
        </row>
        <row r="828">
          <cell r="B828" t="str">
            <v>2022.03ISTAX</v>
          </cell>
          <cell r="C828" t="str">
            <v>Income tax expense</v>
          </cell>
          <cell r="D828" t="str">
            <v>ISTAX</v>
          </cell>
          <cell r="E828" t="str">
            <v>2022.03</v>
          </cell>
          <cell r="F828">
            <v>-1458</v>
          </cell>
        </row>
        <row r="829">
          <cell r="B829" t="str">
            <v>2022.03ISPROFITCONT</v>
          </cell>
          <cell r="C829" t="str">
            <v>Profit from continued operations</v>
          </cell>
          <cell r="D829" t="str">
            <v>ISPROFITCONT</v>
          </cell>
          <cell r="E829" t="str">
            <v>2022.03</v>
          </cell>
          <cell r="F829">
            <v>5213</v>
          </cell>
        </row>
        <row r="830">
          <cell r="B830" t="str">
            <v>2022.03ISCGDISC</v>
          </cell>
          <cell r="C830" t="str">
            <v>Capital gain from discontinued operations</v>
          </cell>
          <cell r="D830" t="str">
            <v>ISCGDISC</v>
          </cell>
          <cell r="E830" t="str">
            <v>2022.03</v>
          </cell>
          <cell r="F830">
            <v>0</v>
          </cell>
        </row>
        <row r="831">
          <cell r="B831" t="str">
            <v>2022.03ISTRANSDIFF</v>
          </cell>
          <cell r="C831" t="str">
            <v>Translation difference recycled</v>
          </cell>
          <cell r="D831" t="str">
            <v>ISTRANSDIFF</v>
          </cell>
          <cell r="E831" t="str">
            <v>2022.03</v>
          </cell>
          <cell r="F831">
            <v>0</v>
          </cell>
        </row>
        <row r="832">
          <cell r="B832" t="str">
            <v>2022.03ISIMPDISC</v>
          </cell>
          <cell r="C832" t="str">
            <v>Impairment of discontinued operations</v>
          </cell>
          <cell r="D832" t="str">
            <v>ISIMPDISC</v>
          </cell>
          <cell r="E832" t="str">
            <v>2022.03</v>
          </cell>
          <cell r="F832">
            <v>0</v>
          </cell>
        </row>
        <row r="833">
          <cell r="B833" t="str">
            <v>2022.03ISTAXIMPDISC</v>
          </cell>
          <cell r="C833" t="str">
            <v>Taxes related to impairment of discontinued operations</v>
          </cell>
          <cell r="D833" t="str">
            <v>ISTAXIMPDISC</v>
          </cell>
          <cell r="E833" t="str">
            <v>2022.03</v>
          </cell>
          <cell r="F833">
            <v>0</v>
          </cell>
        </row>
        <row r="834">
          <cell r="B834" t="str">
            <v>2022.03ISPROFTDISC</v>
          </cell>
          <cell r="C834" t="str">
            <v>Profit from discontinued operation, net of tax</v>
          </cell>
          <cell r="D834" t="str">
            <v>ISPROFTDISC</v>
          </cell>
          <cell r="E834" t="str">
            <v>2022.03</v>
          </cell>
          <cell r="F834">
            <v>0</v>
          </cell>
        </row>
        <row r="835">
          <cell r="B835" t="str">
            <v>2022.03ISPROFIT</v>
          </cell>
          <cell r="C835" t="str">
            <v>Profit for the period</v>
          </cell>
          <cell r="D835" t="str">
            <v>ISPROFIT</v>
          </cell>
          <cell r="E835" t="str">
            <v>2022.03</v>
          </cell>
          <cell r="F835">
            <v>5213</v>
          </cell>
        </row>
        <row r="836">
          <cell r="B836" t="str">
            <v>2022.03ISEHP</v>
          </cell>
          <cell r="C836" t="str">
            <v>-Equity holders of the parent</v>
          </cell>
          <cell r="D836" t="str">
            <v>ISEHP</v>
          </cell>
          <cell r="E836" t="str">
            <v>2022.03</v>
          </cell>
          <cell r="F836">
            <v>5213</v>
          </cell>
        </row>
        <row r="837">
          <cell r="B837" t="str">
            <v>2022.03ISMI</v>
          </cell>
          <cell r="C837" t="str">
            <v>-Minority interest</v>
          </cell>
          <cell r="D837" t="str">
            <v>ISMI</v>
          </cell>
          <cell r="E837" t="str">
            <v>2022.03</v>
          </cell>
          <cell r="F837">
            <v>0</v>
          </cell>
        </row>
        <row r="838">
          <cell r="B838" t="str">
            <v>2022.03ISBEPS</v>
          </cell>
          <cell r="C838" t="str">
            <v>Basic earnings per share, SEK</v>
          </cell>
          <cell r="D838" t="str">
            <v>ISBEPS</v>
          </cell>
          <cell r="E838" t="str">
            <v>2022.03</v>
          </cell>
          <cell r="F838">
            <v>4.28</v>
          </cell>
        </row>
        <row r="839">
          <cell r="B839" t="str">
            <v>2022.03ISDEPS</v>
          </cell>
          <cell r="C839" t="str">
            <v>Diluted earnings per share, SEK</v>
          </cell>
          <cell r="D839" t="str">
            <v>ISDEPS</v>
          </cell>
          <cell r="E839" t="str">
            <v>2022.03</v>
          </cell>
          <cell r="F839">
            <v>4.2699999999999996</v>
          </cell>
        </row>
        <row r="840">
          <cell r="B840" t="str">
            <v>2022.03ISINET</v>
          </cell>
          <cell r="C840" t="str">
            <v>Interest net</v>
          </cell>
          <cell r="D840" t="str">
            <v>ISINET</v>
          </cell>
          <cell r="E840" t="str">
            <v>2022.03</v>
          </cell>
          <cell r="F840">
            <v>-22</v>
          </cell>
        </row>
        <row r="841">
          <cell r="B841" t="str">
            <v>2022.03FI10</v>
          </cell>
          <cell r="C841" t="str">
            <v>Intangible assets</v>
          </cell>
          <cell r="D841" t="str">
            <v>FI10</v>
          </cell>
          <cell r="E841" t="str">
            <v>2022.03</v>
          </cell>
          <cell r="F841">
            <v>51215</v>
          </cell>
        </row>
        <row r="842">
          <cell r="B842" t="str">
            <v>2022.03FI11HFL</v>
          </cell>
          <cell r="C842" t="str">
            <v>Rental equipment</v>
          </cell>
          <cell r="D842" t="str">
            <v>FI11HFL</v>
          </cell>
          <cell r="E842" t="str">
            <v>2022.03</v>
          </cell>
          <cell r="F842">
            <v>2444</v>
          </cell>
        </row>
        <row r="843">
          <cell r="B843" t="str">
            <v>2022.03FI11PPE</v>
          </cell>
          <cell r="C843" t="str">
            <v>Other property, plant and equipment</v>
          </cell>
          <cell r="D843" t="str">
            <v>FI11PPE</v>
          </cell>
          <cell r="E843" t="str">
            <v>2022.03</v>
          </cell>
          <cell r="F843">
            <v>12821</v>
          </cell>
        </row>
        <row r="844">
          <cell r="B844" t="str">
            <v>2022.03FI12_131</v>
          </cell>
          <cell r="C844" t="str">
            <v>Financial assets and other receivables</v>
          </cell>
          <cell r="D844" t="str">
            <v>FI12_131</v>
          </cell>
          <cell r="E844" t="str">
            <v>2022.03</v>
          </cell>
          <cell r="F844">
            <v>2188</v>
          </cell>
        </row>
        <row r="845">
          <cell r="B845" t="str">
            <v>2022.03FI139</v>
          </cell>
          <cell r="C845" t="str">
            <v>Deferred tax assets</v>
          </cell>
          <cell r="D845" t="str">
            <v>FI139</v>
          </cell>
          <cell r="E845" t="str">
            <v>2022.03</v>
          </cell>
          <cell r="F845">
            <v>1585</v>
          </cell>
        </row>
        <row r="846">
          <cell r="B846" t="str">
            <v>2022.03FI1NC</v>
          </cell>
          <cell r="C846" t="str">
            <v>Total non-current assets</v>
          </cell>
          <cell r="D846" t="str">
            <v>FI1NC</v>
          </cell>
          <cell r="E846" t="str">
            <v>2022.03</v>
          </cell>
          <cell r="F846">
            <v>70253</v>
          </cell>
        </row>
        <row r="847">
          <cell r="B847" t="str">
            <v>2022.03FI14</v>
          </cell>
          <cell r="C847" t="str">
            <v>Inventories</v>
          </cell>
          <cell r="D847" t="str">
            <v>FI14</v>
          </cell>
          <cell r="E847" t="str">
            <v>2022.03</v>
          </cell>
          <cell r="F847">
            <v>20361</v>
          </cell>
        </row>
        <row r="848">
          <cell r="B848" t="str">
            <v>2022.03FI15_16</v>
          </cell>
          <cell r="C848" t="str">
            <v>Trade and other receivables</v>
          </cell>
          <cell r="D848" t="str">
            <v>FI15_16</v>
          </cell>
          <cell r="E848" t="str">
            <v>2022.03</v>
          </cell>
          <cell r="F848">
            <v>32390</v>
          </cell>
        </row>
        <row r="849">
          <cell r="B849" t="str">
            <v>2022.03FI17</v>
          </cell>
          <cell r="C849" t="str">
            <v>Other financial assets</v>
          </cell>
          <cell r="D849" t="str">
            <v>FI17</v>
          </cell>
          <cell r="E849" t="str">
            <v>2022.03</v>
          </cell>
          <cell r="F849">
            <v>752</v>
          </cell>
        </row>
        <row r="850">
          <cell r="B850" t="str">
            <v>2022.03FI18</v>
          </cell>
          <cell r="C850" t="str">
            <v>Cash and cash equivalents</v>
          </cell>
          <cell r="D850" t="str">
            <v>FI18</v>
          </cell>
          <cell r="E850" t="str">
            <v>2022.03</v>
          </cell>
          <cell r="F850">
            <v>24183</v>
          </cell>
        </row>
        <row r="851">
          <cell r="B851" t="str">
            <v>2022.03FI19</v>
          </cell>
          <cell r="C851" t="str">
            <v>Assets classified as held for sale</v>
          </cell>
          <cell r="D851" t="str">
            <v>FI19</v>
          </cell>
          <cell r="E851" t="str">
            <v>2022.03</v>
          </cell>
          <cell r="F851">
            <v>5</v>
          </cell>
        </row>
        <row r="852">
          <cell r="B852" t="str">
            <v>2022.03FI1C</v>
          </cell>
          <cell r="C852" t="str">
            <v>Total current assets</v>
          </cell>
          <cell r="D852" t="str">
            <v>FI1C</v>
          </cell>
          <cell r="E852" t="str">
            <v>2022.03</v>
          </cell>
          <cell r="F852">
            <v>77691</v>
          </cell>
        </row>
        <row r="853">
          <cell r="B853" t="str">
            <v>2022.03FI1</v>
          </cell>
          <cell r="C853" t="str">
            <v>Total assets</v>
          </cell>
          <cell r="D853" t="str">
            <v>FI1</v>
          </cell>
          <cell r="E853" t="str">
            <v>2022.03</v>
          </cell>
          <cell r="F853">
            <v>147944</v>
          </cell>
        </row>
        <row r="854">
          <cell r="B854" t="str">
            <v>2022.03FI2ES</v>
          </cell>
          <cell r="C854" t="str">
            <v>Total equity attributable to equity holders of the parent</v>
          </cell>
          <cell r="D854" t="str">
            <v>FI2ES</v>
          </cell>
          <cell r="E854" t="str">
            <v>2022.03</v>
          </cell>
          <cell r="F854">
            <v>74435</v>
          </cell>
        </row>
        <row r="855">
          <cell r="B855" t="str">
            <v>2022.03FI2EM</v>
          </cell>
          <cell r="C855" t="str">
            <v>Minority interest</v>
          </cell>
          <cell r="D855" t="str">
            <v>FI2EM</v>
          </cell>
          <cell r="E855" t="str">
            <v>2022.03</v>
          </cell>
          <cell r="F855">
            <v>1</v>
          </cell>
        </row>
        <row r="856">
          <cell r="B856" t="str">
            <v>2022.03FI2E</v>
          </cell>
          <cell r="C856" t="str">
            <v>Total equity</v>
          </cell>
          <cell r="D856" t="str">
            <v>FI2E</v>
          </cell>
          <cell r="E856" t="str">
            <v>2022.03</v>
          </cell>
          <cell r="F856">
            <v>74436</v>
          </cell>
        </row>
        <row r="857">
          <cell r="B857" t="str">
            <v>2022.03FI21</v>
          </cell>
          <cell r="C857" t="str">
            <v>Interest-bearing loans and borrowings(non-current liabilities)</v>
          </cell>
          <cell r="D857" t="str">
            <v>FI21</v>
          </cell>
          <cell r="E857" t="str">
            <v>2022.03</v>
          </cell>
          <cell r="F857">
            <v>20966</v>
          </cell>
        </row>
        <row r="858">
          <cell r="B858" t="str">
            <v>2022.03FI22</v>
          </cell>
          <cell r="C858" t="str">
            <v>Employee benefits</v>
          </cell>
          <cell r="D858" t="str">
            <v>FI22</v>
          </cell>
          <cell r="E858" t="str">
            <v>2022.03</v>
          </cell>
          <cell r="F858">
            <v>2554</v>
          </cell>
        </row>
        <row r="859">
          <cell r="B859" t="str">
            <v>2022.03FI23_241</v>
          </cell>
          <cell r="C859" t="str">
            <v>Other liabilities and provisions</v>
          </cell>
          <cell r="D859" t="str">
            <v>FI23_241</v>
          </cell>
          <cell r="E859" t="str">
            <v>2022.03</v>
          </cell>
          <cell r="F859">
            <v>1825</v>
          </cell>
        </row>
        <row r="860">
          <cell r="B860" t="str">
            <v>2022.03FI249</v>
          </cell>
          <cell r="C860" t="str">
            <v>Deferred tax liabilities</v>
          </cell>
          <cell r="D860" t="str">
            <v>FI249</v>
          </cell>
          <cell r="E860" t="str">
            <v>2022.03</v>
          </cell>
          <cell r="F860">
            <v>2230</v>
          </cell>
        </row>
        <row r="861">
          <cell r="B861" t="str">
            <v>2022.03FI2NC</v>
          </cell>
          <cell r="C861" t="str">
            <v>Total non-current liabilities</v>
          </cell>
          <cell r="D861" t="str">
            <v>FI2NC</v>
          </cell>
          <cell r="E861" t="str">
            <v>2022.03</v>
          </cell>
          <cell r="F861">
            <v>27575</v>
          </cell>
        </row>
        <row r="862">
          <cell r="B862" t="str">
            <v>2022.03FI25</v>
          </cell>
          <cell r="C862" t="str">
            <v>Interest-bearing loans and borrowings</v>
          </cell>
          <cell r="D862" t="str">
            <v>FI25</v>
          </cell>
          <cell r="E862" t="str">
            <v>2022.03</v>
          </cell>
          <cell r="F862">
            <v>7559</v>
          </cell>
        </row>
        <row r="863">
          <cell r="B863" t="str">
            <v>2022.03FI26_27</v>
          </cell>
          <cell r="C863" t="str">
            <v>Trade payables and other liabilities</v>
          </cell>
          <cell r="D863" t="str">
            <v>FI26_27</v>
          </cell>
          <cell r="E863" t="str">
            <v>2022.03</v>
          </cell>
          <cell r="F863">
            <v>36755</v>
          </cell>
        </row>
        <row r="864">
          <cell r="B864" t="str">
            <v>2022.03FI28</v>
          </cell>
          <cell r="C864" t="str">
            <v>Provisions</v>
          </cell>
          <cell r="D864" t="str">
            <v>FI28</v>
          </cell>
          <cell r="E864" t="str">
            <v>2022.03</v>
          </cell>
          <cell r="F864">
            <v>1619</v>
          </cell>
        </row>
        <row r="865">
          <cell r="B865" t="str">
            <v>2022.03FI29</v>
          </cell>
          <cell r="C865" t="str">
            <v>Liabilites classified as held for sale</v>
          </cell>
          <cell r="D865" t="str">
            <v>FI29</v>
          </cell>
          <cell r="E865" t="str">
            <v>2022.03</v>
          </cell>
          <cell r="F865">
            <v>0</v>
          </cell>
        </row>
        <row r="866">
          <cell r="B866" t="str">
            <v>2022.03FI2C</v>
          </cell>
          <cell r="C866" t="str">
            <v>Total current liabilities</v>
          </cell>
          <cell r="D866" t="str">
            <v>FI2C</v>
          </cell>
          <cell r="E866" t="str">
            <v>2022.03</v>
          </cell>
          <cell r="F866">
            <v>45933</v>
          </cell>
        </row>
        <row r="867">
          <cell r="B867" t="str">
            <v>2022.03FI2</v>
          </cell>
          <cell r="C867" t="str">
            <v>Total equity and liabilities</v>
          </cell>
          <cell r="D867" t="str">
            <v>FI2</v>
          </cell>
          <cell r="E867" t="str">
            <v>2022.03</v>
          </cell>
          <cell r="F867">
            <v>147944</v>
          </cell>
        </row>
        <row r="868">
          <cell r="B868" t="str">
            <v>2022.03KREPS12MB</v>
          </cell>
          <cell r="C868" t="str">
            <v>Earnings per share 12 month v(basic)</v>
          </cell>
          <cell r="D868" t="str">
            <v>KREPS12MB</v>
          </cell>
          <cell r="E868" t="str">
            <v>2022.03</v>
          </cell>
          <cell r="F868">
            <v>15.785600000000001</v>
          </cell>
        </row>
        <row r="869">
          <cell r="B869" t="str">
            <v>2022.03KREPSYTDB</v>
          </cell>
          <cell r="C869" t="str">
            <v>Earnings per share accumulated(basic)</v>
          </cell>
          <cell r="D869" t="str">
            <v>KREPSYTDB</v>
          </cell>
          <cell r="E869" t="str">
            <v>2022.03</v>
          </cell>
          <cell r="F869">
            <v>4.2803000000000004</v>
          </cell>
        </row>
        <row r="870">
          <cell r="B870" t="str">
            <v>2022.03KREPSQB</v>
          </cell>
          <cell r="C870" t="str">
            <v>Earnings per share quarterly(basic)</v>
          </cell>
          <cell r="D870" t="str">
            <v>KREPSQB</v>
          </cell>
          <cell r="E870" t="str">
            <v>2022.03</v>
          </cell>
          <cell r="F870">
            <v>4.2803000000000004</v>
          </cell>
        </row>
        <row r="871">
          <cell r="B871" t="str">
            <v>2022.03KREPSQBCON</v>
          </cell>
          <cell r="C871" t="str">
            <v>Earnings per share quarterly (continuing op) (basic)</v>
          </cell>
          <cell r="D871" t="str">
            <v>KREPSQBCON</v>
          </cell>
          <cell r="E871" t="str">
            <v>2022.03</v>
          </cell>
          <cell r="F871">
            <v>4.2803000000000004</v>
          </cell>
        </row>
        <row r="872">
          <cell r="B872" t="str">
            <v>2022.03KRANS12MB</v>
          </cell>
          <cell r="C872" t="str">
            <v>Average number of shares 12m (basic)</v>
          </cell>
          <cell r="D872" t="str">
            <v>KRANS12MB</v>
          </cell>
          <cell r="E872" t="str">
            <v>2022.03</v>
          </cell>
          <cell r="F872">
            <v>1218.072629</v>
          </cell>
        </row>
        <row r="873">
          <cell r="B873" t="str">
            <v>2022.03KRANSYTDB</v>
          </cell>
          <cell r="C873" t="str">
            <v>Average number of shares acc (basic)</v>
          </cell>
          <cell r="D873" t="str">
            <v>KRANSYTDB</v>
          </cell>
          <cell r="E873" t="str">
            <v>2022.03</v>
          </cell>
          <cell r="F873">
            <v>1217.916201</v>
          </cell>
        </row>
        <row r="874">
          <cell r="B874" t="str">
            <v>2022.03KRANSQB</v>
          </cell>
          <cell r="C874" t="str">
            <v>Average number of shares Q (basic)</v>
          </cell>
          <cell r="D874" t="str">
            <v>KRANSQB</v>
          </cell>
          <cell r="E874" t="str">
            <v>2022.03</v>
          </cell>
          <cell r="F874">
            <v>1217.916201</v>
          </cell>
        </row>
        <row r="875">
          <cell r="B875" t="str">
            <v>2022.03KREPS12MD</v>
          </cell>
          <cell r="C875" t="str">
            <v>Earnings per share 12 month v(diluted)</v>
          </cell>
          <cell r="D875" t="str">
            <v>KREPS12MD</v>
          </cell>
          <cell r="E875" t="str">
            <v>2022.03</v>
          </cell>
          <cell r="F875">
            <v>15.751099999999999</v>
          </cell>
        </row>
        <row r="876">
          <cell r="B876" t="str">
            <v>2022.03KREPSYTDD</v>
          </cell>
          <cell r="C876" t="str">
            <v>Earnings per share accumulated(diluted)</v>
          </cell>
          <cell r="D876" t="str">
            <v>KREPSYTDD</v>
          </cell>
          <cell r="E876" t="str">
            <v>2022.03</v>
          </cell>
          <cell r="F876">
            <v>4.2721999999999998</v>
          </cell>
        </row>
        <row r="877">
          <cell r="B877" t="str">
            <v>2022.03KREPSQD</v>
          </cell>
          <cell r="C877" t="str">
            <v>Earnings per share quarterly(diluted)</v>
          </cell>
          <cell r="D877" t="str">
            <v>KREPSQD</v>
          </cell>
          <cell r="E877" t="str">
            <v>2022.03</v>
          </cell>
          <cell r="F877">
            <v>4.2721999999999998</v>
          </cell>
        </row>
        <row r="878">
          <cell r="B878" t="str">
            <v>2022.03KREPSQDCON</v>
          </cell>
          <cell r="C878" t="str">
            <v>Earnings per share quarterly (continuing op) (diluted)</v>
          </cell>
          <cell r="D878" t="str">
            <v>KREPSQDCON</v>
          </cell>
          <cell r="E878" t="str">
            <v>2022.03</v>
          </cell>
          <cell r="F878">
            <v>4.2721999999999998</v>
          </cell>
        </row>
        <row r="879">
          <cell r="B879" t="str">
            <v>2022.03KRANS12MD</v>
          </cell>
          <cell r="C879" t="str">
            <v>Average number of shares 12m (diluted)</v>
          </cell>
          <cell r="D879" t="str">
            <v>KRANS12MD</v>
          </cell>
          <cell r="E879" t="str">
            <v>2022.03</v>
          </cell>
          <cell r="F879">
            <v>1220.7389450000001</v>
          </cell>
        </row>
        <row r="880">
          <cell r="B880" t="str">
            <v>2022.03KRANSYTDD</v>
          </cell>
          <cell r="C880" t="str">
            <v>Average number of shares acc (diluted)</v>
          </cell>
          <cell r="D880" t="str">
            <v>KRANSYTDD</v>
          </cell>
          <cell r="E880" t="str">
            <v>2022.03</v>
          </cell>
          <cell r="F880">
            <v>1220.2194440000001</v>
          </cell>
        </row>
        <row r="881">
          <cell r="B881" t="str">
            <v>2022.03KRANSQD</v>
          </cell>
          <cell r="C881" t="str">
            <v>Average number of shares Q (diluted)</v>
          </cell>
          <cell r="D881" t="str">
            <v>KRANSQD</v>
          </cell>
          <cell r="E881" t="str">
            <v>2022.03</v>
          </cell>
          <cell r="F881">
            <v>1220.2194440000001</v>
          </cell>
        </row>
        <row r="882">
          <cell r="B882" t="str">
            <v>2022.03KRFTE</v>
          </cell>
          <cell r="C882" t="str">
            <v>No of employees end of period</v>
          </cell>
          <cell r="D882" t="str">
            <v>KRFTE</v>
          </cell>
          <cell r="E882" t="str">
            <v>2022.03</v>
          </cell>
          <cell r="F882">
            <v>43989</v>
          </cell>
        </row>
        <row r="883">
          <cell r="B883" t="str">
            <v>2022.03KRROE</v>
          </cell>
          <cell r="C883" t="str">
            <v>Return on equity (12mth)</v>
          </cell>
          <cell r="D883" t="str">
            <v>KRROE</v>
          </cell>
          <cell r="E883" t="str">
            <v>2022.03</v>
          </cell>
          <cell r="F883">
            <v>29.998751872191715</v>
          </cell>
        </row>
        <row r="884">
          <cell r="B884" t="str">
            <v>2022.03KRRCR</v>
          </cell>
          <cell r="C884" t="str">
            <v>Risk capital ratio</v>
          </cell>
          <cell r="D884" t="str">
            <v>KRRCR</v>
          </cell>
          <cell r="E884" t="str">
            <v>2022.03</v>
          </cell>
          <cell r="F884">
            <v>50.313632185151135</v>
          </cell>
        </row>
        <row r="885">
          <cell r="B885" t="str">
            <v>2022.03KRANI</v>
          </cell>
          <cell r="C885" t="str">
            <v xml:space="preserve">Adjusted Net indebtedness </v>
          </cell>
          <cell r="D885" t="str">
            <v>KRANI</v>
          </cell>
          <cell r="E885" t="str">
            <v>2022.03</v>
          </cell>
          <cell r="F885">
            <v>6144</v>
          </cell>
        </row>
        <row r="886">
          <cell r="B886" t="str">
            <v>2022.03KRDERNC</v>
          </cell>
          <cell r="C886" t="str">
            <v>Debt equity ratio net of cash</v>
          </cell>
          <cell r="D886" t="str">
            <v>KRDERNC</v>
          </cell>
          <cell r="E886" t="str">
            <v>2022.03</v>
          </cell>
          <cell r="F886">
            <v>8.25</v>
          </cell>
        </row>
        <row r="887">
          <cell r="B887" t="str">
            <v>2022.03KREQS</v>
          </cell>
          <cell r="C887" t="str">
            <v>Equity per share</v>
          </cell>
          <cell r="D887" t="str">
            <v>KREQS</v>
          </cell>
          <cell r="E887" t="str">
            <v>2022.03</v>
          </cell>
          <cell r="F887">
            <v>61.109656540849834</v>
          </cell>
        </row>
        <row r="888">
          <cell r="B888" t="str">
            <v>2022.03KRESR</v>
          </cell>
          <cell r="C888" t="str">
            <v>Equity/asset ratio</v>
          </cell>
          <cell r="D888" t="str">
            <v>KRESR</v>
          </cell>
          <cell r="E888" t="str">
            <v>2022.03</v>
          </cell>
          <cell r="F888">
            <v>50.313632185151135</v>
          </cell>
        </row>
        <row r="889">
          <cell r="B889" t="str">
            <v>2022.03KRDER</v>
          </cell>
          <cell r="C889" t="str">
            <v>Debt/ Equity ratio</v>
          </cell>
          <cell r="D889" t="str">
            <v>KRDER</v>
          </cell>
          <cell r="E889" t="str">
            <v>2022.03</v>
          </cell>
          <cell r="F889">
            <v>8.2540706109946793</v>
          </cell>
        </row>
        <row r="890">
          <cell r="B890" t="str">
            <v>2022.03KRACE</v>
          </cell>
          <cell r="C890" t="str">
            <v>Average capital employed</v>
          </cell>
          <cell r="D890" t="str">
            <v>KRACE</v>
          </cell>
          <cell r="E890" t="str">
            <v>2022.03</v>
          </cell>
          <cell r="F890">
            <v>92306</v>
          </cell>
        </row>
        <row r="891">
          <cell r="B891" t="str">
            <v>2022.03KRAINRS</v>
          </cell>
          <cell r="C891" t="str">
            <v>Fair value adj interest rate swap</v>
          </cell>
          <cell r="D891" t="str">
            <v>KRAINRS</v>
          </cell>
          <cell r="E891" t="str">
            <v>2022.03</v>
          </cell>
          <cell r="F891">
            <v>0</v>
          </cell>
        </row>
        <row r="892">
          <cell r="B892" t="str">
            <v>2022.03KRROCE</v>
          </cell>
          <cell r="C892" t="str">
            <v>Return on capital employed (restated for continuing op)</v>
          </cell>
          <cell r="D892" t="str">
            <v>KRROCE</v>
          </cell>
          <cell r="E892" t="str">
            <v>2022.03</v>
          </cell>
          <cell r="F892">
            <v>27.196498602474378</v>
          </cell>
        </row>
        <row r="893">
          <cell r="B893" t="str">
            <v>2022.03KREBITAQ</v>
          </cell>
          <cell r="C893" t="str">
            <v>EBITA 3 months ended</v>
          </cell>
          <cell r="D893" t="str">
            <v>KREBITAQ</v>
          </cell>
          <cell r="E893" t="str">
            <v>2022.03</v>
          </cell>
          <cell r="F893">
            <v>7127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
          <cell r="B18">
            <v>1</v>
          </cell>
          <cell r="C18">
            <v>2</v>
          </cell>
          <cell r="D18">
            <v>3</v>
          </cell>
          <cell r="E18">
            <v>4</v>
          </cell>
          <cell r="F18">
            <v>5</v>
          </cell>
          <cell r="G18">
            <v>6</v>
          </cell>
        </row>
        <row r="19">
          <cell r="B19" t="str">
            <v>CONCATENATE</v>
          </cell>
          <cell r="C19" t="str">
            <v>Description</v>
          </cell>
          <cell r="D19" t="str">
            <v>Table</v>
          </cell>
          <cell r="E19" t="str">
            <v>Data Row</v>
          </cell>
          <cell r="F19" t="str">
            <v>Time</v>
          </cell>
          <cell r="G19" t="str">
            <v>MSEK</v>
          </cell>
        </row>
        <row r="20">
          <cell r="B20" t="str">
            <v>2019Q1IS91CT</v>
          </cell>
          <cell r="C20" t="str">
            <v>Compressor Technique</v>
          </cell>
          <cell r="D20" t="str">
            <v>QIS</v>
          </cell>
          <cell r="E20">
            <v>6</v>
          </cell>
          <cell r="F20" t="str">
            <v>2019Q1</v>
          </cell>
          <cell r="G20">
            <v>12526</v>
          </cell>
        </row>
        <row r="21">
          <cell r="B21" t="str">
            <v>2019Q1IS91VT</v>
          </cell>
          <cell r="C21" t="str">
            <v>Vacuum Technique</v>
          </cell>
          <cell r="D21" t="str">
            <v>QIS</v>
          </cell>
          <cell r="E21">
            <v>7</v>
          </cell>
          <cell r="F21" t="str">
            <v>2019Q1</v>
          </cell>
          <cell r="G21">
            <v>5687</v>
          </cell>
        </row>
        <row r="22">
          <cell r="B22" t="str">
            <v>2019Q1IS91IT</v>
          </cell>
          <cell r="C22" t="str">
            <v>Industrial Technique</v>
          </cell>
          <cell r="D22" t="str">
            <v>QIS</v>
          </cell>
          <cell r="E22">
            <v>8</v>
          </cell>
          <cell r="F22" t="str">
            <v>2019Q1</v>
          </cell>
          <cell r="G22">
            <v>4686</v>
          </cell>
        </row>
        <row r="23">
          <cell r="B23" t="str">
            <v>2019Q1IS91PT</v>
          </cell>
          <cell r="C23" t="str">
            <v>Power Technique</v>
          </cell>
          <cell r="D23" t="str">
            <v>QIS</v>
          </cell>
          <cell r="E23">
            <v>9</v>
          </cell>
          <cell r="F23" t="str">
            <v>2019Q1</v>
          </cell>
          <cell r="G23">
            <v>4101</v>
          </cell>
        </row>
        <row r="24">
          <cell r="B24" t="str">
            <v>2019Q1IS91CorpElim</v>
          </cell>
          <cell r="C24" t="str">
            <v>Group adjustments</v>
          </cell>
          <cell r="D24" t="str">
            <v>QIS</v>
          </cell>
          <cell r="E24">
            <v>10</v>
          </cell>
          <cell r="F24" t="str">
            <v>2019Q1</v>
          </cell>
          <cell r="G24">
            <v>-188</v>
          </cell>
        </row>
        <row r="25">
          <cell r="B25" t="str">
            <v>2019Q1IS91AC</v>
          </cell>
          <cell r="C25" t="str">
            <v>Orders received</v>
          </cell>
          <cell r="D25" t="str">
            <v>QIS</v>
          </cell>
          <cell r="E25">
            <v>11</v>
          </cell>
          <cell r="F25" t="str">
            <v>2019Q1</v>
          </cell>
          <cell r="G25">
            <v>26812</v>
          </cell>
        </row>
        <row r="26">
          <cell r="B26" t="str">
            <v>2019Q1IS31CT</v>
          </cell>
          <cell r="C26" t="str">
            <v>Compressor Technique</v>
          </cell>
          <cell r="D26" t="str">
            <v>QIS</v>
          </cell>
          <cell r="E26">
            <v>14</v>
          </cell>
          <cell r="F26" t="str">
            <v>2019Q1</v>
          </cell>
          <cell r="G26">
            <v>11397</v>
          </cell>
        </row>
        <row r="27">
          <cell r="B27" t="str">
            <v>2019Q1IS31VT</v>
          </cell>
          <cell r="C27" t="str">
            <v>Vacuum Technique</v>
          </cell>
          <cell r="D27" t="str">
            <v>QIS</v>
          </cell>
          <cell r="E27">
            <v>15</v>
          </cell>
          <cell r="F27" t="str">
            <v>2019Q1</v>
          </cell>
          <cell r="G27">
            <v>5253</v>
          </cell>
        </row>
        <row r="28">
          <cell r="B28" t="str">
            <v>2019Q1IS31IT</v>
          </cell>
          <cell r="C28" t="str">
            <v>Industrial Technique</v>
          </cell>
          <cell r="D28" t="str">
            <v>QIS</v>
          </cell>
          <cell r="E28">
            <v>16</v>
          </cell>
          <cell r="F28" t="str">
            <v>2019Q1</v>
          </cell>
          <cell r="G28">
            <v>4547</v>
          </cell>
        </row>
        <row r="29">
          <cell r="B29" t="str">
            <v>2019Q1IS31PT</v>
          </cell>
          <cell r="C29" t="str">
            <v>Power Technique</v>
          </cell>
          <cell r="D29" t="str">
            <v>QIS</v>
          </cell>
          <cell r="E29">
            <v>17</v>
          </cell>
          <cell r="F29" t="str">
            <v>2019Q1</v>
          </cell>
          <cell r="G29">
            <v>3177</v>
          </cell>
        </row>
        <row r="30">
          <cell r="B30" t="str">
            <v>2019Q1IS31CorpElim</v>
          </cell>
          <cell r="C30" t="str">
            <v>Common Group Functions/Eliminations</v>
          </cell>
          <cell r="D30" t="str">
            <v>QIS</v>
          </cell>
          <cell r="E30">
            <v>18</v>
          </cell>
          <cell r="F30" t="str">
            <v>2019Q1</v>
          </cell>
          <cell r="G30">
            <v>-193</v>
          </cell>
        </row>
        <row r="31">
          <cell r="B31" t="str">
            <v>2019Q1IS31AC</v>
          </cell>
          <cell r="C31" t="str">
            <v>Revenues</v>
          </cell>
          <cell r="D31" t="str">
            <v>QIS</v>
          </cell>
          <cell r="E31">
            <v>19</v>
          </cell>
          <cell r="F31" t="str">
            <v>2019Q1</v>
          </cell>
          <cell r="G31">
            <v>24181</v>
          </cell>
        </row>
        <row r="32">
          <cell r="B32" t="str">
            <v>2019Q1IS41AC</v>
          </cell>
          <cell r="C32" t="str">
            <v>Cost of sales</v>
          </cell>
          <cell r="D32" t="str">
            <v>QIS</v>
          </cell>
          <cell r="E32">
            <v>20</v>
          </cell>
          <cell r="F32" t="str">
            <v>2019Q1</v>
          </cell>
          <cell r="G32">
            <v>-13747</v>
          </cell>
        </row>
        <row r="33">
          <cell r="B33" t="str">
            <v>2019Q1ISGPAC</v>
          </cell>
          <cell r="C33" t="str">
            <v>Gross profit</v>
          </cell>
          <cell r="D33" t="str">
            <v>QIS</v>
          </cell>
          <cell r="E33">
            <v>21</v>
          </cell>
          <cell r="F33" t="str">
            <v>2019Q1</v>
          </cell>
          <cell r="G33">
            <v>10434</v>
          </cell>
        </row>
        <row r="34">
          <cell r="B34" t="str">
            <v>2019Q1IS52AC</v>
          </cell>
          <cell r="C34" t="str">
            <v>Marketing expenses</v>
          </cell>
          <cell r="D34" t="str">
            <v>QIS</v>
          </cell>
          <cell r="E34">
            <v>22</v>
          </cell>
          <cell r="F34" t="str">
            <v>2019Q1</v>
          </cell>
          <cell r="G34">
            <v>-2912</v>
          </cell>
        </row>
        <row r="35">
          <cell r="B35" t="str">
            <v>2019Q1IS51AC</v>
          </cell>
          <cell r="C35" t="str">
            <v>Administrative expenses</v>
          </cell>
          <cell r="D35" t="str">
            <v>QIS</v>
          </cell>
          <cell r="E35">
            <v>23</v>
          </cell>
          <cell r="F35" t="str">
            <v>2019Q1</v>
          </cell>
          <cell r="G35">
            <v>-1734</v>
          </cell>
        </row>
        <row r="36">
          <cell r="B36" t="str">
            <v>2019Q1IS53AC</v>
          </cell>
          <cell r="C36" t="str">
            <v>Research and development costs</v>
          </cell>
          <cell r="D36" t="str">
            <v>QIS</v>
          </cell>
          <cell r="E36">
            <v>24</v>
          </cell>
          <cell r="F36" t="str">
            <v>2019Q1</v>
          </cell>
          <cell r="G36">
            <v>-863</v>
          </cell>
        </row>
        <row r="37">
          <cell r="B37" t="str">
            <v>2019Q1ISOOPAC</v>
          </cell>
          <cell r="C37" t="str">
            <v>Other operating income and expenses</v>
          </cell>
          <cell r="D37" t="str">
            <v>QIS</v>
          </cell>
          <cell r="E37">
            <v>25</v>
          </cell>
          <cell r="F37" t="str">
            <v>2019Q1</v>
          </cell>
          <cell r="G37">
            <v>123</v>
          </cell>
        </row>
        <row r="38">
          <cell r="B38" t="str">
            <v>2019Q1ISTOEAC</v>
          </cell>
          <cell r="C38" t="str">
            <v>Total Operating Expense</v>
          </cell>
          <cell r="D38" t="str">
            <v>QIS</v>
          </cell>
          <cell r="E38">
            <v>26</v>
          </cell>
          <cell r="F38" t="str">
            <v>2019Q1</v>
          </cell>
          <cell r="G38">
            <v>-19133</v>
          </cell>
        </row>
        <row r="39">
          <cell r="B39" t="str">
            <v>2019Q1ISOPRCT</v>
          </cell>
          <cell r="C39" t="str">
            <v>Compressor Technique</v>
          </cell>
          <cell r="D39" t="str">
            <v>QIS</v>
          </cell>
          <cell r="E39">
            <v>29</v>
          </cell>
          <cell r="F39" t="str">
            <v>2019Q1</v>
          </cell>
          <cell r="G39">
            <v>2618</v>
          </cell>
        </row>
        <row r="40">
          <cell r="B40" t="str">
            <v>2019Q1ISOPRVT</v>
          </cell>
          <cell r="C40" t="str">
            <v>Vacuum Technique</v>
          </cell>
          <cell r="D40" t="str">
            <v>QIS</v>
          </cell>
          <cell r="E40">
            <v>30</v>
          </cell>
          <cell r="F40" t="str">
            <v>2019Q1</v>
          </cell>
          <cell r="G40">
            <v>1292</v>
          </cell>
        </row>
        <row r="41">
          <cell r="B41" t="str">
            <v>2019Q1ISOPRIT</v>
          </cell>
          <cell r="C41" t="str">
            <v>Industrial Technique</v>
          </cell>
          <cell r="D41" t="str">
            <v>QIS</v>
          </cell>
          <cell r="E41">
            <v>31</v>
          </cell>
          <cell r="F41" t="str">
            <v>2019Q1</v>
          </cell>
          <cell r="G41">
            <v>1008</v>
          </cell>
        </row>
        <row r="42">
          <cell r="B42" t="str">
            <v>2019Q1ISOPRPT</v>
          </cell>
          <cell r="C42" t="str">
            <v>Power Technique</v>
          </cell>
          <cell r="D42" t="str">
            <v>QIS</v>
          </cell>
          <cell r="E42">
            <v>32</v>
          </cell>
          <cell r="F42" t="str">
            <v>2019Q1</v>
          </cell>
          <cell r="G42">
            <v>524</v>
          </cell>
        </row>
        <row r="43">
          <cell r="B43" t="str">
            <v>2019Q1ISOPRCorpElim</v>
          </cell>
          <cell r="C43" t="str">
            <v>Common Group Items/Eliminations</v>
          </cell>
          <cell r="D43" t="str">
            <v>QIS</v>
          </cell>
          <cell r="E43">
            <v>33</v>
          </cell>
          <cell r="F43" t="str">
            <v>2019Q1</v>
          </cell>
          <cell r="G43">
            <v>-394</v>
          </cell>
        </row>
        <row r="44">
          <cell r="B44" t="str">
            <v>2019Q1ISOPRAC</v>
          </cell>
          <cell r="C44" t="str">
            <v>Operating profit</v>
          </cell>
          <cell r="D44" t="str">
            <v>QIS</v>
          </cell>
          <cell r="E44">
            <v>35</v>
          </cell>
          <cell r="F44" t="str">
            <v>2019Q1</v>
          </cell>
          <cell r="G44">
            <v>5048</v>
          </cell>
        </row>
        <row r="45">
          <cell r="B45" t="str">
            <v>2019Q1OPRMCT</v>
          </cell>
          <cell r="C45" t="str">
            <v>Compressor Technique</v>
          </cell>
          <cell r="D45" t="str">
            <v>QIS</v>
          </cell>
          <cell r="E45">
            <v>38</v>
          </cell>
          <cell r="F45" t="str">
            <v>2019Q1</v>
          </cell>
          <cell r="G45">
            <v>0.22970957269456874</v>
          </cell>
        </row>
        <row r="46">
          <cell r="B46" t="str">
            <v>2019Q1OPRMVT</v>
          </cell>
          <cell r="C46" t="str">
            <v>Vacuum Technique</v>
          </cell>
          <cell r="D46" t="str">
            <v>QIS</v>
          </cell>
          <cell r="E46">
            <v>39</v>
          </cell>
          <cell r="F46" t="str">
            <v>2019Q1</v>
          </cell>
          <cell r="G46">
            <v>0.2459546925566343</v>
          </cell>
        </row>
        <row r="47">
          <cell r="B47" t="str">
            <v>2019Q1OPRMIT</v>
          </cell>
          <cell r="C47" t="str">
            <v>Industrial Technique</v>
          </cell>
          <cell r="D47" t="str">
            <v>QIS</v>
          </cell>
          <cell r="E47">
            <v>40</v>
          </cell>
          <cell r="F47" t="str">
            <v>2019Q1</v>
          </cell>
          <cell r="G47">
            <v>0.2216846272267429</v>
          </cell>
        </row>
        <row r="48">
          <cell r="B48" t="str">
            <v>2019Q1OPRMPT</v>
          </cell>
          <cell r="C48" t="str">
            <v>Power Technique</v>
          </cell>
          <cell r="D48" t="str">
            <v>QIS</v>
          </cell>
          <cell r="E48">
            <v>41</v>
          </cell>
          <cell r="F48" t="str">
            <v>2019Q1</v>
          </cell>
          <cell r="G48">
            <v>0.16493547371734341</v>
          </cell>
        </row>
        <row r="49">
          <cell r="B49" t="str">
            <v>2019Q1OPRMAC</v>
          </cell>
          <cell r="C49" t="str">
            <v>Operating margin</v>
          </cell>
          <cell r="D49" t="str">
            <v>QIS</v>
          </cell>
          <cell r="E49">
            <v>43</v>
          </cell>
          <cell r="F49" t="str">
            <v>2019Q1</v>
          </cell>
          <cell r="G49">
            <v>0.20875894297175468</v>
          </cell>
        </row>
        <row r="50">
          <cell r="B50" t="str">
            <v>2019Q1ISNFIAC</v>
          </cell>
          <cell r="C50" t="str">
            <v>Net financial items</v>
          </cell>
          <cell r="D50" t="str">
            <v>QIS</v>
          </cell>
          <cell r="E50">
            <v>45</v>
          </cell>
          <cell r="F50" t="str">
            <v>2019Q1</v>
          </cell>
          <cell r="G50">
            <v>-141</v>
          </cell>
        </row>
        <row r="51">
          <cell r="B51" t="str">
            <v>2019Q1ISINETAC</v>
          </cell>
          <cell r="C51" t="str">
            <v>of which Interest Net 3)</v>
          </cell>
          <cell r="D51" t="str">
            <v>QIS</v>
          </cell>
          <cell r="E51">
            <v>46</v>
          </cell>
          <cell r="F51" t="str">
            <v>2019Q1</v>
          </cell>
          <cell r="G51">
            <v>-123</v>
          </cell>
        </row>
        <row r="52">
          <cell r="B52" t="str">
            <v>2019Q1ISPBTAC</v>
          </cell>
          <cell r="C52" t="str">
            <v>Profit before tax</v>
          </cell>
          <cell r="D52" t="str">
            <v>QIS</v>
          </cell>
          <cell r="E52">
            <v>47</v>
          </cell>
          <cell r="F52" t="str">
            <v>2019Q1</v>
          </cell>
          <cell r="G52">
            <v>4907</v>
          </cell>
        </row>
        <row r="53">
          <cell r="B53" t="str">
            <v>2019Q1PBTMAC</v>
          </cell>
          <cell r="C53" t="str">
            <v>% of revenues</v>
          </cell>
          <cell r="D53" t="str">
            <v>QIS</v>
          </cell>
          <cell r="E53">
            <v>48</v>
          </cell>
          <cell r="F53" t="str">
            <v>2019Q1</v>
          </cell>
          <cell r="G53">
            <v>0.20292791861378767</v>
          </cell>
        </row>
        <row r="54">
          <cell r="B54" t="str">
            <v>2019Q1ISTAXAC</v>
          </cell>
          <cell r="C54" t="str">
            <v>Income tax expense</v>
          </cell>
          <cell r="D54" t="str">
            <v>QIS</v>
          </cell>
          <cell r="E54">
            <v>50</v>
          </cell>
          <cell r="F54" t="str">
            <v>2019Q1</v>
          </cell>
          <cell r="G54">
            <v>-1204</v>
          </cell>
        </row>
        <row r="55">
          <cell r="B55" t="str">
            <v>2019Q1ISPROFITCONTAC</v>
          </cell>
          <cell r="C55" t="str">
            <v>Profit from continuing operations</v>
          </cell>
          <cell r="D55" t="str">
            <v>QIS</v>
          </cell>
          <cell r="E55">
            <v>52</v>
          </cell>
          <cell r="F55" t="str">
            <v>2019Q1</v>
          </cell>
          <cell r="G55">
            <v>3703</v>
          </cell>
        </row>
        <row r="56">
          <cell r="B56" t="str">
            <v>2019Q1ISPROFTDISCAC</v>
          </cell>
          <cell r="C56" t="str">
            <v>Profit from discontinued operations, net of tax</v>
          </cell>
          <cell r="D56" t="str">
            <v>QIS</v>
          </cell>
          <cell r="E56">
            <v>53</v>
          </cell>
          <cell r="F56" t="str">
            <v>2019Q1</v>
          </cell>
          <cell r="G56">
            <v>0</v>
          </cell>
        </row>
        <row r="57">
          <cell r="B57" t="str">
            <v>2019Q1ISPROFITAC</v>
          </cell>
          <cell r="C57" t="str">
            <v>Profit for the period</v>
          </cell>
          <cell r="D57" t="str">
            <v>QIS</v>
          </cell>
          <cell r="E57">
            <v>54</v>
          </cell>
          <cell r="F57" t="str">
            <v>2019Q1</v>
          </cell>
          <cell r="G57">
            <v>3703</v>
          </cell>
        </row>
        <row r="58">
          <cell r="B58" t="str">
            <v>2019Q1PROFITMAC</v>
          </cell>
          <cell r="C58" t="str">
            <v>Profit for the period, margin</v>
          </cell>
          <cell r="D58" t="str">
            <v>QIS</v>
          </cell>
          <cell r="E58">
            <v>55</v>
          </cell>
          <cell r="F58" t="str">
            <v>2019Q1</v>
          </cell>
          <cell r="G58">
            <v>0.15313676026632481</v>
          </cell>
        </row>
        <row r="59">
          <cell r="B59" t="str">
            <v>2019Q1ISEHPAC</v>
          </cell>
          <cell r="C59" t="str">
            <v>Profit for the period attributable to owners of the parent</v>
          </cell>
          <cell r="D59" t="str">
            <v>QIS</v>
          </cell>
          <cell r="E59">
            <v>56</v>
          </cell>
          <cell r="F59" t="str">
            <v>2019Q1</v>
          </cell>
          <cell r="G59">
            <v>3698</v>
          </cell>
        </row>
        <row r="60">
          <cell r="B60" t="str">
            <v>2019Q1ISMIAC</v>
          </cell>
          <cell r="C60" t="str">
            <v>Profit for the period attributable to non-controlling interests</v>
          </cell>
          <cell r="D60" t="str">
            <v>QIS</v>
          </cell>
          <cell r="E60">
            <v>57</v>
          </cell>
          <cell r="F60" t="str">
            <v>2019Q1</v>
          </cell>
          <cell r="G60">
            <v>5</v>
          </cell>
        </row>
        <row r="61">
          <cell r="B61" t="str">
            <v>2019Q1OTIAC</v>
          </cell>
          <cell r="C61" t="str">
            <v>Items affecting comparability in operating profit</v>
          </cell>
          <cell r="D61" t="str">
            <v>QIS</v>
          </cell>
          <cell r="E61">
            <v>59</v>
          </cell>
          <cell r="F61" t="str">
            <v>2019Q1</v>
          </cell>
          <cell r="G61">
            <v>-214</v>
          </cell>
        </row>
        <row r="62">
          <cell r="B62" t="str">
            <v>2019Q1OTIIT</v>
          </cell>
          <cell r="C62" t="str">
            <v>Industrial Technique</v>
          </cell>
          <cell r="D62" t="str">
            <v>QIS</v>
          </cell>
          <cell r="E62">
            <v>62</v>
          </cell>
          <cell r="F62" t="str">
            <v>2019Q1</v>
          </cell>
          <cell r="G62">
            <v>-22</v>
          </cell>
        </row>
        <row r="63">
          <cell r="B63" t="str">
            <v>2019Q1OTICorpElim</v>
          </cell>
          <cell r="C63" t="str">
            <v>Corporate Items</v>
          </cell>
          <cell r="D63" t="str">
            <v>QIS</v>
          </cell>
          <cell r="E63">
            <v>64</v>
          </cell>
          <cell r="F63" t="str">
            <v>2019Q1</v>
          </cell>
          <cell r="G63">
            <v>-192</v>
          </cell>
        </row>
        <row r="64">
          <cell r="B64" t="str">
            <v>2019Q1ADJOPRAC</v>
          </cell>
          <cell r="C64" t="str">
            <v>Adjusted operating profit</v>
          </cell>
          <cell r="D64" t="str">
            <v>QIS</v>
          </cell>
          <cell r="E64">
            <v>65</v>
          </cell>
          <cell r="F64" t="str">
            <v>2019Q1</v>
          </cell>
          <cell r="G64">
            <v>5262</v>
          </cell>
        </row>
        <row r="65">
          <cell r="B65" t="str">
            <v>2019Q1AdjMCT</v>
          </cell>
          <cell r="C65" t="str">
            <v>Compressor Technique</v>
          </cell>
          <cell r="D65" t="str">
            <v>QIS</v>
          </cell>
          <cell r="E65">
            <v>68</v>
          </cell>
          <cell r="F65" t="str">
            <v>2019Q1</v>
          </cell>
          <cell r="G65">
            <v>0.22970957269456874</v>
          </cell>
        </row>
        <row r="66">
          <cell r="B66" t="str">
            <v>2019Q1AdjMVT</v>
          </cell>
          <cell r="C66" t="str">
            <v>Vacuum Technique</v>
          </cell>
          <cell r="D66" t="str">
            <v>QIS</v>
          </cell>
          <cell r="E66">
            <v>69</v>
          </cell>
          <cell r="F66" t="str">
            <v>2019Q1</v>
          </cell>
          <cell r="G66">
            <v>0.2459546925566343</v>
          </cell>
        </row>
        <row r="67">
          <cell r="B67" t="str">
            <v>2019Q1AdjMIT</v>
          </cell>
          <cell r="C67" t="str">
            <v>Industrial Technique</v>
          </cell>
          <cell r="D67" t="str">
            <v>QIS</v>
          </cell>
          <cell r="E67">
            <v>70</v>
          </cell>
          <cell r="F67" t="str">
            <v>2019Q1</v>
          </cell>
          <cell r="G67">
            <v>0.22652298218605674</v>
          </cell>
        </row>
        <row r="68">
          <cell r="B68" t="str">
            <v>2019Q1AdjMPT</v>
          </cell>
          <cell r="C68" t="str">
            <v>Power Technique</v>
          </cell>
          <cell r="D68" t="str">
            <v>QIS</v>
          </cell>
          <cell r="E68">
            <v>71</v>
          </cell>
          <cell r="F68" t="str">
            <v>2019Q1</v>
          </cell>
          <cell r="G68">
            <v>0.16493547371734341</v>
          </cell>
        </row>
        <row r="69">
          <cell r="B69" t="str">
            <v>2019Q1ADJOPRMAC</v>
          </cell>
          <cell r="C69" t="str">
            <v>Adjusted operating margin</v>
          </cell>
          <cell r="D69" t="str">
            <v>QIS</v>
          </cell>
          <cell r="E69">
            <v>73</v>
          </cell>
          <cell r="F69" t="str">
            <v>2019Q1</v>
          </cell>
          <cell r="G69">
            <v>0.21760886646540673</v>
          </cell>
        </row>
        <row r="70">
          <cell r="B70" t="str">
            <v>2019Q2IS91CT</v>
          </cell>
          <cell r="C70" t="str">
            <v>Compressor Technique</v>
          </cell>
          <cell r="D70" t="str">
            <v>QIS</v>
          </cell>
          <cell r="E70">
            <v>6</v>
          </cell>
          <cell r="F70" t="str">
            <v>2019Q2</v>
          </cell>
          <cell r="G70">
            <v>12902</v>
          </cell>
        </row>
        <row r="71">
          <cell r="B71" t="str">
            <v>2019Q2IS91VT</v>
          </cell>
          <cell r="C71" t="str">
            <v>Vacuum Technique</v>
          </cell>
          <cell r="D71" t="str">
            <v>QIS</v>
          </cell>
          <cell r="E71">
            <v>7</v>
          </cell>
          <cell r="F71" t="str">
            <v>2019Q2</v>
          </cell>
          <cell r="G71">
            <v>5451</v>
          </cell>
        </row>
        <row r="72">
          <cell r="B72" t="str">
            <v>2019Q2IS91IT</v>
          </cell>
          <cell r="C72" t="str">
            <v>Industrial Technique</v>
          </cell>
          <cell r="D72" t="str">
            <v>QIS</v>
          </cell>
          <cell r="E72">
            <v>8</v>
          </cell>
          <cell r="F72" t="str">
            <v>2019Q2</v>
          </cell>
          <cell r="G72">
            <v>4868</v>
          </cell>
        </row>
        <row r="73">
          <cell r="B73" t="str">
            <v>2019Q2IS91PT</v>
          </cell>
          <cell r="C73" t="str">
            <v>Power Technique</v>
          </cell>
          <cell r="D73" t="str">
            <v>QIS</v>
          </cell>
          <cell r="E73">
            <v>9</v>
          </cell>
          <cell r="F73" t="str">
            <v>2019Q2</v>
          </cell>
          <cell r="G73">
            <v>3481</v>
          </cell>
        </row>
        <row r="74">
          <cell r="B74" t="str">
            <v>2019Q2IS91CorpElim</v>
          </cell>
          <cell r="C74" t="str">
            <v>Group adjustments</v>
          </cell>
          <cell r="D74" t="str">
            <v>QIS</v>
          </cell>
          <cell r="E74">
            <v>10</v>
          </cell>
          <cell r="F74" t="str">
            <v>2019Q2</v>
          </cell>
          <cell r="G74">
            <v>-137</v>
          </cell>
        </row>
        <row r="75">
          <cell r="B75" t="str">
            <v>2019Q2IS91AC</v>
          </cell>
          <cell r="C75" t="str">
            <v>Orders received</v>
          </cell>
          <cell r="D75" t="str">
            <v>QIS</v>
          </cell>
          <cell r="E75">
            <v>11</v>
          </cell>
          <cell r="F75" t="str">
            <v>2019Q2</v>
          </cell>
          <cell r="G75">
            <v>26565</v>
          </cell>
        </row>
        <row r="76">
          <cell r="B76" t="str">
            <v>2019Q2IS31CT</v>
          </cell>
          <cell r="C76" t="str">
            <v>Compressor Technique</v>
          </cell>
          <cell r="D76" t="str">
            <v>QIS</v>
          </cell>
          <cell r="E76">
            <v>14</v>
          </cell>
          <cell r="F76" t="str">
            <v>2019Q2</v>
          </cell>
          <cell r="G76">
            <v>11974</v>
          </cell>
        </row>
        <row r="77">
          <cell r="B77" t="str">
            <v>2019Q2IS31VT</v>
          </cell>
          <cell r="C77" t="str">
            <v>Vacuum Technique</v>
          </cell>
          <cell r="D77" t="str">
            <v>QIS</v>
          </cell>
          <cell r="E77">
            <v>15</v>
          </cell>
          <cell r="F77" t="str">
            <v>2019Q2</v>
          </cell>
          <cell r="G77">
            <v>5650</v>
          </cell>
        </row>
        <row r="78">
          <cell r="B78" t="str">
            <v>2019Q2IS31IT</v>
          </cell>
          <cell r="C78" t="str">
            <v>Industrial Technique</v>
          </cell>
          <cell r="D78" t="str">
            <v>QIS</v>
          </cell>
          <cell r="E78">
            <v>16</v>
          </cell>
          <cell r="F78" t="str">
            <v>2019Q2</v>
          </cell>
          <cell r="G78">
            <v>4576</v>
          </cell>
        </row>
        <row r="79">
          <cell r="B79" t="str">
            <v>2019Q2IS31PT</v>
          </cell>
          <cell r="C79" t="str">
            <v>Power Technique</v>
          </cell>
          <cell r="D79" t="str">
            <v>QIS</v>
          </cell>
          <cell r="E79">
            <v>17</v>
          </cell>
          <cell r="F79" t="str">
            <v>2019Q2</v>
          </cell>
          <cell r="G79">
            <v>3555</v>
          </cell>
        </row>
        <row r="80">
          <cell r="B80" t="str">
            <v>2019Q2IS31CorpElim</v>
          </cell>
          <cell r="C80" t="str">
            <v>Common Group Functions/Eliminations</v>
          </cell>
          <cell r="D80" t="str">
            <v>QIS</v>
          </cell>
          <cell r="E80">
            <v>18</v>
          </cell>
          <cell r="F80" t="str">
            <v>2019Q2</v>
          </cell>
          <cell r="G80">
            <v>-175</v>
          </cell>
        </row>
        <row r="81">
          <cell r="B81" t="str">
            <v>2019Q2IS31AC</v>
          </cell>
          <cell r="C81" t="str">
            <v>Revenues</v>
          </cell>
          <cell r="D81" t="str">
            <v>QIS</v>
          </cell>
          <cell r="E81">
            <v>19</v>
          </cell>
          <cell r="F81" t="str">
            <v>2019Q2</v>
          </cell>
          <cell r="G81">
            <v>25580</v>
          </cell>
        </row>
        <row r="82">
          <cell r="B82" t="str">
            <v>2019Q2IS41AC</v>
          </cell>
          <cell r="C82" t="str">
            <v>Cost of sales</v>
          </cell>
          <cell r="D82" t="str">
            <v>QIS</v>
          </cell>
          <cell r="E82">
            <v>20</v>
          </cell>
          <cell r="F82" t="str">
            <v>2019Q2</v>
          </cell>
          <cell r="G82">
            <v>-14395</v>
          </cell>
        </row>
        <row r="83">
          <cell r="B83" t="str">
            <v>2019Q2ISGPAC</v>
          </cell>
          <cell r="C83" t="str">
            <v>Gross profit</v>
          </cell>
          <cell r="D83" t="str">
            <v>QIS</v>
          </cell>
          <cell r="E83">
            <v>21</v>
          </cell>
          <cell r="F83" t="str">
            <v>2019Q2</v>
          </cell>
          <cell r="G83">
            <v>11185</v>
          </cell>
        </row>
        <row r="84">
          <cell r="B84" t="str">
            <v>2019Q2IS52AC</v>
          </cell>
          <cell r="C84" t="str">
            <v>Marketing expenses</v>
          </cell>
          <cell r="D84" t="str">
            <v>QIS</v>
          </cell>
          <cell r="E84">
            <v>22</v>
          </cell>
          <cell r="F84" t="str">
            <v>2019Q2</v>
          </cell>
          <cell r="G84">
            <v>-3033</v>
          </cell>
        </row>
        <row r="85">
          <cell r="B85" t="str">
            <v>2019Q2IS51AC</v>
          </cell>
          <cell r="C85" t="str">
            <v>Administrative expenses</v>
          </cell>
          <cell r="D85" t="str">
            <v>QIS</v>
          </cell>
          <cell r="E85">
            <v>23</v>
          </cell>
          <cell r="F85" t="str">
            <v>2019Q2</v>
          </cell>
          <cell r="G85">
            <v>-1838</v>
          </cell>
        </row>
        <row r="86">
          <cell r="B86" t="str">
            <v>2019Q2IS53AC</v>
          </cell>
          <cell r="C86" t="str">
            <v>Research and development costs</v>
          </cell>
          <cell r="D86" t="str">
            <v>QIS</v>
          </cell>
          <cell r="E86">
            <v>24</v>
          </cell>
          <cell r="F86" t="str">
            <v>2019Q2</v>
          </cell>
          <cell r="G86">
            <v>-878</v>
          </cell>
        </row>
        <row r="87">
          <cell r="B87" t="str">
            <v>2019Q2ISOOPAC</v>
          </cell>
          <cell r="C87" t="str">
            <v>Other operating income and expenses</v>
          </cell>
          <cell r="D87" t="str">
            <v>QIS</v>
          </cell>
          <cell r="E87">
            <v>25</v>
          </cell>
          <cell r="F87" t="str">
            <v>2019Q2</v>
          </cell>
          <cell r="G87">
            <v>-57</v>
          </cell>
        </row>
        <row r="88">
          <cell r="B88" t="str">
            <v>2019Q2ISTOEAC</v>
          </cell>
          <cell r="C88" t="str">
            <v>Total Operating Expense</v>
          </cell>
          <cell r="D88" t="str">
            <v>QIS</v>
          </cell>
          <cell r="E88">
            <v>26</v>
          </cell>
          <cell r="F88" t="str">
            <v>2019Q2</v>
          </cell>
          <cell r="G88">
            <v>-20201</v>
          </cell>
        </row>
        <row r="89">
          <cell r="B89" t="str">
            <v>2019Q2ISOPRCT</v>
          </cell>
          <cell r="C89" t="str">
            <v>Compressor Technique</v>
          </cell>
          <cell r="D89" t="str">
            <v>QIS</v>
          </cell>
          <cell r="E89">
            <v>29</v>
          </cell>
          <cell r="F89" t="str">
            <v>2019Q2</v>
          </cell>
          <cell r="G89">
            <v>2773</v>
          </cell>
        </row>
        <row r="90">
          <cell r="B90" t="str">
            <v>2019Q2ISOPRVT</v>
          </cell>
          <cell r="C90" t="str">
            <v>Vacuum Technique</v>
          </cell>
          <cell r="D90" t="str">
            <v>QIS</v>
          </cell>
          <cell r="E90">
            <v>30</v>
          </cell>
          <cell r="F90" t="str">
            <v>2019Q2</v>
          </cell>
          <cell r="G90">
            <v>1401</v>
          </cell>
        </row>
        <row r="91">
          <cell r="B91" t="str">
            <v>2019Q2ISOPRIT</v>
          </cell>
          <cell r="C91" t="str">
            <v>Industrial Technique</v>
          </cell>
          <cell r="D91" t="str">
            <v>QIS</v>
          </cell>
          <cell r="E91">
            <v>31</v>
          </cell>
          <cell r="F91" t="str">
            <v>2019Q2</v>
          </cell>
          <cell r="G91">
            <v>1016</v>
          </cell>
        </row>
        <row r="92">
          <cell r="B92" t="str">
            <v>2019Q2ISOPRPT</v>
          </cell>
          <cell r="C92" t="str">
            <v>Power Technique</v>
          </cell>
          <cell r="D92" t="str">
            <v>QIS</v>
          </cell>
          <cell r="E92">
            <v>32</v>
          </cell>
          <cell r="F92" t="str">
            <v>2019Q2</v>
          </cell>
          <cell r="G92">
            <v>619</v>
          </cell>
        </row>
        <row r="93">
          <cell r="B93" t="str">
            <v>2019Q2ISOPRCorpElim</v>
          </cell>
          <cell r="C93" t="str">
            <v>Common Group Items/Eliminations</v>
          </cell>
          <cell r="D93" t="str">
            <v>QIS</v>
          </cell>
          <cell r="E93">
            <v>33</v>
          </cell>
          <cell r="F93" t="str">
            <v>2019Q2</v>
          </cell>
          <cell r="G93">
            <v>-430</v>
          </cell>
        </row>
        <row r="94">
          <cell r="B94" t="str">
            <v>2019Q2ISOPRAC</v>
          </cell>
          <cell r="C94" t="str">
            <v>Operating profit</v>
          </cell>
          <cell r="D94" t="str">
            <v>QIS</v>
          </cell>
          <cell r="E94">
            <v>35</v>
          </cell>
          <cell r="F94" t="str">
            <v>2019Q2</v>
          </cell>
          <cell r="G94">
            <v>5379</v>
          </cell>
        </row>
        <row r="95">
          <cell r="B95" t="str">
            <v>2019Q2OPRMCT</v>
          </cell>
          <cell r="C95" t="str">
            <v>Compressor Technique</v>
          </cell>
          <cell r="D95" t="str">
            <v>QIS</v>
          </cell>
          <cell r="E95">
            <v>38</v>
          </cell>
          <cell r="F95" t="str">
            <v>2019Q2</v>
          </cell>
          <cell r="G95">
            <v>0.23158510105227995</v>
          </cell>
        </row>
        <row r="96">
          <cell r="B96" t="str">
            <v>2019Q2OPRMVT</v>
          </cell>
          <cell r="C96" t="str">
            <v>Vacuum Technique</v>
          </cell>
          <cell r="D96" t="str">
            <v>QIS</v>
          </cell>
          <cell r="E96">
            <v>39</v>
          </cell>
          <cell r="F96" t="str">
            <v>2019Q2</v>
          </cell>
          <cell r="G96">
            <v>0.2479646017699115</v>
          </cell>
        </row>
        <row r="97">
          <cell r="B97" t="str">
            <v>2019Q2OPRMIT</v>
          </cell>
          <cell r="C97" t="str">
            <v>Industrial Technique</v>
          </cell>
          <cell r="D97" t="str">
            <v>QIS</v>
          </cell>
          <cell r="E97">
            <v>40</v>
          </cell>
          <cell r="F97" t="str">
            <v>2019Q2</v>
          </cell>
          <cell r="G97">
            <v>0.22202797202797203</v>
          </cell>
        </row>
        <row r="98">
          <cell r="B98" t="str">
            <v>2019Q2OPRMPT</v>
          </cell>
          <cell r="C98" t="str">
            <v>Power Technique</v>
          </cell>
          <cell r="D98" t="str">
            <v>QIS</v>
          </cell>
          <cell r="E98">
            <v>41</v>
          </cell>
          <cell r="F98" t="str">
            <v>2019Q2</v>
          </cell>
          <cell r="G98">
            <v>0.17412095639943742</v>
          </cell>
        </row>
        <row r="99">
          <cell r="B99" t="str">
            <v>2019Q2OPRMAC</v>
          </cell>
          <cell r="C99" t="str">
            <v>Operating margin</v>
          </cell>
          <cell r="D99" t="str">
            <v>QIS</v>
          </cell>
          <cell r="E99">
            <v>43</v>
          </cell>
          <cell r="F99" t="str">
            <v>2019Q2</v>
          </cell>
          <cell r="G99">
            <v>0.21028146989835808</v>
          </cell>
        </row>
        <row r="100">
          <cell r="B100" t="str">
            <v>2019Q2ISNFIAC</v>
          </cell>
          <cell r="C100" t="str">
            <v>Net financial items</v>
          </cell>
          <cell r="D100" t="str">
            <v>QIS</v>
          </cell>
          <cell r="E100">
            <v>45</v>
          </cell>
          <cell r="F100" t="str">
            <v>2019Q2</v>
          </cell>
          <cell r="G100">
            <v>-64</v>
          </cell>
        </row>
        <row r="101">
          <cell r="B101" t="str">
            <v>2019Q2ISINETAC</v>
          </cell>
          <cell r="C101" t="str">
            <v>of which Interest Net 3)</v>
          </cell>
          <cell r="D101" t="str">
            <v>QIS</v>
          </cell>
          <cell r="E101">
            <v>46</v>
          </cell>
          <cell r="F101" t="str">
            <v>2019Q2</v>
          </cell>
          <cell r="G101">
            <v>-79</v>
          </cell>
        </row>
        <row r="102">
          <cell r="B102" t="str">
            <v>2019Q2ISPBTAC</v>
          </cell>
          <cell r="C102" t="str">
            <v>Profit before tax</v>
          </cell>
          <cell r="D102" t="str">
            <v>QIS</v>
          </cell>
          <cell r="E102">
            <v>47</v>
          </cell>
          <cell r="F102" t="str">
            <v>2019Q2</v>
          </cell>
          <cell r="G102">
            <v>5315</v>
          </cell>
        </row>
        <row r="103">
          <cell r="B103" t="str">
            <v>2019Q2PBTMAC</v>
          </cell>
          <cell r="C103" t="str">
            <v>% of revenues</v>
          </cell>
          <cell r="D103" t="str">
            <v>QIS</v>
          </cell>
          <cell r="E103">
            <v>48</v>
          </cell>
          <cell r="F103" t="str">
            <v>2019Q2</v>
          </cell>
          <cell r="G103">
            <v>0.20777951524628616</v>
          </cell>
        </row>
        <row r="104">
          <cell r="B104" t="str">
            <v>2019Q2ISTAXAC</v>
          </cell>
          <cell r="C104" t="str">
            <v>Income tax expense</v>
          </cell>
          <cell r="D104" t="str">
            <v>QIS</v>
          </cell>
          <cell r="E104">
            <v>50</v>
          </cell>
          <cell r="F104" t="str">
            <v>2019Q2</v>
          </cell>
          <cell r="G104">
            <v>-1230</v>
          </cell>
        </row>
        <row r="105">
          <cell r="B105" t="str">
            <v>2019Q2ISPROFITCONTAC</v>
          </cell>
          <cell r="C105" t="str">
            <v>Profit from continuing operations</v>
          </cell>
          <cell r="D105" t="str">
            <v>QIS</v>
          </cell>
          <cell r="E105">
            <v>52</v>
          </cell>
          <cell r="F105" t="str">
            <v>2019Q2</v>
          </cell>
          <cell r="G105">
            <v>4085</v>
          </cell>
        </row>
        <row r="106">
          <cell r="B106" t="str">
            <v>2019Q2ISPROFTDISCAC</v>
          </cell>
          <cell r="C106" t="str">
            <v>Profit from discontinued operations, net of tax</v>
          </cell>
          <cell r="D106" t="str">
            <v>QIS</v>
          </cell>
          <cell r="E106">
            <v>53</v>
          </cell>
          <cell r="F106" t="str">
            <v>2019Q2</v>
          </cell>
          <cell r="G106">
            <v>0</v>
          </cell>
        </row>
        <row r="107">
          <cell r="B107" t="str">
            <v>2019Q2ISPROFITAC</v>
          </cell>
          <cell r="C107" t="str">
            <v>Profit for the period</v>
          </cell>
          <cell r="D107" t="str">
            <v>QIS</v>
          </cell>
          <cell r="E107">
            <v>54</v>
          </cell>
          <cell r="F107" t="str">
            <v>2019Q2</v>
          </cell>
          <cell r="G107">
            <v>4085</v>
          </cell>
        </row>
        <row r="108">
          <cell r="B108" t="str">
            <v>2019Q2PROFITMAC</v>
          </cell>
          <cell r="C108" t="str">
            <v>Profit for the period, margin</v>
          </cell>
          <cell r="D108" t="str">
            <v>QIS</v>
          </cell>
          <cell r="E108">
            <v>55</v>
          </cell>
          <cell r="F108" t="str">
            <v>2019Q2</v>
          </cell>
          <cell r="G108">
            <v>0.15969507427677873</v>
          </cell>
        </row>
        <row r="109">
          <cell r="B109" t="str">
            <v>2019Q2ISEHPAC</v>
          </cell>
          <cell r="C109" t="str">
            <v>Profit for the period attributable to owners of the parent</v>
          </cell>
          <cell r="D109" t="str">
            <v>QIS</v>
          </cell>
          <cell r="E109">
            <v>56</v>
          </cell>
          <cell r="F109" t="str">
            <v>2019Q2</v>
          </cell>
          <cell r="G109">
            <v>4080</v>
          </cell>
        </row>
        <row r="110">
          <cell r="B110" t="str">
            <v>2019Q2ISMIAC</v>
          </cell>
          <cell r="C110" t="str">
            <v>Profit for the period attributable to non-controlling interests</v>
          </cell>
          <cell r="D110" t="str">
            <v>QIS</v>
          </cell>
          <cell r="E110">
            <v>57</v>
          </cell>
          <cell r="F110" t="str">
            <v>2019Q2</v>
          </cell>
          <cell r="G110">
            <v>5</v>
          </cell>
        </row>
        <row r="111">
          <cell r="B111" t="str">
            <v>2019Q2OTIAC</v>
          </cell>
          <cell r="C111" t="str">
            <v>Items affecting comparability in operating profit</v>
          </cell>
          <cell r="D111" t="str">
            <v>QIS</v>
          </cell>
          <cell r="E111">
            <v>59</v>
          </cell>
          <cell r="F111" t="str">
            <v>2019Q2</v>
          </cell>
          <cell r="G111">
            <v>-243</v>
          </cell>
        </row>
        <row r="112">
          <cell r="B112" t="str">
            <v>2019Q2OTIIT</v>
          </cell>
          <cell r="C112" t="str">
            <v>Industrial Technique</v>
          </cell>
          <cell r="D112" t="str">
            <v>QIS</v>
          </cell>
          <cell r="E112">
            <v>62</v>
          </cell>
          <cell r="F112" t="str">
            <v>2019Q2</v>
          </cell>
          <cell r="G112">
            <v>-30</v>
          </cell>
        </row>
        <row r="113">
          <cell r="B113" t="str">
            <v>2019Q2OTICorpElim</v>
          </cell>
          <cell r="C113" t="str">
            <v>Corporate Items</v>
          </cell>
          <cell r="D113" t="str">
            <v>QIS</v>
          </cell>
          <cell r="E113">
            <v>64</v>
          </cell>
          <cell r="F113" t="str">
            <v>2019Q2</v>
          </cell>
          <cell r="G113">
            <v>-213</v>
          </cell>
        </row>
        <row r="114">
          <cell r="B114" t="str">
            <v>2019Q2ADJOPRAC</v>
          </cell>
          <cell r="C114" t="str">
            <v>Adjusted operating profit</v>
          </cell>
          <cell r="D114" t="str">
            <v>QIS</v>
          </cell>
          <cell r="E114">
            <v>65</v>
          </cell>
          <cell r="F114" t="str">
            <v>2019Q2</v>
          </cell>
          <cell r="G114">
            <v>5622</v>
          </cell>
        </row>
        <row r="115">
          <cell r="B115" t="str">
            <v>2019Q2AdjMCT</v>
          </cell>
          <cell r="C115" t="str">
            <v>Compressor Technique</v>
          </cell>
          <cell r="D115" t="str">
            <v>QIS</v>
          </cell>
          <cell r="E115">
            <v>68</v>
          </cell>
          <cell r="F115" t="str">
            <v>2019Q2</v>
          </cell>
          <cell r="G115">
            <v>0.23158510105227995</v>
          </cell>
        </row>
        <row r="116">
          <cell r="B116" t="str">
            <v>2019Q2AdjMVT</v>
          </cell>
          <cell r="C116" t="str">
            <v>Vacuum Technique</v>
          </cell>
          <cell r="D116" t="str">
            <v>QIS</v>
          </cell>
          <cell r="E116">
            <v>69</v>
          </cell>
          <cell r="F116" t="str">
            <v>2019Q2</v>
          </cell>
          <cell r="G116">
            <v>0.2479646017699115</v>
          </cell>
        </row>
        <row r="117">
          <cell r="B117" t="str">
            <v>2019Q2AdjMIT</v>
          </cell>
          <cell r="C117" t="str">
            <v>Industrial Technique</v>
          </cell>
          <cell r="D117" t="str">
            <v>QIS</v>
          </cell>
          <cell r="E117">
            <v>70</v>
          </cell>
          <cell r="F117" t="str">
            <v>2019Q2</v>
          </cell>
          <cell r="G117">
            <v>0.22858391608391609</v>
          </cell>
        </row>
        <row r="118">
          <cell r="B118" t="str">
            <v>2019Q2AdjMPT</v>
          </cell>
          <cell r="C118" t="str">
            <v>Power Technique</v>
          </cell>
          <cell r="D118" t="str">
            <v>QIS</v>
          </cell>
          <cell r="E118">
            <v>71</v>
          </cell>
          <cell r="F118" t="str">
            <v>2019Q2</v>
          </cell>
          <cell r="G118">
            <v>0.17412095639943742</v>
          </cell>
        </row>
        <row r="119">
          <cell r="B119" t="str">
            <v>2019Q2ADJOPRMAC</v>
          </cell>
          <cell r="C119" t="str">
            <v>Adjusted operating margin</v>
          </cell>
          <cell r="D119" t="str">
            <v>QIS</v>
          </cell>
          <cell r="E119">
            <v>73</v>
          </cell>
          <cell r="F119" t="str">
            <v>2019Q2</v>
          </cell>
          <cell r="G119">
            <v>0.21978107896794372</v>
          </cell>
        </row>
        <row r="120">
          <cell r="B120" t="str">
            <v>2019Q3IS91CT</v>
          </cell>
          <cell r="C120" t="str">
            <v>Compressor Technique</v>
          </cell>
          <cell r="D120" t="str">
            <v>QIS</v>
          </cell>
          <cell r="E120">
            <v>6</v>
          </cell>
          <cell r="F120" t="str">
            <v>2019Q3</v>
          </cell>
          <cell r="G120">
            <v>12937</v>
          </cell>
        </row>
        <row r="121">
          <cell r="B121" t="str">
            <v>2019Q3IS91VT</v>
          </cell>
          <cell r="C121" t="str">
            <v>Vacuum Technique</v>
          </cell>
          <cell r="D121" t="str">
            <v>QIS</v>
          </cell>
          <cell r="E121">
            <v>7</v>
          </cell>
          <cell r="F121" t="str">
            <v>2019Q3</v>
          </cell>
          <cell r="G121">
            <v>6486</v>
          </cell>
        </row>
        <row r="122">
          <cell r="B122" t="str">
            <v>2019Q3IS91IT</v>
          </cell>
          <cell r="C122" t="str">
            <v>Industrial Technique</v>
          </cell>
          <cell r="D122" t="str">
            <v>QIS</v>
          </cell>
          <cell r="E122">
            <v>8</v>
          </cell>
          <cell r="F122" t="str">
            <v>2019Q3</v>
          </cell>
          <cell r="G122">
            <v>4669</v>
          </cell>
        </row>
        <row r="123">
          <cell r="B123" t="str">
            <v>2019Q3IS91PT</v>
          </cell>
          <cell r="C123" t="str">
            <v>Power Technique</v>
          </cell>
          <cell r="D123" t="str">
            <v>QIS</v>
          </cell>
          <cell r="E123">
            <v>9</v>
          </cell>
          <cell r="F123" t="str">
            <v>2019Q3</v>
          </cell>
          <cell r="G123">
            <v>3224</v>
          </cell>
        </row>
        <row r="124">
          <cell r="B124" t="str">
            <v>2019Q3IS91CorpElim</v>
          </cell>
          <cell r="C124" t="str">
            <v>Group adjustments</v>
          </cell>
          <cell r="D124" t="str">
            <v>QIS</v>
          </cell>
          <cell r="E124">
            <v>10</v>
          </cell>
          <cell r="F124" t="str">
            <v>2019Q3</v>
          </cell>
          <cell r="G124">
            <v>-214</v>
          </cell>
        </row>
        <row r="125">
          <cell r="B125" t="str">
            <v>2019Q3IS91AC</v>
          </cell>
          <cell r="C125" t="str">
            <v>Orders received</v>
          </cell>
          <cell r="D125" t="str">
            <v>QIS</v>
          </cell>
          <cell r="E125">
            <v>11</v>
          </cell>
          <cell r="F125" t="str">
            <v>2019Q3</v>
          </cell>
          <cell r="G125">
            <v>27102</v>
          </cell>
        </row>
        <row r="126">
          <cell r="B126" t="str">
            <v>2019Q3IS31CT</v>
          </cell>
          <cell r="C126" t="str">
            <v>Compressor Technique</v>
          </cell>
          <cell r="D126" t="str">
            <v>QIS</v>
          </cell>
          <cell r="E126">
            <v>14</v>
          </cell>
          <cell r="F126" t="str">
            <v>2019Q3</v>
          </cell>
          <cell r="G126">
            <v>12314</v>
          </cell>
        </row>
        <row r="127">
          <cell r="B127" t="str">
            <v>2019Q3IS31VT</v>
          </cell>
          <cell r="C127" t="str">
            <v>Vacuum Technique</v>
          </cell>
          <cell r="D127" t="str">
            <v>QIS</v>
          </cell>
          <cell r="E127">
            <v>15</v>
          </cell>
          <cell r="F127" t="str">
            <v>2019Q3</v>
          </cell>
          <cell r="G127">
            <v>6107</v>
          </cell>
        </row>
        <row r="128">
          <cell r="B128" t="str">
            <v>2019Q3IS31IT</v>
          </cell>
          <cell r="C128" t="str">
            <v>Industrial Technique</v>
          </cell>
          <cell r="D128" t="str">
            <v>QIS</v>
          </cell>
          <cell r="E128">
            <v>16</v>
          </cell>
          <cell r="F128" t="str">
            <v>2019Q3</v>
          </cell>
          <cell r="G128">
            <v>4783</v>
          </cell>
        </row>
        <row r="129">
          <cell r="B129" t="str">
            <v>2019Q3IS31PT</v>
          </cell>
          <cell r="C129" t="str">
            <v>Power Technique</v>
          </cell>
          <cell r="D129" t="str">
            <v>QIS</v>
          </cell>
          <cell r="E129">
            <v>17</v>
          </cell>
          <cell r="F129" t="str">
            <v>2019Q3</v>
          </cell>
          <cell r="G129">
            <v>3697</v>
          </cell>
        </row>
        <row r="130">
          <cell r="B130" t="str">
            <v>2019Q3IS31CorpElim</v>
          </cell>
          <cell r="C130" t="str">
            <v>Common Group Functions/Eliminations</v>
          </cell>
          <cell r="D130" t="str">
            <v>QIS</v>
          </cell>
          <cell r="E130">
            <v>18</v>
          </cell>
          <cell r="F130" t="str">
            <v>2019Q3</v>
          </cell>
          <cell r="G130">
            <v>-225</v>
          </cell>
        </row>
        <row r="131">
          <cell r="B131" t="str">
            <v>2019Q3IS31AC</v>
          </cell>
          <cell r="C131" t="str">
            <v>Revenues</v>
          </cell>
          <cell r="D131" t="str">
            <v>QIS</v>
          </cell>
          <cell r="E131">
            <v>19</v>
          </cell>
          <cell r="F131" t="str">
            <v>2019Q3</v>
          </cell>
          <cell r="G131">
            <v>26676</v>
          </cell>
        </row>
        <row r="132">
          <cell r="B132" t="str">
            <v>2019Q3IS41AC</v>
          </cell>
          <cell r="C132" t="str">
            <v>Cost of sales</v>
          </cell>
          <cell r="D132" t="str">
            <v>QIS</v>
          </cell>
          <cell r="E132">
            <v>20</v>
          </cell>
          <cell r="F132" t="str">
            <v>2019Q3</v>
          </cell>
          <cell r="G132">
            <v>-15348</v>
          </cell>
        </row>
        <row r="133">
          <cell r="B133" t="str">
            <v>2019Q3ISGPAC</v>
          </cell>
          <cell r="C133" t="str">
            <v>Gross profit</v>
          </cell>
          <cell r="D133" t="str">
            <v>QIS</v>
          </cell>
          <cell r="E133">
            <v>21</v>
          </cell>
          <cell r="F133" t="str">
            <v>2019Q3</v>
          </cell>
          <cell r="G133">
            <v>11328</v>
          </cell>
        </row>
        <row r="134">
          <cell r="B134" t="str">
            <v>2019Q3IS52AC</v>
          </cell>
          <cell r="C134" t="str">
            <v>Marketing expenses</v>
          </cell>
          <cell r="D134" t="str">
            <v>QIS</v>
          </cell>
          <cell r="E134">
            <v>22</v>
          </cell>
          <cell r="F134" t="str">
            <v>2019Q3</v>
          </cell>
          <cell r="G134">
            <v>-3040</v>
          </cell>
        </row>
        <row r="135">
          <cell r="B135" t="str">
            <v>2019Q3IS51AC</v>
          </cell>
          <cell r="C135" t="str">
            <v>Administrative expenses</v>
          </cell>
          <cell r="D135" t="str">
            <v>QIS</v>
          </cell>
          <cell r="E135">
            <v>23</v>
          </cell>
          <cell r="F135" t="str">
            <v>2019Q3</v>
          </cell>
          <cell r="G135">
            <v>-1695</v>
          </cell>
        </row>
        <row r="136">
          <cell r="B136" t="str">
            <v>2019Q3IS53AC</v>
          </cell>
          <cell r="C136" t="str">
            <v>Research and development costs</v>
          </cell>
          <cell r="D136" t="str">
            <v>QIS</v>
          </cell>
          <cell r="E136">
            <v>24</v>
          </cell>
          <cell r="F136" t="str">
            <v>2019Q3</v>
          </cell>
          <cell r="G136">
            <v>-933</v>
          </cell>
        </row>
        <row r="137">
          <cell r="B137" t="str">
            <v>2019Q3ISOOPAC</v>
          </cell>
          <cell r="C137" t="str">
            <v>Other operating income and expenses</v>
          </cell>
          <cell r="D137" t="str">
            <v>QIS</v>
          </cell>
          <cell r="E137">
            <v>25</v>
          </cell>
          <cell r="F137" t="str">
            <v>2019Q3</v>
          </cell>
          <cell r="G137">
            <v>183</v>
          </cell>
        </row>
        <row r="138">
          <cell r="B138" t="str">
            <v>2019Q3ISTOEAC</v>
          </cell>
          <cell r="C138" t="str">
            <v>Total Operating Expense</v>
          </cell>
          <cell r="D138" t="str">
            <v>QIS</v>
          </cell>
          <cell r="E138">
            <v>26</v>
          </cell>
          <cell r="F138" t="str">
            <v>2019Q3</v>
          </cell>
          <cell r="G138">
            <v>-20833</v>
          </cell>
        </row>
        <row r="139">
          <cell r="B139" t="str">
            <v>2019Q3ISOPRCT</v>
          </cell>
          <cell r="C139" t="str">
            <v>Compressor Technique</v>
          </cell>
          <cell r="D139" t="str">
            <v>QIS</v>
          </cell>
          <cell r="E139">
            <v>29</v>
          </cell>
          <cell r="F139" t="str">
            <v>2019Q3</v>
          </cell>
          <cell r="G139">
            <v>2897</v>
          </cell>
        </row>
        <row r="140">
          <cell r="B140" t="str">
            <v>2019Q3ISOPRVT</v>
          </cell>
          <cell r="C140" t="str">
            <v>Vacuum Technique</v>
          </cell>
          <cell r="D140" t="str">
            <v>QIS</v>
          </cell>
          <cell r="E140">
            <v>30</v>
          </cell>
          <cell r="F140" t="str">
            <v>2019Q3</v>
          </cell>
          <cell r="G140">
            <v>1508</v>
          </cell>
        </row>
        <row r="141">
          <cell r="B141" t="str">
            <v>2019Q3ISOPRIT</v>
          </cell>
          <cell r="C141" t="str">
            <v>Industrial Technique</v>
          </cell>
          <cell r="D141" t="str">
            <v>QIS</v>
          </cell>
          <cell r="E141">
            <v>31</v>
          </cell>
          <cell r="F141" t="str">
            <v>2019Q3</v>
          </cell>
          <cell r="G141">
            <v>1051</v>
          </cell>
        </row>
        <row r="142">
          <cell r="B142" t="str">
            <v>2019Q3ISOPRPT</v>
          </cell>
          <cell r="C142" t="str">
            <v>Power Technique</v>
          </cell>
          <cell r="D142" t="str">
            <v>QIS</v>
          </cell>
          <cell r="E142">
            <v>32</v>
          </cell>
          <cell r="F142" t="str">
            <v>2019Q3</v>
          </cell>
          <cell r="G142">
            <v>606</v>
          </cell>
        </row>
        <row r="143">
          <cell r="B143" t="str">
            <v>2019Q3ISOPRCorpElim</v>
          </cell>
          <cell r="C143" t="str">
            <v>Common Group Items/Eliminations</v>
          </cell>
          <cell r="D143" t="str">
            <v>QIS</v>
          </cell>
          <cell r="E143">
            <v>33</v>
          </cell>
          <cell r="F143" t="str">
            <v>2019Q3</v>
          </cell>
          <cell r="G143">
            <v>-219</v>
          </cell>
        </row>
        <row r="144">
          <cell r="B144" t="str">
            <v>2019Q3ISOPRAC</v>
          </cell>
          <cell r="C144" t="str">
            <v>Operating profit</v>
          </cell>
          <cell r="D144" t="str">
            <v>QIS</v>
          </cell>
          <cell r="E144">
            <v>35</v>
          </cell>
          <cell r="F144" t="str">
            <v>2019Q3</v>
          </cell>
          <cell r="G144">
            <v>5843</v>
          </cell>
        </row>
        <row r="145">
          <cell r="B145" t="str">
            <v>2019Q3OPRMCT</v>
          </cell>
          <cell r="C145" t="str">
            <v>Compressor Technique</v>
          </cell>
          <cell r="D145" t="str">
            <v>QIS</v>
          </cell>
          <cell r="E145">
            <v>38</v>
          </cell>
          <cell r="F145" t="str">
            <v>2019Q3</v>
          </cell>
          <cell r="G145">
            <v>0.2352606789020627</v>
          </cell>
        </row>
        <row r="146">
          <cell r="B146" t="str">
            <v>2019Q3OPRMVT</v>
          </cell>
          <cell r="C146" t="str">
            <v>Vacuum Technique</v>
          </cell>
          <cell r="D146" t="str">
            <v>QIS</v>
          </cell>
          <cell r="E146">
            <v>39</v>
          </cell>
          <cell r="F146" t="str">
            <v>2019Q3</v>
          </cell>
          <cell r="G146">
            <v>0.24692975274275422</v>
          </cell>
        </row>
        <row r="147">
          <cell r="B147" t="str">
            <v>2019Q3OPRMIT</v>
          </cell>
          <cell r="C147" t="str">
            <v>Industrial Technique</v>
          </cell>
          <cell r="D147" t="str">
            <v>QIS</v>
          </cell>
          <cell r="E147">
            <v>40</v>
          </cell>
          <cell r="F147" t="str">
            <v>2019Q3</v>
          </cell>
          <cell r="G147">
            <v>0.21973656700815389</v>
          </cell>
        </row>
        <row r="148">
          <cell r="B148" t="str">
            <v>2019Q3OPRMPT</v>
          </cell>
          <cell r="C148" t="str">
            <v>Power Technique</v>
          </cell>
          <cell r="D148" t="str">
            <v>QIS</v>
          </cell>
          <cell r="E148">
            <v>41</v>
          </cell>
          <cell r="F148" t="str">
            <v>2019Q3</v>
          </cell>
          <cell r="G148">
            <v>0.16391668920746552</v>
          </cell>
        </row>
        <row r="149">
          <cell r="B149" t="str">
            <v>2019Q3OPRMAC</v>
          </cell>
          <cell r="C149" t="str">
            <v>Operating margin</v>
          </cell>
          <cell r="D149" t="str">
            <v>QIS</v>
          </cell>
          <cell r="E149">
            <v>43</v>
          </cell>
          <cell r="F149" t="str">
            <v>2019Q3</v>
          </cell>
          <cell r="G149">
            <v>0.21903583745689009</v>
          </cell>
        </row>
        <row r="150">
          <cell r="B150" t="str">
            <v>2019Q3ISNFIAC</v>
          </cell>
          <cell r="C150" t="str">
            <v>Net financial items</v>
          </cell>
          <cell r="D150" t="str">
            <v>QIS</v>
          </cell>
          <cell r="E150">
            <v>45</v>
          </cell>
          <cell r="F150" t="str">
            <v>2019Q3</v>
          </cell>
          <cell r="G150">
            <v>-65</v>
          </cell>
        </row>
        <row r="151">
          <cell r="B151" t="str">
            <v>2019Q3ISINETAC</v>
          </cell>
          <cell r="C151" t="str">
            <v>of which Interest Net 3)</v>
          </cell>
          <cell r="D151" t="str">
            <v>QIS</v>
          </cell>
          <cell r="E151">
            <v>46</v>
          </cell>
          <cell r="F151" t="str">
            <v>2019Q3</v>
          </cell>
          <cell r="G151">
            <v>-90</v>
          </cell>
        </row>
        <row r="152">
          <cell r="B152" t="str">
            <v>2019Q3ISPBTAC</v>
          </cell>
          <cell r="C152" t="str">
            <v>Profit before tax</v>
          </cell>
          <cell r="D152" t="str">
            <v>QIS</v>
          </cell>
          <cell r="E152">
            <v>47</v>
          </cell>
          <cell r="F152" t="str">
            <v>2019Q3</v>
          </cell>
          <cell r="G152">
            <v>5778</v>
          </cell>
        </row>
        <row r="153">
          <cell r="B153" t="str">
            <v>2019Q3PBTMAC</v>
          </cell>
          <cell r="C153" t="str">
            <v>% of revenues</v>
          </cell>
          <cell r="D153" t="str">
            <v>QIS</v>
          </cell>
          <cell r="E153">
            <v>48</v>
          </cell>
          <cell r="F153" t="str">
            <v>2019Q3</v>
          </cell>
          <cell r="G153">
            <v>0.2165991902834008</v>
          </cell>
        </row>
        <row r="154">
          <cell r="B154" t="str">
            <v>2019Q3ISTAXAC</v>
          </cell>
          <cell r="C154" t="str">
            <v>Income tax expense</v>
          </cell>
          <cell r="D154" t="str">
            <v>QIS</v>
          </cell>
          <cell r="E154">
            <v>50</v>
          </cell>
          <cell r="F154" t="str">
            <v>2019Q3</v>
          </cell>
          <cell r="G154">
            <v>-1354</v>
          </cell>
        </row>
        <row r="155">
          <cell r="B155" t="str">
            <v>2019Q3ISPROFITCONTAC</v>
          </cell>
          <cell r="C155" t="str">
            <v>Profit from continuing operations</v>
          </cell>
          <cell r="D155" t="str">
            <v>QIS</v>
          </cell>
          <cell r="E155">
            <v>52</v>
          </cell>
          <cell r="F155" t="str">
            <v>2019Q3</v>
          </cell>
          <cell r="G155">
            <v>4424</v>
          </cell>
        </row>
        <row r="156">
          <cell r="B156" t="str">
            <v>2019Q3ISPROFTDISCAC</v>
          </cell>
          <cell r="C156" t="str">
            <v>Profit from discontinued operations, net of tax</v>
          </cell>
          <cell r="D156" t="str">
            <v>QIS</v>
          </cell>
          <cell r="E156">
            <v>53</v>
          </cell>
          <cell r="F156" t="str">
            <v>2019Q3</v>
          </cell>
          <cell r="G156">
            <v>0</v>
          </cell>
        </row>
        <row r="157">
          <cell r="B157" t="str">
            <v>2019Q3ISPROFITAC</v>
          </cell>
          <cell r="C157" t="str">
            <v>Profit for the period</v>
          </cell>
          <cell r="D157" t="str">
            <v>QIS</v>
          </cell>
          <cell r="E157">
            <v>54</v>
          </cell>
          <cell r="F157" t="str">
            <v>2019Q3</v>
          </cell>
          <cell r="G157">
            <v>4424</v>
          </cell>
        </row>
        <row r="158">
          <cell r="B158" t="str">
            <v>2019Q3PROFITMAC</v>
          </cell>
          <cell r="C158" t="str">
            <v>Profit for the period, margin</v>
          </cell>
          <cell r="D158" t="str">
            <v>QIS</v>
          </cell>
          <cell r="E158">
            <v>55</v>
          </cell>
          <cell r="F158" t="str">
            <v>2019Q3</v>
          </cell>
          <cell r="G158">
            <v>0.16584195531563953</v>
          </cell>
        </row>
        <row r="159">
          <cell r="B159" t="str">
            <v>2019Q3ISEHPAC</v>
          </cell>
          <cell r="C159" t="str">
            <v>Profit for the period attributable to owners of the parent</v>
          </cell>
          <cell r="D159" t="str">
            <v>QIS</v>
          </cell>
          <cell r="E159">
            <v>56</v>
          </cell>
          <cell r="F159" t="str">
            <v>2019Q3</v>
          </cell>
          <cell r="G159">
            <v>4418</v>
          </cell>
        </row>
        <row r="160">
          <cell r="B160" t="str">
            <v>2019Q3ISMIAC</v>
          </cell>
          <cell r="C160" t="str">
            <v>Profit for the period attributable to non-controlling interests</v>
          </cell>
          <cell r="D160" t="str">
            <v>QIS</v>
          </cell>
          <cell r="E160">
            <v>57</v>
          </cell>
          <cell r="F160" t="str">
            <v>2019Q3</v>
          </cell>
          <cell r="G160">
            <v>6</v>
          </cell>
        </row>
        <row r="161">
          <cell r="B161" t="str">
            <v>2019Q3OTIAC</v>
          </cell>
          <cell r="C161" t="str">
            <v>Items affecting comparability in operating profit</v>
          </cell>
          <cell r="D161" t="str">
            <v>QIS</v>
          </cell>
          <cell r="E161">
            <v>59</v>
          </cell>
          <cell r="F161" t="str">
            <v>2019Q3</v>
          </cell>
          <cell r="G161">
            <v>-37</v>
          </cell>
        </row>
        <row r="162">
          <cell r="B162" t="str">
            <v>2019Q3OTICorpElim</v>
          </cell>
          <cell r="C162" t="str">
            <v>Corporate Items</v>
          </cell>
          <cell r="D162" t="str">
            <v>QIS</v>
          </cell>
          <cell r="E162">
            <v>64</v>
          </cell>
          <cell r="F162" t="str">
            <v>2019Q3</v>
          </cell>
          <cell r="G162">
            <v>-37</v>
          </cell>
        </row>
        <row r="163">
          <cell r="B163" t="str">
            <v>2019Q3ADJOPRAC</v>
          </cell>
          <cell r="C163" t="str">
            <v>Adjusted operating profit</v>
          </cell>
          <cell r="D163" t="str">
            <v>QIS</v>
          </cell>
          <cell r="E163">
            <v>65</v>
          </cell>
          <cell r="F163" t="str">
            <v>2019Q3</v>
          </cell>
          <cell r="G163">
            <v>5880</v>
          </cell>
        </row>
        <row r="164">
          <cell r="B164" t="str">
            <v>2019Q3AdjMCT</v>
          </cell>
          <cell r="C164" t="str">
            <v>Compressor Technique</v>
          </cell>
          <cell r="D164" t="str">
            <v>QIS</v>
          </cell>
          <cell r="E164">
            <v>68</v>
          </cell>
          <cell r="F164" t="str">
            <v>2019Q3</v>
          </cell>
          <cell r="G164">
            <v>0.2352606789020627</v>
          </cell>
        </row>
        <row r="165">
          <cell r="B165" t="str">
            <v>2019Q3AdjMVT</v>
          </cell>
          <cell r="C165" t="str">
            <v>Vacuum Technique</v>
          </cell>
          <cell r="D165" t="str">
            <v>QIS</v>
          </cell>
          <cell r="E165">
            <v>69</v>
          </cell>
          <cell r="F165" t="str">
            <v>2019Q3</v>
          </cell>
          <cell r="G165">
            <v>0.24692975274275422</v>
          </cell>
        </row>
        <row r="166">
          <cell r="B166" t="str">
            <v>2019Q3AdjMIT</v>
          </cell>
          <cell r="C166" t="str">
            <v>Industrial Technique</v>
          </cell>
          <cell r="D166" t="str">
            <v>QIS</v>
          </cell>
          <cell r="E166">
            <v>70</v>
          </cell>
          <cell r="F166" t="str">
            <v>2019Q3</v>
          </cell>
          <cell r="G166">
            <v>0.21973656700815389</v>
          </cell>
        </row>
        <row r="167">
          <cell r="B167" t="str">
            <v>2019Q3AdjMPT</v>
          </cell>
          <cell r="C167" t="str">
            <v>Power Technique</v>
          </cell>
          <cell r="D167" t="str">
            <v>QIS</v>
          </cell>
          <cell r="E167">
            <v>71</v>
          </cell>
          <cell r="F167" t="str">
            <v>2019Q3</v>
          </cell>
          <cell r="G167">
            <v>0.16391668920746552</v>
          </cell>
        </row>
        <row r="168">
          <cell r="B168" t="str">
            <v>2019Q3ADJOPRMAC</v>
          </cell>
          <cell r="C168" t="str">
            <v>Adjusted operating margin</v>
          </cell>
          <cell r="D168" t="str">
            <v>QIS</v>
          </cell>
          <cell r="E168">
            <v>73</v>
          </cell>
          <cell r="F168" t="str">
            <v>2019Q3</v>
          </cell>
          <cell r="G168">
            <v>0.22042285200179937</v>
          </cell>
        </row>
        <row r="169">
          <cell r="B169" t="str">
            <v>2019Q4IS91CT</v>
          </cell>
          <cell r="C169" t="str">
            <v>Compressor Technique</v>
          </cell>
          <cell r="D169" t="str">
            <v>QIS</v>
          </cell>
          <cell r="E169">
            <v>6</v>
          </cell>
          <cell r="F169" t="str">
            <v>2019Q4</v>
          </cell>
          <cell r="G169">
            <v>12289</v>
          </cell>
        </row>
        <row r="170">
          <cell r="B170" t="str">
            <v>2019Q4IS91VT</v>
          </cell>
          <cell r="C170" t="str">
            <v>Vacuum Technique</v>
          </cell>
          <cell r="D170" t="str">
            <v>QIS</v>
          </cell>
          <cell r="E170">
            <v>7</v>
          </cell>
          <cell r="F170" t="str">
            <v>2019Q4</v>
          </cell>
          <cell r="G170">
            <v>6252</v>
          </cell>
        </row>
        <row r="171">
          <cell r="B171" t="str">
            <v>2019Q4IS91IT</v>
          </cell>
          <cell r="C171" t="str">
            <v>Industrial Technique</v>
          </cell>
          <cell r="D171" t="str">
            <v>QIS</v>
          </cell>
          <cell r="E171">
            <v>8</v>
          </cell>
          <cell r="F171" t="str">
            <v>2019Q4</v>
          </cell>
          <cell r="G171">
            <v>4044</v>
          </cell>
        </row>
        <row r="172">
          <cell r="B172" t="str">
            <v>2019Q4IS91PT</v>
          </cell>
          <cell r="C172" t="str">
            <v>Power Technique</v>
          </cell>
          <cell r="D172" t="str">
            <v>QIS</v>
          </cell>
          <cell r="E172">
            <v>9</v>
          </cell>
          <cell r="F172" t="str">
            <v>2019Q4</v>
          </cell>
          <cell r="G172">
            <v>3148</v>
          </cell>
        </row>
        <row r="173">
          <cell r="B173" t="str">
            <v>2019Q4IS91CorpElim</v>
          </cell>
          <cell r="C173" t="str">
            <v>Group adjustments</v>
          </cell>
          <cell r="D173" t="str">
            <v>QIS</v>
          </cell>
          <cell r="E173">
            <v>10</v>
          </cell>
          <cell r="F173" t="str">
            <v>2019Q4</v>
          </cell>
          <cell r="G173">
            <v>-108</v>
          </cell>
        </row>
        <row r="174">
          <cell r="B174" t="str">
            <v>2019Q4IS91AC</v>
          </cell>
          <cell r="C174" t="str">
            <v>Orders received</v>
          </cell>
          <cell r="D174" t="str">
            <v>QIS</v>
          </cell>
          <cell r="E174">
            <v>11</v>
          </cell>
          <cell r="F174" t="str">
            <v>2019Q4</v>
          </cell>
          <cell r="G174">
            <v>25625</v>
          </cell>
        </row>
        <row r="175">
          <cell r="B175" t="str">
            <v>2019Q40</v>
          </cell>
          <cell r="D175" t="str">
            <v>QIS</v>
          </cell>
          <cell r="E175">
            <v>12</v>
          </cell>
          <cell r="F175" t="str">
            <v>2019Q4</v>
          </cell>
          <cell r="G175">
            <v>-5.449782303889017E-2</v>
          </cell>
        </row>
        <row r="176">
          <cell r="B176" t="str">
            <v>2019Q4IS31AC</v>
          </cell>
          <cell r="C176" t="str">
            <v>Revenues 1)</v>
          </cell>
          <cell r="D176" t="str">
            <v>QIS</v>
          </cell>
          <cell r="E176">
            <v>13</v>
          </cell>
          <cell r="F176" t="str">
            <v>2019Q4</v>
          </cell>
          <cell r="G176">
            <v>-5.0088892324340994E-2</v>
          </cell>
        </row>
        <row r="177">
          <cell r="B177" t="str">
            <v>2019Q4IS31CT</v>
          </cell>
          <cell r="C177" t="str">
            <v>Compressor Technique</v>
          </cell>
          <cell r="D177" t="str">
            <v>QIS</v>
          </cell>
          <cell r="E177">
            <v>14</v>
          </cell>
          <cell r="F177" t="str">
            <v>2019Q4</v>
          </cell>
          <cell r="G177">
            <v>12601</v>
          </cell>
        </row>
        <row r="178">
          <cell r="B178" t="str">
            <v>2019Q4IS31VT</v>
          </cell>
          <cell r="C178" t="str">
            <v>Vacuum Technique</v>
          </cell>
          <cell r="D178" t="str">
            <v>QIS</v>
          </cell>
          <cell r="E178">
            <v>15</v>
          </cell>
          <cell r="F178" t="str">
            <v>2019Q4</v>
          </cell>
          <cell r="G178">
            <v>6560</v>
          </cell>
        </row>
        <row r="179">
          <cell r="B179" t="str">
            <v>2019Q4IS31IT</v>
          </cell>
          <cell r="C179" t="str">
            <v>Industrial Technique</v>
          </cell>
          <cell r="D179" t="str">
            <v>QIS</v>
          </cell>
          <cell r="E179">
            <v>16</v>
          </cell>
          <cell r="F179" t="str">
            <v>2019Q4</v>
          </cell>
          <cell r="G179">
            <v>4806</v>
          </cell>
        </row>
        <row r="180">
          <cell r="B180" t="str">
            <v>2019Q4IS31PT</v>
          </cell>
          <cell r="C180" t="str">
            <v>Power Technique</v>
          </cell>
          <cell r="D180" t="str">
            <v>QIS</v>
          </cell>
          <cell r="E180">
            <v>17</v>
          </cell>
          <cell r="F180" t="str">
            <v>2019Q4</v>
          </cell>
          <cell r="G180">
            <v>3486</v>
          </cell>
        </row>
        <row r="181">
          <cell r="B181" t="str">
            <v>2019Q4IS31CorpElim</v>
          </cell>
          <cell r="C181" t="str">
            <v>Common Group Functions/Eliminations</v>
          </cell>
          <cell r="D181" t="str">
            <v>QIS</v>
          </cell>
          <cell r="E181">
            <v>18</v>
          </cell>
          <cell r="F181" t="str">
            <v>2019Q4</v>
          </cell>
          <cell r="G181">
            <v>-134</v>
          </cell>
        </row>
        <row r="182">
          <cell r="B182" t="str">
            <v>2019Q4IS31AC</v>
          </cell>
          <cell r="C182" t="str">
            <v>Revenues</v>
          </cell>
          <cell r="D182" t="str">
            <v>QIS</v>
          </cell>
          <cell r="E182">
            <v>19</v>
          </cell>
          <cell r="F182" t="str">
            <v>2019Q4</v>
          </cell>
          <cell r="G182">
            <v>27319</v>
          </cell>
        </row>
        <row r="183">
          <cell r="B183" t="str">
            <v>2019Q4IS41AC</v>
          </cell>
          <cell r="C183" t="str">
            <v>Cost of sales</v>
          </cell>
          <cell r="D183" t="str">
            <v>QIS</v>
          </cell>
          <cell r="E183">
            <v>20</v>
          </cell>
          <cell r="F183" t="str">
            <v>2019Q4</v>
          </cell>
          <cell r="G183">
            <v>-15534</v>
          </cell>
        </row>
        <row r="184">
          <cell r="B184" t="str">
            <v>2019Q4ISGPAC</v>
          </cell>
          <cell r="C184" t="str">
            <v>Gross profit</v>
          </cell>
          <cell r="D184" t="str">
            <v>QIS</v>
          </cell>
          <cell r="E184">
            <v>21</v>
          </cell>
          <cell r="F184" t="str">
            <v>2019Q4</v>
          </cell>
          <cell r="G184">
            <v>11785</v>
          </cell>
        </row>
        <row r="185">
          <cell r="B185" t="str">
            <v>2019Q4IS52AC</v>
          </cell>
          <cell r="C185" t="str">
            <v>Marketing expenses</v>
          </cell>
          <cell r="D185" t="str">
            <v>QIS</v>
          </cell>
          <cell r="E185">
            <v>22</v>
          </cell>
          <cell r="F185" t="str">
            <v>2019Q4</v>
          </cell>
          <cell r="G185">
            <v>-3133</v>
          </cell>
        </row>
        <row r="186">
          <cell r="B186" t="str">
            <v>2019Q4IS51AC</v>
          </cell>
          <cell r="C186" t="str">
            <v>Administrative expenses</v>
          </cell>
          <cell r="D186" t="str">
            <v>QIS</v>
          </cell>
          <cell r="E186">
            <v>23</v>
          </cell>
          <cell r="F186" t="str">
            <v>2019Q4</v>
          </cell>
          <cell r="G186">
            <v>-1959</v>
          </cell>
        </row>
        <row r="187">
          <cell r="B187" t="str">
            <v>2019Q4IS53AC</v>
          </cell>
          <cell r="C187" t="str">
            <v>Research and development costs</v>
          </cell>
          <cell r="D187" t="str">
            <v>QIS</v>
          </cell>
          <cell r="E187">
            <v>24</v>
          </cell>
          <cell r="F187" t="str">
            <v>2019Q4</v>
          </cell>
          <cell r="G187">
            <v>-957</v>
          </cell>
        </row>
        <row r="188">
          <cell r="B188" t="str">
            <v>2019Q4ISOOPAC</v>
          </cell>
          <cell r="C188" t="str">
            <v>Other operating income and expenses</v>
          </cell>
          <cell r="D188" t="str">
            <v>QIS</v>
          </cell>
          <cell r="E188">
            <v>25</v>
          </cell>
          <cell r="F188" t="str">
            <v>2019Q4</v>
          </cell>
          <cell r="G188">
            <v>-109</v>
          </cell>
        </row>
        <row r="189">
          <cell r="B189" t="str">
            <v>2019Q4ISTOEAC</v>
          </cell>
          <cell r="C189" t="str">
            <v>Total Operating Expense</v>
          </cell>
          <cell r="D189" t="str">
            <v>QIS</v>
          </cell>
          <cell r="E189">
            <v>26</v>
          </cell>
          <cell r="F189" t="str">
            <v>2019Q4</v>
          </cell>
          <cell r="G189">
            <v>-21692</v>
          </cell>
        </row>
        <row r="190">
          <cell r="B190" t="str">
            <v>2019Q4ISOPRCT</v>
          </cell>
          <cell r="C190" t="str">
            <v>Compressor Technique</v>
          </cell>
          <cell r="D190" t="str">
            <v>QIS</v>
          </cell>
          <cell r="E190">
            <v>29</v>
          </cell>
          <cell r="F190" t="str">
            <v>2019Q4</v>
          </cell>
          <cell r="G190">
            <v>2910</v>
          </cell>
        </row>
        <row r="191">
          <cell r="B191" t="str">
            <v>2019Q4ISOPRVT</v>
          </cell>
          <cell r="C191" t="str">
            <v>Vacuum Technique</v>
          </cell>
          <cell r="D191" t="str">
            <v>QIS</v>
          </cell>
          <cell r="E191">
            <v>30</v>
          </cell>
          <cell r="F191" t="str">
            <v>2019Q4</v>
          </cell>
          <cell r="G191">
            <v>1591</v>
          </cell>
        </row>
        <row r="192">
          <cell r="B192" t="str">
            <v>2019Q4ISOPRIT</v>
          </cell>
          <cell r="C192" t="str">
            <v>Industrial Technique</v>
          </cell>
          <cell r="D192" t="str">
            <v>QIS</v>
          </cell>
          <cell r="E192">
            <v>31</v>
          </cell>
          <cell r="F192" t="str">
            <v>2019Q4</v>
          </cell>
          <cell r="G192">
            <v>994</v>
          </cell>
        </row>
        <row r="193">
          <cell r="B193" t="str">
            <v>2019Q4ISOPRPT</v>
          </cell>
          <cell r="C193" t="str">
            <v>Power Technique</v>
          </cell>
          <cell r="D193" t="str">
            <v>QIS</v>
          </cell>
          <cell r="E193">
            <v>32</v>
          </cell>
          <cell r="F193" t="str">
            <v>2019Q4</v>
          </cell>
          <cell r="G193">
            <v>559</v>
          </cell>
        </row>
        <row r="194">
          <cell r="B194" t="str">
            <v>2019Q4ISOPRCorpElim</v>
          </cell>
          <cell r="C194" t="str">
            <v>Common Group Items/Eliminations</v>
          </cell>
          <cell r="D194" t="str">
            <v>QIS</v>
          </cell>
          <cell r="E194">
            <v>33</v>
          </cell>
          <cell r="F194" t="str">
            <v>2019Q4</v>
          </cell>
          <cell r="G194">
            <v>-427</v>
          </cell>
        </row>
        <row r="195">
          <cell r="B195" t="str">
            <v>2019Q4ISOPRAC</v>
          </cell>
          <cell r="C195" t="str">
            <v>Operating profit</v>
          </cell>
          <cell r="D195" t="str">
            <v>QIS</v>
          </cell>
          <cell r="E195">
            <v>35</v>
          </cell>
          <cell r="F195" t="str">
            <v>2019Q4</v>
          </cell>
          <cell r="G195">
            <v>5627</v>
          </cell>
        </row>
        <row r="196">
          <cell r="B196" t="str">
            <v>2019Q4OPRMCT</v>
          </cell>
          <cell r="C196" t="str">
            <v>Compressor Technique</v>
          </cell>
          <cell r="D196" t="str">
            <v>QIS</v>
          </cell>
          <cell r="E196">
            <v>38</v>
          </cell>
          <cell r="F196" t="str">
            <v>2019Q4</v>
          </cell>
          <cell r="G196">
            <v>0.23093405285294819</v>
          </cell>
        </row>
        <row r="197">
          <cell r="B197" t="str">
            <v>2019Q4OPRMVT</v>
          </cell>
          <cell r="C197" t="str">
            <v>Vacuum Technique</v>
          </cell>
          <cell r="D197" t="str">
            <v>QIS</v>
          </cell>
          <cell r="E197">
            <v>39</v>
          </cell>
          <cell r="F197" t="str">
            <v>2019Q4</v>
          </cell>
          <cell r="G197">
            <v>0.24253048780487804</v>
          </cell>
        </row>
        <row r="198">
          <cell r="B198" t="str">
            <v>2019Q4OPRMIT</v>
          </cell>
          <cell r="C198" t="str">
            <v>Industrial Technique</v>
          </cell>
          <cell r="D198" t="str">
            <v>QIS</v>
          </cell>
          <cell r="E198">
            <v>40</v>
          </cell>
          <cell r="F198" t="str">
            <v>2019Q4</v>
          </cell>
          <cell r="G198">
            <v>0.2068248023304203</v>
          </cell>
        </row>
        <row r="199">
          <cell r="B199" t="str">
            <v>2019Q4OPRMPT</v>
          </cell>
          <cell r="C199" t="str">
            <v>Power Technique</v>
          </cell>
          <cell r="D199" t="str">
            <v>QIS</v>
          </cell>
          <cell r="E199">
            <v>41</v>
          </cell>
          <cell r="F199" t="str">
            <v>2019Q4</v>
          </cell>
          <cell r="G199">
            <v>0.16035570854847964</v>
          </cell>
        </row>
        <row r="200">
          <cell r="B200" t="str">
            <v>2019Q4OPRMAC</v>
          </cell>
          <cell r="C200" t="str">
            <v>Operating margin</v>
          </cell>
          <cell r="D200" t="str">
            <v>QIS</v>
          </cell>
          <cell r="E200">
            <v>43</v>
          </cell>
          <cell r="F200" t="str">
            <v>2019Q4</v>
          </cell>
          <cell r="G200">
            <v>0.20597386434349721</v>
          </cell>
        </row>
        <row r="201">
          <cell r="B201" t="str">
            <v>2019Q4ISNFIAC</v>
          </cell>
          <cell r="C201" t="str">
            <v>Net financial items</v>
          </cell>
          <cell r="D201" t="str">
            <v>QIS</v>
          </cell>
          <cell r="E201">
            <v>45</v>
          </cell>
          <cell r="F201" t="str">
            <v>2019Q4</v>
          </cell>
          <cell r="G201">
            <v>-55</v>
          </cell>
        </row>
        <row r="202">
          <cell r="B202" t="str">
            <v>2019Q4ISINETAC</v>
          </cell>
          <cell r="C202" t="str">
            <v>of which Interest Net 3)</v>
          </cell>
          <cell r="D202" t="str">
            <v>QIS</v>
          </cell>
          <cell r="E202">
            <v>46</v>
          </cell>
          <cell r="F202" t="str">
            <v>2019Q4</v>
          </cell>
          <cell r="G202">
            <v>-67</v>
          </cell>
        </row>
        <row r="203">
          <cell r="B203" t="str">
            <v>2019Q4ISPBTAC</v>
          </cell>
          <cell r="C203" t="str">
            <v>Profit before tax</v>
          </cell>
          <cell r="D203" t="str">
            <v>QIS</v>
          </cell>
          <cell r="E203">
            <v>47</v>
          </cell>
          <cell r="F203" t="str">
            <v>2019Q4</v>
          </cell>
          <cell r="G203">
            <v>5572</v>
          </cell>
        </row>
        <row r="204">
          <cell r="B204" t="str">
            <v>2019Q4PBTMAC</v>
          </cell>
          <cell r="C204" t="str">
            <v>% of revenues</v>
          </cell>
          <cell r="D204" t="str">
            <v>QIS</v>
          </cell>
          <cell r="E204">
            <v>48</v>
          </cell>
          <cell r="F204" t="str">
            <v>2019Q4</v>
          </cell>
          <cell r="G204">
            <v>0.20396061349244116</v>
          </cell>
        </row>
        <row r="205">
          <cell r="B205" t="str">
            <v>2019Q4ISTAXAC</v>
          </cell>
          <cell r="C205" t="str">
            <v>Income tax expense</v>
          </cell>
          <cell r="D205" t="str">
            <v>QIS</v>
          </cell>
          <cell r="E205">
            <v>50</v>
          </cell>
          <cell r="F205" t="str">
            <v>2019Q4</v>
          </cell>
          <cell r="G205">
            <v>-1241</v>
          </cell>
        </row>
        <row r="206">
          <cell r="B206" t="str">
            <v>2019Q4ISPROFITCONTAC</v>
          </cell>
          <cell r="C206" t="str">
            <v>Profit from continuing operations</v>
          </cell>
          <cell r="D206" t="str">
            <v>QIS</v>
          </cell>
          <cell r="E206">
            <v>52</v>
          </cell>
          <cell r="F206" t="str">
            <v>2019Q4</v>
          </cell>
          <cell r="G206">
            <v>4331</v>
          </cell>
        </row>
        <row r="207">
          <cell r="B207" t="str">
            <v>2019Q4ISPROFTDISCAC</v>
          </cell>
          <cell r="C207" t="str">
            <v>Profit from discontinued operations, net of tax</v>
          </cell>
          <cell r="D207" t="str">
            <v>QIS</v>
          </cell>
          <cell r="E207">
            <v>53</v>
          </cell>
          <cell r="F207" t="str">
            <v>2019Q4</v>
          </cell>
          <cell r="G207">
            <v>0</v>
          </cell>
        </row>
        <row r="208">
          <cell r="B208" t="str">
            <v>2019Q4ISPROFITAC</v>
          </cell>
          <cell r="C208" t="str">
            <v>Profit for the period</v>
          </cell>
          <cell r="D208" t="str">
            <v>QIS</v>
          </cell>
          <cell r="E208">
            <v>54</v>
          </cell>
          <cell r="F208" t="str">
            <v>2019Q4</v>
          </cell>
          <cell r="G208">
            <v>4331</v>
          </cell>
        </row>
        <row r="209">
          <cell r="B209" t="str">
            <v>2019Q4PROFITMAC</v>
          </cell>
          <cell r="C209" t="str">
            <v>Profit for the period, margin</v>
          </cell>
          <cell r="D209" t="str">
            <v>QIS</v>
          </cell>
          <cell r="E209">
            <v>55</v>
          </cell>
          <cell r="F209" t="str">
            <v>2019Q4</v>
          </cell>
          <cell r="G209">
            <v>0.1585343533804312</v>
          </cell>
        </row>
        <row r="210">
          <cell r="B210" t="str">
            <v>2019Q4ISEHPAC</v>
          </cell>
          <cell r="C210" t="str">
            <v>Profit for the period attributable to owners of the parent</v>
          </cell>
          <cell r="D210" t="str">
            <v>QIS</v>
          </cell>
          <cell r="E210">
            <v>56</v>
          </cell>
          <cell r="F210" t="str">
            <v>2019Q4</v>
          </cell>
          <cell r="G210">
            <v>4326</v>
          </cell>
        </row>
        <row r="211">
          <cell r="B211" t="str">
            <v>2019Q4ISMIAC</v>
          </cell>
          <cell r="C211" t="str">
            <v>Profit for the period attributable to non-controlling interests</v>
          </cell>
          <cell r="D211" t="str">
            <v>QIS</v>
          </cell>
          <cell r="E211">
            <v>57</v>
          </cell>
          <cell r="F211" t="str">
            <v>2019Q4</v>
          </cell>
          <cell r="G211">
            <v>5</v>
          </cell>
        </row>
        <row r="212">
          <cell r="B212" t="str">
            <v>2019Q4OTIAC</v>
          </cell>
          <cell r="C212" t="str">
            <v>Items affecting comparability in operating profit</v>
          </cell>
          <cell r="D212" t="str">
            <v>QIS</v>
          </cell>
          <cell r="E212">
            <v>59</v>
          </cell>
          <cell r="F212" t="str">
            <v>2019Q4</v>
          </cell>
          <cell r="G212">
            <v>-286</v>
          </cell>
        </row>
        <row r="213">
          <cell r="B213" t="str">
            <v>2019Q4OTIIT</v>
          </cell>
          <cell r="C213" t="str">
            <v>Industrial Technique</v>
          </cell>
          <cell r="D213" t="str">
            <v>QIS</v>
          </cell>
          <cell r="E213">
            <v>62</v>
          </cell>
          <cell r="F213" t="str">
            <v>2019Q4</v>
          </cell>
          <cell r="G213">
            <v>-65</v>
          </cell>
        </row>
        <row r="214">
          <cell r="B214" t="str">
            <v>2019Q4OTICorpElim</v>
          </cell>
          <cell r="C214" t="str">
            <v>Corporate Items</v>
          </cell>
          <cell r="D214" t="str">
            <v>QIS</v>
          </cell>
          <cell r="E214">
            <v>64</v>
          </cell>
          <cell r="F214" t="str">
            <v>2019Q4</v>
          </cell>
          <cell r="G214">
            <v>-221</v>
          </cell>
        </row>
        <row r="215">
          <cell r="B215" t="str">
            <v>2019Q4ADJOPRAC</v>
          </cell>
          <cell r="C215" t="str">
            <v>Adjusted operating profit</v>
          </cell>
          <cell r="D215" t="str">
            <v>QIS</v>
          </cell>
          <cell r="E215">
            <v>65</v>
          </cell>
          <cell r="F215" t="str">
            <v>2019Q4</v>
          </cell>
          <cell r="G215">
            <v>5913</v>
          </cell>
        </row>
        <row r="216">
          <cell r="B216" t="str">
            <v>2019Q4AdjMCT</v>
          </cell>
          <cell r="C216" t="str">
            <v>Compressor Technique</v>
          </cell>
          <cell r="D216" t="str">
            <v>QIS</v>
          </cell>
          <cell r="E216">
            <v>68</v>
          </cell>
          <cell r="F216" t="str">
            <v>2019Q4</v>
          </cell>
          <cell r="G216">
            <v>0.23093405285294819</v>
          </cell>
        </row>
        <row r="217">
          <cell r="B217" t="str">
            <v>2019Q4AdjMVT</v>
          </cell>
          <cell r="C217" t="str">
            <v>Vacuum Technique</v>
          </cell>
          <cell r="D217" t="str">
            <v>QIS</v>
          </cell>
          <cell r="E217">
            <v>69</v>
          </cell>
          <cell r="F217" t="str">
            <v>2019Q4</v>
          </cell>
          <cell r="G217">
            <v>0.24253048780487804</v>
          </cell>
        </row>
        <row r="218">
          <cell r="B218" t="str">
            <v>2019Q4AdjMIT</v>
          </cell>
          <cell r="C218" t="str">
            <v>Industrial Technique</v>
          </cell>
          <cell r="D218" t="str">
            <v>QIS</v>
          </cell>
          <cell r="E218">
            <v>70</v>
          </cell>
          <cell r="F218" t="str">
            <v>2019Q4</v>
          </cell>
          <cell r="G218">
            <v>0.22034956304619227</v>
          </cell>
        </row>
        <row r="219">
          <cell r="B219" t="str">
            <v>2019Q4AdjMPT</v>
          </cell>
          <cell r="C219" t="str">
            <v>Power Technique</v>
          </cell>
          <cell r="D219" t="str">
            <v>QIS</v>
          </cell>
          <cell r="E219">
            <v>71</v>
          </cell>
          <cell r="F219" t="str">
            <v>2019Q4</v>
          </cell>
          <cell r="G219">
            <v>0.16035570854847964</v>
          </cell>
        </row>
        <row r="220">
          <cell r="B220" t="str">
            <v>2019Q4ADJOPRMAC</v>
          </cell>
          <cell r="C220" t="str">
            <v>Adjusted operating margin</v>
          </cell>
          <cell r="D220" t="str">
            <v>QIS</v>
          </cell>
          <cell r="E220">
            <v>73</v>
          </cell>
          <cell r="F220" t="str">
            <v>2019Q4</v>
          </cell>
          <cell r="G220">
            <v>0.2164427687689886</v>
          </cell>
        </row>
        <row r="221">
          <cell r="B221" t="str">
            <v>2020Q1IS91CT</v>
          </cell>
          <cell r="C221" t="str">
            <v>Compressor Technique</v>
          </cell>
          <cell r="D221" t="str">
            <v>QIS</v>
          </cell>
          <cell r="E221">
            <v>6</v>
          </cell>
          <cell r="F221" t="str">
            <v>2020Q1</v>
          </cell>
          <cell r="G221">
            <v>12800</v>
          </cell>
        </row>
        <row r="222">
          <cell r="B222" t="str">
            <v>2020Q1IS91VT</v>
          </cell>
          <cell r="C222" t="str">
            <v>Vacuum Technique</v>
          </cell>
          <cell r="D222" t="str">
            <v>QIS</v>
          </cell>
          <cell r="E222">
            <v>7</v>
          </cell>
          <cell r="F222" t="str">
            <v>2020Q1</v>
          </cell>
          <cell r="G222">
            <v>7116</v>
          </cell>
        </row>
        <row r="223">
          <cell r="B223" t="str">
            <v>2020Q1IS91IT</v>
          </cell>
          <cell r="C223" t="str">
            <v>Industrial Technique</v>
          </cell>
          <cell r="D223" t="str">
            <v>QIS</v>
          </cell>
          <cell r="E223">
            <v>8</v>
          </cell>
          <cell r="F223" t="str">
            <v>2020Q1</v>
          </cell>
          <cell r="G223">
            <v>4463</v>
          </cell>
        </row>
        <row r="224">
          <cell r="B224" t="str">
            <v>2020Q1IS91PT</v>
          </cell>
          <cell r="C224" t="str">
            <v>Power Technique</v>
          </cell>
          <cell r="D224" t="str">
            <v>QIS</v>
          </cell>
          <cell r="E224">
            <v>9</v>
          </cell>
          <cell r="F224" t="str">
            <v>2020Q1</v>
          </cell>
          <cell r="G224">
            <v>3823</v>
          </cell>
        </row>
        <row r="225">
          <cell r="B225" t="str">
            <v>2020Q1IS91CorpElim</v>
          </cell>
          <cell r="C225" t="str">
            <v>Group adjustments</v>
          </cell>
          <cell r="D225" t="str">
            <v>QIS</v>
          </cell>
          <cell r="E225">
            <v>10</v>
          </cell>
          <cell r="F225" t="str">
            <v>2020Q1</v>
          </cell>
          <cell r="G225">
            <v>-163</v>
          </cell>
        </row>
        <row r="226">
          <cell r="B226" t="str">
            <v>2020Q1IS91AC</v>
          </cell>
          <cell r="C226" t="str">
            <v>Orders received</v>
          </cell>
          <cell r="D226" t="str">
            <v>QIS</v>
          </cell>
          <cell r="E226">
            <v>11</v>
          </cell>
          <cell r="F226" t="str">
            <v>2020Q1</v>
          </cell>
          <cell r="G226">
            <v>28039</v>
          </cell>
        </row>
        <row r="227">
          <cell r="B227" t="str">
            <v>2020Q1IS31CT</v>
          </cell>
          <cell r="C227" t="str">
            <v>Compressor Technique</v>
          </cell>
          <cell r="D227" t="str">
            <v>QIS</v>
          </cell>
          <cell r="E227">
            <v>14</v>
          </cell>
          <cell r="F227" t="str">
            <v>2020Q1</v>
          </cell>
          <cell r="G227">
            <v>11588</v>
          </cell>
        </row>
        <row r="228">
          <cell r="B228" t="str">
            <v>2020Q1IS31VT</v>
          </cell>
          <cell r="C228" t="str">
            <v>Vacuum Technique</v>
          </cell>
          <cell r="D228" t="str">
            <v>QIS</v>
          </cell>
          <cell r="E228">
            <v>15</v>
          </cell>
          <cell r="F228" t="str">
            <v>2020Q1</v>
          </cell>
          <cell r="G228">
            <v>6159</v>
          </cell>
        </row>
        <row r="229">
          <cell r="B229" t="str">
            <v>2020Q1IS31IT</v>
          </cell>
          <cell r="C229" t="str">
            <v>Industrial Technique</v>
          </cell>
          <cell r="D229" t="str">
            <v>QIS</v>
          </cell>
          <cell r="E229">
            <v>16</v>
          </cell>
          <cell r="F229" t="str">
            <v>2020Q1</v>
          </cell>
          <cell r="G229">
            <v>4193</v>
          </cell>
        </row>
        <row r="230">
          <cell r="B230" t="str">
            <v>2020Q1IS31PT</v>
          </cell>
          <cell r="C230" t="str">
            <v>Power Technique</v>
          </cell>
          <cell r="D230" t="str">
            <v>QIS</v>
          </cell>
          <cell r="E230">
            <v>17</v>
          </cell>
          <cell r="F230" t="str">
            <v>2020Q1</v>
          </cell>
          <cell r="G230">
            <v>3325</v>
          </cell>
        </row>
        <row r="231">
          <cell r="B231" t="str">
            <v>2020Q1IS31CorpElim</v>
          </cell>
          <cell r="C231" t="str">
            <v>Common Group Functions/Eliminations</v>
          </cell>
          <cell r="D231" t="str">
            <v>QIS</v>
          </cell>
          <cell r="E231">
            <v>18</v>
          </cell>
          <cell r="F231" t="str">
            <v>2020Q1</v>
          </cell>
          <cell r="G231">
            <v>-167</v>
          </cell>
        </row>
        <row r="232">
          <cell r="B232" t="str">
            <v>2020Q1IS31AC</v>
          </cell>
          <cell r="C232" t="str">
            <v>Revenues</v>
          </cell>
          <cell r="D232" t="str">
            <v>QIS</v>
          </cell>
          <cell r="E232">
            <v>19</v>
          </cell>
          <cell r="F232" t="str">
            <v>2020Q1</v>
          </cell>
          <cell r="G232">
            <v>25098</v>
          </cell>
        </row>
        <row r="233">
          <cell r="B233" t="str">
            <v>2020Q1IS41AC</v>
          </cell>
          <cell r="C233" t="str">
            <v>Cost of sales</v>
          </cell>
          <cell r="D233" t="str">
            <v>QIS</v>
          </cell>
          <cell r="E233">
            <v>20</v>
          </cell>
          <cell r="F233" t="str">
            <v>2020Q1</v>
          </cell>
          <cell r="G233">
            <v>-14395</v>
          </cell>
        </row>
        <row r="234">
          <cell r="B234" t="str">
            <v>2020Q1ISGPAC</v>
          </cell>
          <cell r="C234" t="str">
            <v>Gross profit</v>
          </cell>
          <cell r="D234" t="str">
            <v>QIS</v>
          </cell>
          <cell r="E234">
            <v>21</v>
          </cell>
          <cell r="F234" t="str">
            <v>2020Q1</v>
          </cell>
          <cell r="G234">
            <v>10703</v>
          </cell>
        </row>
        <row r="235">
          <cell r="B235" t="str">
            <v>2020Q1IS52AC</v>
          </cell>
          <cell r="C235" t="str">
            <v>Marketing expenses</v>
          </cell>
          <cell r="D235" t="str">
            <v>QIS</v>
          </cell>
          <cell r="E235">
            <v>22</v>
          </cell>
          <cell r="F235" t="str">
            <v>2020Q1</v>
          </cell>
          <cell r="G235">
            <v>-3080</v>
          </cell>
        </row>
        <row r="236">
          <cell r="B236" t="str">
            <v>2020Q1IS51AC</v>
          </cell>
          <cell r="C236" t="str">
            <v>Administrative expenses</v>
          </cell>
          <cell r="D236" t="str">
            <v>QIS</v>
          </cell>
          <cell r="E236">
            <v>23</v>
          </cell>
          <cell r="F236" t="str">
            <v>2020Q1</v>
          </cell>
          <cell r="G236">
            <v>-1643</v>
          </cell>
        </row>
        <row r="237">
          <cell r="B237" t="str">
            <v>2020Q1IS53AC</v>
          </cell>
          <cell r="C237" t="str">
            <v>Research and development costs</v>
          </cell>
          <cell r="D237" t="str">
            <v>QIS</v>
          </cell>
          <cell r="E237">
            <v>24</v>
          </cell>
          <cell r="F237" t="str">
            <v>2020Q1</v>
          </cell>
          <cell r="G237">
            <v>-980</v>
          </cell>
        </row>
        <row r="238">
          <cell r="B238" t="str">
            <v>2020Q1ISOOPAC</v>
          </cell>
          <cell r="C238" t="str">
            <v>Other operating income and expenses</v>
          </cell>
          <cell r="D238" t="str">
            <v>QIS</v>
          </cell>
          <cell r="E238">
            <v>25</v>
          </cell>
          <cell r="F238" t="str">
            <v>2020Q1</v>
          </cell>
          <cell r="G238">
            <v>124</v>
          </cell>
        </row>
        <row r="239">
          <cell r="B239" t="str">
            <v>2020Q1ISTOEAC</v>
          </cell>
          <cell r="C239" t="str">
            <v>Total Operating Expense</v>
          </cell>
          <cell r="D239" t="str">
            <v>QIS</v>
          </cell>
          <cell r="E239">
            <v>26</v>
          </cell>
          <cell r="F239" t="str">
            <v>2020Q1</v>
          </cell>
          <cell r="G239">
            <v>-19974</v>
          </cell>
        </row>
        <row r="240">
          <cell r="B240" t="str">
            <v>2020Q1ISOPRCT</v>
          </cell>
          <cell r="C240" t="str">
            <v>Compressor Technique</v>
          </cell>
          <cell r="D240" t="str">
            <v>QIS</v>
          </cell>
          <cell r="E240">
            <v>29</v>
          </cell>
          <cell r="F240" t="str">
            <v>2020Q1</v>
          </cell>
          <cell r="G240">
            <v>2520</v>
          </cell>
        </row>
        <row r="241">
          <cell r="B241" t="str">
            <v>2020Q1ISOPRVT</v>
          </cell>
          <cell r="C241" t="str">
            <v>Vacuum Technique</v>
          </cell>
          <cell r="D241" t="str">
            <v>QIS</v>
          </cell>
          <cell r="E241">
            <v>30</v>
          </cell>
          <cell r="F241" t="str">
            <v>2020Q1</v>
          </cell>
          <cell r="G241">
            <v>1497</v>
          </cell>
        </row>
        <row r="242">
          <cell r="B242" t="str">
            <v>2020Q1ISOPRIT</v>
          </cell>
          <cell r="C242" t="str">
            <v>Industrial Technique</v>
          </cell>
          <cell r="D242" t="str">
            <v>QIS</v>
          </cell>
          <cell r="E242">
            <v>31</v>
          </cell>
          <cell r="F242" t="str">
            <v>2020Q1</v>
          </cell>
          <cell r="G242">
            <v>799</v>
          </cell>
        </row>
        <row r="243">
          <cell r="B243" t="str">
            <v>2020Q1ISOPRPT</v>
          </cell>
          <cell r="C243" t="str">
            <v>Power Technique</v>
          </cell>
          <cell r="D243" t="str">
            <v>QIS</v>
          </cell>
          <cell r="E243">
            <v>32</v>
          </cell>
          <cell r="F243" t="str">
            <v>2020Q1</v>
          </cell>
          <cell r="G243">
            <v>473</v>
          </cell>
        </row>
        <row r="244">
          <cell r="B244" t="str">
            <v>2020Q1ISOPRCorpElim</v>
          </cell>
          <cell r="C244" t="str">
            <v>Common Group Items/Eliminations</v>
          </cell>
          <cell r="D244" t="str">
            <v>QIS</v>
          </cell>
          <cell r="E244">
            <v>33</v>
          </cell>
          <cell r="F244" t="str">
            <v>2020Q1</v>
          </cell>
          <cell r="G244">
            <v>-165</v>
          </cell>
        </row>
        <row r="245">
          <cell r="B245" t="str">
            <v>2020Q1ISOPRAC</v>
          </cell>
          <cell r="C245" t="str">
            <v>Operating profit</v>
          </cell>
          <cell r="D245" t="str">
            <v>QIS</v>
          </cell>
          <cell r="E245">
            <v>35</v>
          </cell>
          <cell r="F245" t="str">
            <v>2020Q1</v>
          </cell>
          <cell r="G245">
            <v>5124</v>
          </cell>
        </row>
        <row r="246">
          <cell r="B246" t="str">
            <v>2020Q1OPRMCT</v>
          </cell>
          <cell r="C246" t="str">
            <v>Compressor Technique</v>
          </cell>
          <cell r="D246" t="str">
            <v>QIS</v>
          </cell>
          <cell r="E246">
            <v>38</v>
          </cell>
          <cell r="F246" t="str">
            <v>2020Q1</v>
          </cell>
          <cell r="G246">
            <v>0.21746634449430446</v>
          </cell>
        </row>
        <row r="247">
          <cell r="B247" t="str">
            <v>2020Q1OPRMVT</v>
          </cell>
          <cell r="C247" t="str">
            <v>Vacuum Technique</v>
          </cell>
          <cell r="D247" t="str">
            <v>QIS</v>
          </cell>
          <cell r="E247">
            <v>39</v>
          </cell>
          <cell r="F247" t="str">
            <v>2020Q1</v>
          </cell>
          <cell r="G247">
            <v>0.24305893813930832</v>
          </cell>
        </row>
        <row r="248">
          <cell r="B248" t="str">
            <v>2020Q1OPRMIT</v>
          </cell>
          <cell r="C248" t="str">
            <v>Industrial Technique</v>
          </cell>
          <cell r="D248" t="str">
            <v>QIS</v>
          </cell>
          <cell r="E248">
            <v>40</v>
          </cell>
          <cell r="F248" t="str">
            <v>2020Q1</v>
          </cell>
          <cell r="G248">
            <v>0.19055568805151443</v>
          </cell>
        </row>
        <row r="249">
          <cell r="B249" t="str">
            <v>2020Q1OPRMPT</v>
          </cell>
          <cell r="C249" t="str">
            <v>Power Technique</v>
          </cell>
          <cell r="D249" t="str">
            <v>QIS</v>
          </cell>
          <cell r="E249">
            <v>41</v>
          </cell>
          <cell r="F249" t="str">
            <v>2020Q1</v>
          </cell>
          <cell r="G249">
            <v>0.14225563909774436</v>
          </cell>
        </row>
        <row r="250">
          <cell r="B250" t="str">
            <v>2020Q1OPRMAC</v>
          </cell>
          <cell r="C250" t="str">
            <v>Operating margin</v>
          </cell>
          <cell r="D250" t="str">
            <v>QIS</v>
          </cell>
          <cell r="E250">
            <v>43</v>
          </cell>
          <cell r="F250" t="str">
            <v>2020Q1</v>
          </cell>
          <cell r="G250">
            <v>0.20415969399952189</v>
          </cell>
        </row>
        <row r="251">
          <cell r="B251" t="str">
            <v>2020Q1ISNFIAC</v>
          </cell>
          <cell r="C251" t="str">
            <v>Net financial items</v>
          </cell>
          <cell r="D251" t="str">
            <v>QIS</v>
          </cell>
          <cell r="E251">
            <v>45</v>
          </cell>
          <cell r="F251" t="str">
            <v>2020Q1</v>
          </cell>
          <cell r="G251">
            <v>-114</v>
          </cell>
        </row>
        <row r="252">
          <cell r="B252" t="str">
            <v>2020Q1ISINETAC</v>
          </cell>
          <cell r="C252" t="str">
            <v>of which Interest Net 3)</v>
          </cell>
          <cell r="D252" t="str">
            <v>QIS</v>
          </cell>
          <cell r="E252">
            <v>46</v>
          </cell>
          <cell r="F252" t="str">
            <v>2020Q1</v>
          </cell>
          <cell r="G252">
            <v>-65</v>
          </cell>
        </row>
        <row r="253">
          <cell r="B253" t="str">
            <v>2020Q1ISPBTAC</v>
          </cell>
          <cell r="C253" t="str">
            <v>Profit before tax</v>
          </cell>
          <cell r="D253" t="str">
            <v>QIS</v>
          </cell>
          <cell r="E253">
            <v>47</v>
          </cell>
          <cell r="F253" t="str">
            <v>2020Q1</v>
          </cell>
          <cell r="G253">
            <v>5010</v>
          </cell>
        </row>
        <row r="254">
          <cell r="B254" t="str">
            <v>2020Q1PBTMAC</v>
          </cell>
          <cell r="C254" t="str">
            <v>% of revenues</v>
          </cell>
          <cell r="D254" t="str">
            <v>QIS</v>
          </cell>
          <cell r="E254">
            <v>48</v>
          </cell>
          <cell r="F254" t="str">
            <v>2020Q1</v>
          </cell>
          <cell r="G254">
            <v>0.19961749940234283</v>
          </cell>
        </row>
        <row r="255">
          <cell r="B255" t="str">
            <v>2020Q1ISTAXAC</v>
          </cell>
          <cell r="C255" t="str">
            <v>Income tax expense</v>
          </cell>
          <cell r="D255" t="str">
            <v>QIS</v>
          </cell>
          <cell r="E255">
            <v>50</v>
          </cell>
          <cell r="F255" t="str">
            <v>2020Q1</v>
          </cell>
          <cell r="G255">
            <v>-1170</v>
          </cell>
        </row>
        <row r="256">
          <cell r="B256" t="str">
            <v>2020Q1ISPROFITCONTAC</v>
          </cell>
          <cell r="C256" t="str">
            <v>Profit from continuing operations</v>
          </cell>
          <cell r="D256" t="str">
            <v>QIS</v>
          </cell>
          <cell r="E256">
            <v>52</v>
          </cell>
          <cell r="F256" t="str">
            <v>2020Q1</v>
          </cell>
          <cell r="G256">
            <v>3840</v>
          </cell>
        </row>
        <row r="257">
          <cell r="B257" t="str">
            <v>2020Q1ISPROFTDISCAC</v>
          </cell>
          <cell r="C257" t="str">
            <v>Profit from discontinued operations, net of tax</v>
          </cell>
          <cell r="D257" t="str">
            <v>QIS</v>
          </cell>
          <cell r="E257">
            <v>53</v>
          </cell>
          <cell r="F257" t="str">
            <v>2020Q1</v>
          </cell>
          <cell r="G257">
            <v>0</v>
          </cell>
        </row>
        <row r="258">
          <cell r="B258" t="str">
            <v>2020Q1ISPROFITAC</v>
          </cell>
          <cell r="C258" t="str">
            <v>Profit for the period</v>
          </cell>
          <cell r="D258" t="str">
            <v>QIS</v>
          </cell>
          <cell r="E258">
            <v>54</v>
          </cell>
          <cell r="F258" t="str">
            <v>2020Q1</v>
          </cell>
          <cell r="G258">
            <v>3840</v>
          </cell>
        </row>
        <row r="259">
          <cell r="B259" t="str">
            <v>2020Q1PROFITMAC</v>
          </cell>
          <cell r="C259" t="str">
            <v>Profit for the period, margin</v>
          </cell>
          <cell r="D259" t="str">
            <v>QIS</v>
          </cell>
          <cell r="E259">
            <v>55</v>
          </cell>
          <cell r="F259" t="str">
            <v>2020Q1</v>
          </cell>
          <cell r="G259">
            <v>0.15300023906287352</v>
          </cell>
        </row>
        <row r="260">
          <cell r="B260" t="str">
            <v>2020Q1ISEHPAC</v>
          </cell>
          <cell r="C260" t="str">
            <v>Profit for the period attributable to owners of the parent</v>
          </cell>
          <cell r="D260" t="str">
            <v>QIS</v>
          </cell>
          <cell r="E260">
            <v>56</v>
          </cell>
          <cell r="F260" t="str">
            <v>2020Q1</v>
          </cell>
          <cell r="G260">
            <v>3836</v>
          </cell>
        </row>
        <row r="261">
          <cell r="B261" t="str">
            <v>2020Q1ISMIAC</v>
          </cell>
          <cell r="C261" t="str">
            <v>Profit for the period attributable to non-controlling interests</v>
          </cell>
          <cell r="D261" t="str">
            <v>QIS</v>
          </cell>
          <cell r="E261">
            <v>57</v>
          </cell>
          <cell r="F261" t="str">
            <v>2020Q1</v>
          </cell>
          <cell r="G261">
            <v>4</v>
          </cell>
        </row>
        <row r="262">
          <cell r="B262" t="str">
            <v>2020Q1OTIAC</v>
          </cell>
          <cell r="C262" t="str">
            <v>Items affecting comparability in operating profit</v>
          </cell>
          <cell r="D262" t="str">
            <v>QIS</v>
          </cell>
          <cell r="E262">
            <v>59</v>
          </cell>
          <cell r="F262" t="str">
            <v>2020Q1</v>
          </cell>
          <cell r="G262">
            <v>25</v>
          </cell>
        </row>
        <row r="263">
          <cell r="B263" t="str">
            <v>2020Q1OTIIT</v>
          </cell>
          <cell r="C263" t="str">
            <v>Industrial Technique</v>
          </cell>
          <cell r="D263" t="str">
            <v>QIS</v>
          </cell>
          <cell r="E263">
            <v>62</v>
          </cell>
          <cell r="F263" t="str">
            <v>2020Q1</v>
          </cell>
          <cell r="G263">
            <v>-30</v>
          </cell>
        </row>
        <row r="264">
          <cell r="B264" t="str">
            <v>2020Q1OTICorpElim</v>
          </cell>
          <cell r="C264" t="str">
            <v>Corporate Items</v>
          </cell>
          <cell r="D264" t="str">
            <v>QIS</v>
          </cell>
          <cell r="E264">
            <v>64</v>
          </cell>
          <cell r="F264" t="str">
            <v>2020Q1</v>
          </cell>
          <cell r="G264">
            <v>55</v>
          </cell>
        </row>
        <row r="265">
          <cell r="B265" t="str">
            <v>2020Q1ADJOPRAC</v>
          </cell>
          <cell r="C265" t="str">
            <v>Adjusted operating profit</v>
          </cell>
          <cell r="D265" t="str">
            <v>QIS</v>
          </cell>
          <cell r="E265">
            <v>65</v>
          </cell>
          <cell r="F265" t="str">
            <v>2020Q1</v>
          </cell>
          <cell r="G265">
            <v>5099</v>
          </cell>
        </row>
        <row r="266">
          <cell r="B266" t="str">
            <v>2020Q1AdjMCT</v>
          </cell>
          <cell r="C266" t="str">
            <v>Compressor Technique</v>
          </cell>
          <cell r="D266" t="str">
            <v>QIS</v>
          </cell>
          <cell r="E266">
            <v>68</v>
          </cell>
          <cell r="F266" t="str">
            <v>2020Q1</v>
          </cell>
          <cell r="G266">
            <v>0.21746634449430446</v>
          </cell>
        </row>
        <row r="267">
          <cell r="B267" t="str">
            <v>2020Q1AdjMVT</v>
          </cell>
          <cell r="C267" t="str">
            <v>Vacuum Technique</v>
          </cell>
          <cell r="D267" t="str">
            <v>QIS</v>
          </cell>
          <cell r="E267">
            <v>69</v>
          </cell>
          <cell r="F267" t="str">
            <v>2020Q1</v>
          </cell>
          <cell r="G267">
            <v>0.24305893813930832</v>
          </cell>
        </row>
        <row r="268">
          <cell r="B268" t="str">
            <v>2020Q1AdjMIT</v>
          </cell>
          <cell r="C268" t="str">
            <v>Industrial Technique</v>
          </cell>
          <cell r="D268" t="str">
            <v>QIS</v>
          </cell>
          <cell r="E268">
            <v>70</v>
          </cell>
          <cell r="F268" t="str">
            <v>2020Q1</v>
          </cell>
          <cell r="G268">
            <v>0.19771046983067017</v>
          </cell>
        </row>
        <row r="269">
          <cell r="B269" t="str">
            <v>2020Q1AdjMPT</v>
          </cell>
          <cell r="C269" t="str">
            <v>Power Technique</v>
          </cell>
          <cell r="D269" t="str">
            <v>QIS</v>
          </cell>
          <cell r="E269">
            <v>71</v>
          </cell>
          <cell r="F269" t="str">
            <v>2020Q1</v>
          </cell>
          <cell r="G269">
            <v>0.14225563909774436</v>
          </cell>
        </row>
        <row r="270">
          <cell r="B270" t="str">
            <v>2020Q1ADJOPRMAC</v>
          </cell>
          <cell r="C270" t="str">
            <v>Adjusted operating margin</v>
          </cell>
          <cell r="D270" t="str">
            <v>QIS</v>
          </cell>
          <cell r="E270">
            <v>73</v>
          </cell>
          <cell r="F270" t="str">
            <v>2020Q1</v>
          </cell>
          <cell r="G270">
            <v>0.20316359869312295</v>
          </cell>
        </row>
        <row r="271">
          <cell r="B271" t="str">
            <v>2020Q2IS91CT</v>
          </cell>
          <cell r="C271" t="str">
            <v>Compressor Technique</v>
          </cell>
          <cell r="D271" t="str">
            <v>QIS</v>
          </cell>
          <cell r="E271">
            <v>6</v>
          </cell>
          <cell r="F271" t="str">
            <v>2020Q2</v>
          </cell>
          <cell r="G271">
            <v>11134</v>
          </cell>
        </row>
        <row r="272">
          <cell r="B272" t="str">
            <v>2020Q2IS91VT</v>
          </cell>
          <cell r="C272" t="str">
            <v>Vacuum Technique</v>
          </cell>
          <cell r="D272" t="str">
            <v>QIS</v>
          </cell>
          <cell r="E272">
            <v>7</v>
          </cell>
          <cell r="F272" t="str">
            <v>2020Q2</v>
          </cell>
          <cell r="G272">
            <v>5723</v>
          </cell>
        </row>
        <row r="273">
          <cell r="B273" t="str">
            <v>2020Q2IS91IT</v>
          </cell>
          <cell r="C273" t="str">
            <v>Industrial Technique</v>
          </cell>
          <cell r="D273" t="str">
            <v>QIS</v>
          </cell>
          <cell r="E273">
            <v>8</v>
          </cell>
          <cell r="F273" t="str">
            <v>2020Q2</v>
          </cell>
          <cell r="G273">
            <v>3246</v>
          </cell>
        </row>
        <row r="274">
          <cell r="B274" t="str">
            <v>2020Q2IS91PT</v>
          </cell>
          <cell r="C274" t="str">
            <v>Power Technique</v>
          </cell>
          <cell r="D274" t="str">
            <v>QIS</v>
          </cell>
          <cell r="E274">
            <v>9</v>
          </cell>
          <cell r="F274" t="str">
            <v>2020Q2</v>
          </cell>
          <cell r="G274">
            <v>2400</v>
          </cell>
        </row>
        <row r="275">
          <cell r="B275" t="str">
            <v>2020Q2IS91CorpElim</v>
          </cell>
          <cell r="C275" t="str">
            <v>Group adjustments</v>
          </cell>
          <cell r="D275" t="str">
            <v>QIS</v>
          </cell>
          <cell r="E275">
            <v>10</v>
          </cell>
          <cell r="F275" t="str">
            <v>2020Q2</v>
          </cell>
          <cell r="G275">
            <v>-102</v>
          </cell>
        </row>
        <row r="276">
          <cell r="B276" t="str">
            <v>2020Q2IS91AC</v>
          </cell>
          <cell r="C276" t="str">
            <v>Orders received</v>
          </cell>
          <cell r="D276" t="str">
            <v>QIS</v>
          </cell>
          <cell r="E276">
            <v>11</v>
          </cell>
          <cell r="F276" t="str">
            <v>2020Q2</v>
          </cell>
          <cell r="G276">
            <v>22401</v>
          </cell>
        </row>
        <row r="277">
          <cell r="B277" t="str">
            <v>2020Q2IS31CT</v>
          </cell>
          <cell r="C277" t="str">
            <v>Compressor Technique</v>
          </cell>
          <cell r="D277" t="str">
            <v>QIS</v>
          </cell>
          <cell r="E277">
            <v>14</v>
          </cell>
          <cell r="F277" t="str">
            <v>2020Q2</v>
          </cell>
          <cell r="G277">
            <v>11405</v>
          </cell>
        </row>
        <row r="278">
          <cell r="B278" t="str">
            <v>2020Q2IS31VT</v>
          </cell>
          <cell r="C278" t="str">
            <v>Vacuum Technique</v>
          </cell>
          <cell r="D278" t="str">
            <v>QIS</v>
          </cell>
          <cell r="E278">
            <v>15</v>
          </cell>
          <cell r="F278" t="str">
            <v>2020Q2</v>
          </cell>
          <cell r="G278">
            <v>6535</v>
          </cell>
        </row>
        <row r="279">
          <cell r="B279" t="str">
            <v>2020Q2IS31IT</v>
          </cell>
          <cell r="C279" t="str">
            <v>Industrial Technique</v>
          </cell>
          <cell r="D279" t="str">
            <v>QIS</v>
          </cell>
          <cell r="E279">
            <v>16</v>
          </cell>
          <cell r="F279" t="str">
            <v>2020Q2</v>
          </cell>
          <cell r="G279">
            <v>3355</v>
          </cell>
        </row>
        <row r="280">
          <cell r="B280" t="str">
            <v>2020Q2IS31PT</v>
          </cell>
          <cell r="C280" t="str">
            <v>Power Technique</v>
          </cell>
          <cell r="D280" t="str">
            <v>QIS</v>
          </cell>
          <cell r="E280">
            <v>17</v>
          </cell>
          <cell r="F280" t="str">
            <v>2020Q2</v>
          </cell>
          <cell r="G280">
            <v>2930</v>
          </cell>
        </row>
        <row r="281">
          <cell r="B281" t="str">
            <v>2020Q2IS31CorpElim</v>
          </cell>
          <cell r="C281" t="str">
            <v>Common Group Functions/Eliminations</v>
          </cell>
          <cell r="D281" t="str">
            <v>QIS</v>
          </cell>
          <cell r="E281">
            <v>18</v>
          </cell>
          <cell r="F281" t="str">
            <v>2020Q2</v>
          </cell>
          <cell r="G281">
            <v>-123</v>
          </cell>
        </row>
        <row r="282">
          <cell r="B282" t="str">
            <v>2020Q2IS31AC</v>
          </cell>
          <cell r="C282" t="str">
            <v>Revenues</v>
          </cell>
          <cell r="D282" t="str">
            <v>QIS</v>
          </cell>
          <cell r="E282">
            <v>19</v>
          </cell>
          <cell r="F282" t="str">
            <v>2020Q2</v>
          </cell>
          <cell r="G282">
            <v>24102</v>
          </cell>
        </row>
        <row r="283">
          <cell r="B283" t="str">
            <v>2020Q2IS41AC</v>
          </cell>
          <cell r="C283" t="str">
            <v>Cost of sales</v>
          </cell>
          <cell r="D283" t="str">
            <v>QIS</v>
          </cell>
          <cell r="E283">
            <v>20</v>
          </cell>
          <cell r="F283" t="str">
            <v>2020Q2</v>
          </cell>
          <cell r="G283">
            <v>-14547</v>
          </cell>
        </row>
        <row r="284">
          <cell r="B284" t="str">
            <v>2020Q2ISGPAC</v>
          </cell>
          <cell r="C284" t="str">
            <v>Gross profit</v>
          </cell>
          <cell r="D284" t="str">
            <v>QIS</v>
          </cell>
          <cell r="E284">
            <v>21</v>
          </cell>
          <cell r="F284" t="str">
            <v>2020Q2</v>
          </cell>
          <cell r="G284">
            <v>9555</v>
          </cell>
        </row>
        <row r="285">
          <cell r="B285" t="str">
            <v>2020Q2IS52AC</v>
          </cell>
          <cell r="C285" t="str">
            <v>Marketing expenses</v>
          </cell>
          <cell r="D285" t="str">
            <v>QIS</v>
          </cell>
          <cell r="E285">
            <v>22</v>
          </cell>
          <cell r="F285" t="str">
            <v>2020Q2</v>
          </cell>
          <cell r="G285">
            <v>-2653</v>
          </cell>
        </row>
        <row r="286">
          <cell r="B286" t="str">
            <v>2020Q2IS51AC</v>
          </cell>
          <cell r="C286" t="str">
            <v>Administrative expenses</v>
          </cell>
          <cell r="D286" t="str">
            <v>QIS</v>
          </cell>
          <cell r="E286">
            <v>23</v>
          </cell>
          <cell r="F286" t="str">
            <v>2020Q2</v>
          </cell>
          <cell r="G286">
            <v>-1709</v>
          </cell>
        </row>
        <row r="287">
          <cell r="B287" t="str">
            <v>2020Q2IS53AC</v>
          </cell>
          <cell r="C287" t="str">
            <v>Research and development costs</v>
          </cell>
          <cell r="D287" t="str">
            <v>QIS</v>
          </cell>
          <cell r="E287">
            <v>24</v>
          </cell>
          <cell r="F287" t="str">
            <v>2020Q2</v>
          </cell>
          <cell r="G287">
            <v>-927</v>
          </cell>
        </row>
        <row r="288">
          <cell r="B288" t="str">
            <v>2020Q2ISOOPAC</v>
          </cell>
          <cell r="C288" t="str">
            <v>Other operating income and expenses</v>
          </cell>
          <cell r="D288" t="str">
            <v>QIS</v>
          </cell>
          <cell r="E288">
            <v>25</v>
          </cell>
          <cell r="F288" t="str">
            <v>2020Q2</v>
          </cell>
          <cell r="G288">
            <v>-377</v>
          </cell>
        </row>
        <row r="289">
          <cell r="B289" t="str">
            <v>2020Q2ISTOEAC</v>
          </cell>
          <cell r="C289" t="str">
            <v>Total Operating Expense</v>
          </cell>
          <cell r="D289" t="str">
            <v>QIS</v>
          </cell>
          <cell r="E289">
            <v>26</v>
          </cell>
          <cell r="F289" t="str">
            <v>2020Q2</v>
          </cell>
          <cell r="G289">
            <v>-20213</v>
          </cell>
        </row>
        <row r="290">
          <cell r="B290" t="str">
            <v>2020Q2ISOPRCT</v>
          </cell>
          <cell r="C290" t="str">
            <v>Compressor Technique</v>
          </cell>
          <cell r="D290" t="str">
            <v>QIS</v>
          </cell>
          <cell r="E290">
            <v>29</v>
          </cell>
          <cell r="F290" t="str">
            <v>2020Q2</v>
          </cell>
          <cell r="G290">
            <v>2444</v>
          </cell>
        </row>
        <row r="291">
          <cell r="B291" t="str">
            <v>2020Q2ISOPRVT</v>
          </cell>
          <cell r="C291" t="str">
            <v>Vacuum Technique</v>
          </cell>
          <cell r="D291" t="str">
            <v>QIS</v>
          </cell>
          <cell r="E291">
            <v>30</v>
          </cell>
          <cell r="F291" t="str">
            <v>2020Q2</v>
          </cell>
          <cell r="G291">
            <v>1278</v>
          </cell>
        </row>
        <row r="292">
          <cell r="B292" t="str">
            <v>2020Q2ISOPRIT</v>
          </cell>
          <cell r="C292" t="str">
            <v>Industrial Technique</v>
          </cell>
          <cell r="D292" t="str">
            <v>QIS</v>
          </cell>
          <cell r="E292">
            <v>31</v>
          </cell>
          <cell r="F292" t="str">
            <v>2020Q2</v>
          </cell>
          <cell r="G292">
            <v>334</v>
          </cell>
        </row>
        <row r="293">
          <cell r="B293" t="str">
            <v>2020Q2ISOPRPT</v>
          </cell>
          <cell r="C293" t="str">
            <v>Power Technique</v>
          </cell>
          <cell r="D293" t="str">
            <v>QIS</v>
          </cell>
          <cell r="E293">
            <v>32</v>
          </cell>
          <cell r="F293" t="str">
            <v>2020Q2</v>
          </cell>
          <cell r="G293">
            <v>286</v>
          </cell>
        </row>
        <row r="294">
          <cell r="B294" t="str">
            <v>2020Q2ISOPRCorpElim</v>
          </cell>
          <cell r="C294" t="str">
            <v>Common Group Items/Eliminations</v>
          </cell>
          <cell r="D294" t="str">
            <v>QIS</v>
          </cell>
          <cell r="E294">
            <v>33</v>
          </cell>
          <cell r="F294" t="str">
            <v>2020Q2</v>
          </cell>
          <cell r="G294">
            <v>-453</v>
          </cell>
        </row>
        <row r="295">
          <cell r="B295" t="str">
            <v>2020Q2ISOPRAC</v>
          </cell>
          <cell r="C295" t="str">
            <v>Operating profit</v>
          </cell>
          <cell r="D295" t="str">
            <v>QIS</v>
          </cell>
          <cell r="E295">
            <v>35</v>
          </cell>
          <cell r="F295" t="str">
            <v>2020Q2</v>
          </cell>
          <cell r="G295">
            <v>3889</v>
          </cell>
        </row>
        <row r="296">
          <cell r="B296" t="str">
            <v>2020Q2OPRMCT</v>
          </cell>
          <cell r="C296" t="str">
            <v>Compressor Technique</v>
          </cell>
          <cell r="D296" t="str">
            <v>QIS</v>
          </cell>
          <cell r="E296">
            <v>38</v>
          </cell>
          <cell r="F296" t="str">
            <v>2020Q2</v>
          </cell>
          <cell r="G296">
            <v>0.21429197720298115</v>
          </cell>
        </row>
        <row r="297">
          <cell r="B297" t="str">
            <v>2020Q2OPRMVT</v>
          </cell>
          <cell r="C297" t="str">
            <v>Vacuum Technique</v>
          </cell>
          <cell r="D297" t="str">
            <v>QIS</v>
          </cell>
          <cell r="E297">
            <v>39</v>
          </cell>
          <cell r="F297" t="str">
            <v>2020Q2</v>
          </cell>
          <cell r="G297">
            <v>0.19556235654169854</v>
          </cell>
        </row>
        <row r="298">
          <cell r="B298" t="str">
            <v>2020Q2OPRMIT</v>
          </cell>
          <cell r="C298" t="str">
            <v>Industrial Technique</v>
          </cell>
          <cell r="D298" t="str">
            <v>QIS</v>
          </cell>
          <cell r="E298">
            <v>40</v>
          </cell>
          <cell r="F298" t="str">
            <v>2020Q2</v>
          </cell>
          <cell r="G298">
            <v>9.9552906110283154E-2</v>
          </cell>
        </row>
        <row r="299">
          <cell r="B299" t="str">
            <v>2020Q2OPRMPT</v>
          </cell>
          <cell r="C299" t="str">
            <v>Power Technique</v>
          </cell>
          <cell r="D299" t="str">
            <v>QIS</v>
          </cell>
          <cell r="E299">
            <v>41</v>
          </cell>
          <cell r="F299" t="str">
            <v>2020Q2</v>
          </cell>
          <cell r="G299">
            <v>9.7610921501706485E-2</v>
          </cell>
        </row>
        <row r="300">
          <cell r="B300" t="str">
            <v>2020Q2OPRMAC</v>
          </cell>
          <cell r="C300" t="str">
            <v>Operating margin</v>
          </cell>
          <cell r="D300" t="str">
            <v>QIS</v>
          </cell>
          <cell r="E300">
            <v>43</v>
          </cell>
          <cell r="F300" t="str">
            <v>2020Q2</v>
          </cell>
          <cell r="G300">
            <v>0.16135590407435069</v>
          </cell>
        </row>
        <row r="301">
          <cell r="B301" t="str">
            <v>2020Q2ISNFIAC</v>
          </cell>
          <cell r="C301" t="str">
            <v>Net financial items</v>
          </cell>
          <cell r="D301" t="str">
            <v>QIS</v>
          </cell>
          <cell r="E301">
            <v>45</v>
          </cell>
          <cell r="F301" t="str">
            <v>2020Q2</v>
          </cell>
          <cell r="G301">
            <v>-63</v>
          </cell>
        </row>
        <row r="302">
          <cell r="B302" t="str">
            <v>2020Q2ISINETAC</v>
          </cell>
          <cell r="C302" t="str">
            <v>of which Interest Net 3)</v>
          </cell>
          <cell r="D302" t="str">
            <v>QIS</v>
          </cell>
          <cell r="E302">
            <v>46</v>
          </cell>
          <cell r="F302" t="str">
            <v>2020Q2</v>
          </cell>
          <cell r="G302">
            <v>-71</v>
          </cell>
        </row>
        <row r="303">
          <cell r="B303" t="str">
            <v>2020Q2ISPBTAC</v>
          </cell>
          <cell r="C303" t="str">
            <v>Profit before tax</v>
          </cell>
          <cell r="D303" t="str">
            <v>QIS</v>
          </cell>
          <cell r="E303">
            <v>47</v>
          </cell>
          <cell r="F303" t="str">
            <v>2020Q2</v>
          </cell>
          <cell r="G303">
            <v>3826</v>
          </cell>
        </row>
        <row r="304">
          <cell r="B304" t="str">
            <v>2020Q2PBTMAC</v>
          </cell>
          <cell r="C304" t="str">
            <v>% of revenues</v>
          </cell>
          <cell r="D304" t="str">
            <v>QIS</v>
          </cell>
          <cell r="E304">
            <v>48</v>
          </cell>
          <cell r="F304" t="str">
            <v>2020Q2</v>
          </cell>
          <cell r="G304">
            <v>0.15874201311094516</v>
          </cell>
        </row>
        <row r="305">
          <cell r="B305" t="str">
            <v>2020Q2ISTAXAC</v>
          </cell>
          <cell r="C305" t="str">
            <v>Income tax expense</v>
          </cell>
          <cell r="D305" t="str">
            <v>QIS</v>
          </cell>
          <cell r="E305">
            <v>50</v>
          </cell>
          <cell r="F305" t="str">
            <v>2020Q2</v>
          </cell>
          <cell r="G305">
            <v>-697</v>
          </cell>
        </row>
        <row r="306">
          <cell r="B306" t="str">
            <v>2020Q2ISPROFITCONTAC</v>
          </cell>
          <cell r="C306" t="str">
            <v>Profit from continuing operations</v>
          </cell>
          <cell r="D306" t="str">
            <v>QIS</v>
          </cell>
          <cell r="E306">
            <v>52</v>
          </cell>
          <cell r="F306" t="str">
            <v>2020Q2</v>
          </cell>
          <cell r="G306">
            <v>3129</v>
          </cell>
        </row>
        <row r="307">
          <cell r="B307" t="str">
            <v>2020Q2ISPROFTDISCAC</v>
          </cell>
          <cell r="C307" t="str">
            <v>Profit from discontinued operations, net of tax</v>
          </cell>
          <cell r="D307" t="str">
            <v>QIS</v>
          </cell>
          <cell r="E307">
            <v>53</v>
          </cell>
          <cell r="F307" t="str">
            <v>2020Q2</v>
          </cell>
          <cell r="G307">
            <v>0</v>
          </cell>
        </row>
        <row r="308">
          <cell r="B308" t="str">
            <v>2020Q2ISPROFITAC</v>
          </cell>
          <cell r="C308" t="str">
            <v>Profit for the period</v>
          </cell>
          <cell r="D308" t="str">
            <v>QIS</v>
          </cell>
          <cell r="E308">
            <v>54</v>
          </cell>
          <cell r="F308" t="str">
            <v>2020Q2</v>
          </cell>
          <cell r="G308">
            <v>3129</v>
          </cell>
        </row>
        <row r="309">
          <cell r="B309" t="str">
            <v>2020Q2PROFITMAC</v>
          </cell>
          <cell r="C309" t="str">
            <v>Profit for the period, margin</v>
          </cell>
          <cell r="D309" t="str">
            <v>QIS</v>
          </cell>
          <cell r="E309">
            <v>55</v>
          </cell>
          <cell r="F309" t="str">
            <v>2020Q2</v>
          </cell>
          <cell r="G309">
            <v>0.12982325118247448</v>
          </cell>
        </row>
        <row r="310">
          <cell r="B310" t="str">
            <v>2020Q2ISEHPAC</v>
          </cell>
          <cell r="C310" t="str">
            <v>Profit for the period attributable to owners of the parent</v>
          </cell>
          <cell r="D310" t="str">
            <v>QIS</v>
          </cell>
          <cell r="E310">
            <v>56</v>
          </cell>
          <cell r="F310" t="str">
            <v>2020Q2</v>
          </cell>
          <cell r="G310">
            <v>3129</v>
          </cell>
        </row>
        <row r="311">
          <cell r="B311" t="str">
            <v>2020Q2ISMIAC</v>
          </cell>
          <cell r="C311" t="str">
            <v>Profit for the period attributable to non-controlling interests</v>
          </cell>
          <cell r="D311" t="str">
            <v>QIS</v>
          </cell>
          <cell r="E311">
            <v>57</v>
          </cell>
          <cell r="F311" t="str">
            <v>2020Q2</v>
          </cell>
          <cell r="G311">
            <v>0</v>
          </cell>
        </row>
        <row r="312">
          <cell r="B312" t="str">
            <v>2020Q2OTIAC</v>
          </cell>
          <cell r="C312" t="str">
            <v>Items affecting comparability in operating profit</v>
          </cell>
          <cell r="D312" t="str">
            <v>QIS</v>
          </cell>
          <cell r="E312">
            <v>59</v>
          </cell>
          <cell r="F312" t="str">
            <v>2020Q2</v>
          </cell>
          <cell r="G312">
            <v>-587</v>
          </cell>
        </row>
        <row r="313">
          <cell r="B313" t="str">
            <v>2020Q2OTIVT</v>
          </cell>
          <cell r="C313" t="str">
            <v>Vacuum Technique</v>
          </cell>
          <cell r="D313" t="str">
            <v>QIS</v>
          </cell>
          <cell r="E313">
            <v>61</v>
          </cell>
          <cell r="F313" t="str">
            <v>2020Q2</v>
          </cell>
          <cell r="G313">
            <v>-300</v>
          </cell>
        </row>
        <row r="314">
          <cell r="B314" t="str">
            <v>2020Q2OTIPT</v>
          </cell>
          <cell r="C314" t="str">
            <v>Power Technique</v>
          </cell>
          <cell r="D314" t="str">
            <v>QIS</v>
          </cell>
          <cell r="E314">
            <v>63</v>
          </cell>
          <cell r="F314" t="str">
            <v>2020Q2</v>
          </cell>
          <cell r="G314">
            <v>-50</v>
          </cell>
        </row>
        <row r="315">
          <cell r="B315" t="str">
            <v>2020Q2OTICorpElim</v>
          </cell>
          <cell r="C315" t="str">
            <v>Corporate Items</v>
          </cell>
          <cell r="D315" t="str">
            <v>QIS</v>
          </cell>
          <cell r="E315">
            <v>64</v>
          </cell>
          <cell r="F315" t="str">
            <v>2020Q2</v>
          </cell>
          <cell r="G315">
            <v>-237</v>
          </cell>
        </row>
        <row r="316">
          <cell r="B316" t="str">
            <v>2020Q2ADJOPRAC</v>
          </cell>
          <cell r="C316" t="str">
            <v>Adjusted operating profit</v>
          </cell>
          <cell r="D316" t="str">
            <v>QIS</v>
          </cell>
          <cell r="E316">
            <v>65</v>
          </cell>
          <cell r="F316" t="str">
            <v>2020Q2</v>
          </cell>
          <cell r="G316">
            <v>4476</v>
          </cell>
        </row>
        <row r="317">
          <cell r="B317" t="str">
            <v>2020Q2AdjMCT</v>
          </cell>
          <cell r="C317" t="str">
            <v>Compressor Technique</v>
          </cell>
          <cell r="D317" t="str">
            <v>QIS</v>
          </cell>
          <cell r="E317">
            <v>68</v>
          </cell>
          <cell r="F317" t="str">
            <v>2020Q2</v>
          </cell>
          <cell r="G317">
            <v>0.21429197720298115</v>
          </cell>
        </row>
        <row r="318">
          <cell r="B318" t="str">
            <v>2020Q2AdjMVT</v>
          </cell>
          <cell r="C318" t="str">
            <v>Vacuum Technique</v>
          </cell>
          <cell r="D318" t="str">
            <v>QIS</v>
          </cell>
          <cell r="E318">
            <v>69</v>
          </cell>
          <cell r="F318" t="str">
            <v>2020Q2</v>
          </cell>
          <cell r="G318">
            <v>0.241469013006886</v>
          </cell>
        </row>
        <row r="319">
          <cell r="B319" t="str">
            <v>2020Q2AdjMIT</v>
          </cell>
          <cell r="C319" t="str">
            <v>Industrial Technique</v>
          </cell>
          <cell r="D319" t="str">
            <v>QIS</v>
          </cell>
          <cell r="E319">
            <v>70</v>
          </cell>
          <cell r="F319" t="str">
            <v>2020Q2</v>
          </cell>
          <cell r="G319">
            <v>9.9552906110283154E-2</v>
          </cell>
        </row>
        <row r="320">
          <cell r="B320" t="str">
            <v>2020Q2AdjMPT</v>
          </cell>
          <cell r="C320" t="str">
            <v>Power Technique</v>
          </cell>
          <cell r="D320" t="str">
            <v>QIS</v>
          </cell>
          <cell r="E320">
            <v>71</v>
          </cell>
          <cell r="F320" t="str">
            <v>2020Q2</v>
          </cell>
          <cell r="G320">
            <v>0.11467576791808874</v>
          </cell>
        </row>
        <row r="321">
          <cell r="B321" t="str">
            <v>2020Q2ADJOPRMAC</v>
          </cell>
          <cell r="C321" t="str">
            <v>Adjusted operating margin</v>
          </cell>
          <cell r="D321" t="str">
            <v>QIS</v>
          </cell>
          <cell r="E321">
            <v>73</v>
          </cell>
          <cell r="F321" t="str">
            <v>2020Q2</v>
          </cell>
          <cell r="G321">
            <v>0.18571072940004979</v>
          </cell>
        </row>
        <row r="322">
          <cell r="B322" t="str">
            <v>2020Q3IS91CT</v>
          </cell>
          <cell r="C322" t="str">
            <v>Compressor Technique</v>
          </cell>
          <cell r="D322" t="str">
            <v>QIS</v>
          </cell>
          <cell r="E322">
            <v>6</v>
          </cell>
          <cell r="F322" t="str">
            <v>2020Q3</v>
          </cell>
          <cell r="G322">
            <v>11600</v>
          </cell>
        </row>
        <row r="323">
          <cell r="B323" t="str">
            <v>2020Q3IS91VT</v>
          </cell>
          <cell r="C323" t="str">
            <v>Vacuum Technique</v>
          </cell>
          <cell r="D323" t="str">
            <v>QIS</v>
          </cell>
          <cell r="E323">
            <v>7</v>
          </cell>
          <cell r="F323" t="str">
            <v>2020Q3</v>
          </cell>
          <cell r="G323">
            <v>5736</v>
          </cell>
        </row>
        <row r="324">
          <cell r="B324" t="str">
            <v>2020Q3IS91IT</v>
          </cell>
          <cell r="C324" t="str">
            <v>Industrial Technique</v>
          </cell>
          <cell r="D324" t="str">
            <v>QIS</v>
          </cell>
          <cell r="E324">
            <v>8</v>
          </cell>
          <cell r="F324" t="str">
            <v>2020Q3</v>
          </cell>
          <cell r="G324">
            <v>4359</v>
          </cell>
        </row>
        <row r="325">
          <cell r="B325" t="str">
            <v>2020Q3IS91PT</v>
          </cell>
          <cell r="C325" t="str">
            <v>Power Technique</v>
          </cell>
          <cell r="D325" t="str">
            <v>QIS</v>
          </cell>
          <cell r="E325">
            <v>9</v>
          </cell>
          <cell r="F325" t="str">
            <v>2020Q3</v>
          </cell>
          <cell r="G325">
            <v>2674</v>
          </cell>
        </row>
        <row r="326">
          <cell r="B326" t="str">
            <v>2020Q3IS91CorpElim</v>
          </cell>
          <cell r="C326" t="str">
            <v>Group adjustments</v>
          </cell>
          <cell r="D326" t="str">
            <v>QIS</v>
          </cell>
          <cell r="E326">
            <v>10</v>
          </cell>
          <cell r="F326" t="str">
            <v>2020Q3</v>
          </cell>
          <cell r="G326">
            <v>-123</v>
          </cell>
        </row>
        <row r="327">
          <cell r="B327" t="str">
            <v>2020Q3IS91AC</v>
          </cell>
          <cell r="C327" t="str">
            <v>Orders received</v>
          </cell>
          <cell r="D327" t="str">
            <v>QIS</v>
          </cell>
          <cell r="E327">
            <v>11</v>
          </cell>
          <cell r="F327" t="str">
            <v>2020Q3</v>
          </cell>
          <cell r="G327">
            <v>24246</v>
          </cell>
        </row>
        <row r="328">
          <cell r="B328" t="str">
            <v>2020Q3IS31CT</v>
          </cell>
          <cell r="C328" t="str">
            <v>Compressor Technique</v>
          </cell>
          <cell r="D328" t="str">
            <v>QIS</v>
          </cell>
          <cell r="E328">
            <v>14</v>
          </cell>
          <cell r="F328" t="str">
            <v>2020Q3</v>
          </cell>
          <cell r="G328">
            <v>11890</v>
          </cell>
        </row>
        <row r="329">
          <cell r="B329" t="str">
            <v>2020Q3IS31VT</v>
          </cell>
          <cell r="C329" t="str">
            <v>Vacuum Technique</v>
          </cell>
          <cell r="D329" t="str">
            <v>QIS</v>
          </cell>
          <cell r="E329">
            <v>15</v>
          </cell>
          <cell r="F329" t="str">
            <v>2020Q3</v>
          </cell>
          <cell r="G329">
            <v>5928</v>
          </cell>
        </row>
        <row r="330">
          <cell r="B330" t="str">
            <v>2020Q3IS31IT</v>
          </cell>
          <cell r="C330" t="str">
            <v>Industrial Technique</v>
          </cell>
          <cell r="D330" t="str">
            <v>QIS</v>
          </cell>
          <cell r="E330">
            <v>16</v>
          </cell>
          <cell r="F330" t="str">
            <v>2020Q3</v>
          </cell>
          <cell r="G330">
            <v>4221</v>
          </cell>
        </row>
        <row r="331">
          <cell r="B331" t="str">
            <v>2020Q3IS31PT</v>
          </cell>
          <cell r="C331" t="str">
            <v>Power Technique</v>
          </cell>
          <cell r="D331" t="str">
            <v>QIS</v>
          </cell>
          <cell r="E331">
            <v>17</v>
          </cell>
          <cell r="F331" t="str">
            <v>2020Q3</v>
          </cell>
          <cell r="G331">
            <v>2932</v>
          </cell>
        </row>
        <row r="332">
          <cell r="B332" t="str">
            <v>2020Q3IS31CorpElim</v>
          </cell>
          <cell r="C332" t="str">
            <v>Common Group Functions/Eliminations</v>
          </cell>
          <cell r="D332" t="str">
            <v>QIS</v>
          </cell>
          <cell r="E332">
            <v>18</v>
          </cell>
          <cell r="F332" t="str">
            <v>2020Q3</v>
          </cell>
          <cell r="G332">
            <v>-122</v>
          </cell>
        </row>
        <row r="333">
          <cell r="B333" t="str">
            <v>2020Q3IS31AC</v>
          </cell>
          <cell r="C333" t="str">
            <v>Revenues</v>
          </cell>
          <cell r="D333" t="str">
            <v>QIS</v>
          </cell>
          <cell r="E333">
            <v>19</v>
          </cell>
          <cell r="F333" t="str">
            <v>2020Q3</v>
          </cell>
          <cell r="G333">
            <v>24849</v>
          </cell>
        </row>
        <row r="334">
          <cell r="B334" t="str">
            <v>2020Q3IS41AC</v>
          </cell>
          <cell r="C334" t="str">
            <v>Cost of sales</v>
          </cell>
          <cell r="D334" t="str">
            <v>QIS</v>
          </cell>
          <cell r="E334">
            <v>20</v>
          </cell>
          <cell r="F334" t="str">
            <v>2020Q3</v>
          </cell>
          <cell r="G334">
            <v>-14681</v>
          </cell>
        </row>
        <row r="335">
          <cell r="B335" t="str">
            <v>2020Q3ISGPAC</v>
          </cell>
          <cell r="C335" t="str">
            <v>Gross profit</v>
          </cell>
          <cell r="D335" t="str">
            <v>QIS</v>
          </cell>
          <cell r="E335">
            <v>21</v>
          </cell>
          <cell r="F335" t="str">
            <v>2020Q3</v>
          </cell>
          <cell r="G335">
            <v>10168</v>
          </cell>
        </row>
        <row r="336">
          <cell r="B336" t="str">
            <v>2020Q3IS52AC</v>
          </cell>
          <cell r="C336" t="str">
            <v>Marketing expenses</v>
          </cell>
          <cell r="D336" t="str">
            <v>QIS</v>
          </cell>
          <cell r="E336">
            <v>22</v>
          </cell>
          <cell r="F336" t="str">
            <v>2020Q3</v>
          </cell>
          <cell r="G336">
            <v>-2792</v>
          </cell>
        </row>
        <row r="337">
          <cell r="B337" t="str">
            <v>2020Q3IS51AC</v>
          </cell>
          <cell r="C337" t="str">
            <v>Administrative expenses</v>
          </cell>
          <cell r="D337" t="str">
            <v>QIS</v>
          </cell>
          <cell r="E337">
            <v>23</v>
          </cell>
          <cell r="F337" t="str">
            <v>2020Q3</v>
          </cell>
          <cell r="G337">
            <v>-1582</v>
          </cell>
        </row>
        <row r="338">
          <cell r="B338" t="str">
            <v>2020Q3IS53AC</v>
          </cell>
          <cell r="C338" t="str">
            <v>Research and development costs</v>
          </cell>
          <cell r="D338" t="str">
            <v>QIS</v>
          </cell>
          <cell r="E338">
            <v>24</v>
          </cell>
          <cell r="F338" t="str">
            <v>2020Q3</v>
          </cell>
          <cell r="G338">
            <v>-938</v>
          </cell>
        </row>
        <row r="339">
          <cell r="B339" t="str">
            <v>2020Q3ISOOPAC</v>
          </cell>
          <cell r="C339" t="str">
            <v>Other operating income and expenses</v>
          </cell>
          <cell r="D339" t="str">
            <v>QIS</v>
          </cell>
          <cell r="E339">
            <v>25</v>
          </cell>
          <cell r="F339" t="str">
            <v>2020Q3</v>
          </cell>
          <cell r="G339">
            <v>-96</v>
          </cell>
        </row>
        <row r="340">
          <cell r="B340" t="str">
            <v>2020Q3ISTOEAC</v>
          </cell>
          <cell r="C340" t="str">
            <v>Total Operating Expense</v>
          </cell>
          <cell r="D340" t="str">
            <v>QIS</v>
          </cell>
          <cell r="E340">
            <v>26</v>
          </cell>
          <cell r="F340" t="str">
            <v>2020Q3</v>
          </cell>
          <cell r="G340">
            <v>-20089</v>
          </cell>
        </row>
        <row r="341">
          <cell r="B341" t="str">
            <v>2020Q3ISOPRCT</v>
          </cell>
          <cell r="C341" t="str">
            <v>Compressor Technique</v>
          </cell>
          <cell r="D341" t="str">
            <v>QIS</v>
          </cell>
          <cell r="E341">
            <v>29</v>
          </cell>
          <cell r="F341" t="str">
            <v>2020Q3</v>
          </cell>
          <cell r="G341">
            <v>2729</v>
          </cell>
        </row>
        <row r="342">
          <cell r="B342" t="str">
            <v>2020Q3ISOPRVT</v>
          </cell>
          <cell r="C342" t="str">
            <v>Vacuum Technique</v>
          </cell>
          <cell r="D342" t="str">
            <v>QIS</v>
          </cell>
          <cell r="E342">
            <v>30</v>
          </cell>
          <cell r="F342" t="str">
            <v>2020Q3</v>
          </cell>
          <cell r="G342">
            <v>1354</v>
          </cell>
        </row>
        <row r="343">
          <cell r="B343" t="str">
            <v>2020Q3ISOPRIT</v>
          </cell>
          <cell r="C343" t="str">
            <v>Industrial Technique</v>
          </cell>
          <cell r="D343" t="str">
            <v>QIS</v>
          </cell>
          <cell r="E343">
            <v>31</v>
          </cell>
          <cell r="F343" t="str">
            <v>2020Q3</v>
          </cell>
          <cell r="G343">
            <v>513</v>
          </cell>
        </row>
        <row r="344">
          <cell r="B344" t="str">
            <v>2020Q3ISOPRPT</v>
          </cell>
          <cell r="C344" t="str">
            <v>Power Technique</v>
          </cell>
          <cell r="D344" t="str">
            <v>QIS</v>
          </cell>
          <cell r="E344">
            <v>32</v>
          </cell>
          <cell r="F344" t="str">
            <v>2020Q3</v>
          </cell>
          <cell r="G344">
            <v>410</v>
          </cell>
        </row>
        <row r="345">
          <cell r="B345" t="str">
            <v>2020Q3ISOPRCorpElim</v>
          </cell>
          <cell r="C345" t="str">
            <v>Common Group Items/Eliminations</v>
          </cell>
          <cell r="D345" t="str">
            <v>QIS</v>
          </cell>
          <cell r="E345">
            <v>33</v>
          </cell>
          <cell r="F345" t="str">
            <v>2020Q3</v>
          </cell>
          <cell r="G345">
            <v>-246</v>
          </cell>
        </row>
        <row r="346">
          <cell r="B346" t="str">
            <v>2020Q3ISOPRAC</v>
          </cell>
          <cell r="C346" t="str">
            <v>Operating profit</v>
          </cell>
          <cell r="D346" t="str">
            <v>QIS</v>
          </cell>
          <cell r="E346">
            <v>35</v>
          </cell>
          <cell r="F346" t="str">
            <v>2020Q3</v>
          </cell>
          <cell r="G346">
            <v>4760</v>
          </cell>
        </row>
        <row r="347">
          <cell r="B347" t="str">
            <v>2020Q3OPRMCT</v>
          </cell>
          <cell r="C347" t="str">
            <v>Compressor Technique</v>
          </cell>
          <cell r="D347" t="str">
            <v>QIS</v>
          </cell>
          <cell r="E347">
            <v>38</v>
          </cell>
          <cell r="F347" t="str">
            <v>2020Q3</v>
          </cell>
          <cell r="G347">
            <v>0.22952060555088311</v>
          </cell>
        </row>
        <row r="348">
          <cell r="B348" t="str">
            <v>2020Q3OPRMVT</v>
          </cell>
          <cell r="C348" t="str">
            <v>Vacuum Technique</v>
          </cell>
          <cell r="D348" t="str">
            <v>QIS</v>
          </cell>
          <cell r="E348">
            <v>39</v>
          </cell>
          <cell r="F348" t="str">
            <v>2020Q3</v>
          </cell>
          <cell r="G348">
            <v>0.22840755735492577</v>
          </cell>
        </row>
        <row r="349">
          <cell r="B349" t="str">
            <v>2020Q3OPRMIT</v>
          </cell>
          <cell r="C349" t="str">
            <v>Industrial Technique</v>
          </cell>
          <cell r="D349" t="str">
            <v>QIS</v>
          </cell>
          <cell r="E349">
            <v>40</v>
          </cell>
          <cell r="F349" t="str">
            <v>2020Q3</v>
          </cell>
          <cell r="G349">
            <v>0.12153518123667377</v>
          </cell>
        </row>
        <row r="350">
          <cell r="B350" t="str">
            <v>2020Q3OPRMPT</v>
          </cell>
          <cell r="C350" t="str">
            <v>Power Technique</v>
          </cell>
          <cell r="D350" t="str">
            <v>QIS</v>
          </cell>
          <cell r="E350">
            <v>41</v>
          </cell>
          <cell r="F350" t="str">
            <v>2020Q3</v>
          </cell>
          <cell r="G350">
            <v>0.13983628922237382</v>
          </cell>
        </row>
        <row r="351">
          <cell r="B351" t="str">
            <v>2020Q3OPRMAC</v>
          </cell>
          <cell r="C351" t="str">
            <v>Operating margin</v>
          </cell>
          <cell r="D351" t="str">
            <v>QIS</v>
          </cell>
          <cell r="E351">
            <v>43</v>
          </cell>
          <cell r="F351" t="str">
            <v>2020Q3</v>
          </cell>
          <cell r="G351">
            <v>0.19155700430600828</v>
          </cell>
        </row>
        <row r="352">
          <cell r="B352" t="str">
            <v>2020Q3ISNFIAC</v>
          </cell>
          <cell r="C352" t="str">
            <v>Net financial items</v>
          </cell>
          <cell r="D352" t="str">
            <v>QIS</v>
          </cell>
          <cell r="E352">
            <v>45</v>
          </cell>
          <cell r="F352" t="str">
            <v>2020Q3</v>
          </cell>
          <cell r="G352">
            <v>-64</v>
          </cell>
        </row>
        <row r="353">
          <cell r="B353" t="str">
            <v>2020Q3ISINETAC</v>
          </cell>
          <cell r="C353" t="str">
            <v>of which Interest Net 3)</v>
          </cell>
          <cell r="D353" t="str">
            <v>QIS</v>
          </cell>
          <cell r="E353">
            <v>46</v>
          </cell>
          <cell r="F353" t="str">
            <v>2020Q3</v>
          </cell>
          <cell r="G353">
            <v>-66</v>
          </cell>
        </row>
        <row r="354">
          <cell r="B354" t="str">
            <v>2020Q3ISPBTAC</v>
          </cell>
          <cell r="C354" t="str">
            <v>Profit before tax</v>
          </cell>
          <cell r="D354" t="str">
            <v>QIS</v>
          </cell>
          <cell r="E354">
            <v>47</v>
          </cell>
          <cell r="F354" t="str">
            <v>2020Q3</v>
          </cell>
          <cell r="G354">
            <v>4696</v>
          </cell>
        </row>
        <row r="355">
          <cell r="B355" t="str">
            <v>2020Q3PBTMAC</v>
          </cell>
          <cell r="C355" t="str">
            <v>% of revenues</v>
          </cell>
          <cell r="D355" t="str">
            <v>QIS</v>
          </cell>
          <cell r="E355">
            <v>48</v>
          </cell>
          <cell r="F355" t="str">
            <v>2020Q3</v>
          </cell>
          <cell r="G355">
            <v>0.18898144794559138</v>
          </cell>
        </row>
        <row r="356">
          <cell r="B356" t="str">
            <v>2020Q3ISTAXAC</v>
          </cell>
          <cell r="C356" t="str">
            <v>Income tax expense</v>
          </cell>
          <cell r="D356" t="str">
            <v>QIS</v>
          </cell>
          <cell r="E356">
            <v>50</v>
          </cell>
          <cell r="F356" t="str">
            <v>2020Q3</v>
          </cell>
          <cell r="G356">
            <v>-1078</v>
          </cell>
        </row>
        <row r="357">
          <cell r="B357" t="str">
            <v>2020Q3ISPROFITCONTAC</v>
          </cell>
          <cell r="C357" t="str">
            <v>Profit from continuing operations</v>
          </cell>
          <cell r="D357" t="str">
            <v>QIS</v>
          </cell>
          <cell r="E357">
            <v>52</v>
          </cell>
          <cell r="F357" t="str">
            <v>2020Q3</v>
          </cell>
          <cell r="G357">
            <v>3618</v>
          </cell>
        </row>
        <row r="358">
          <cell r="B358" t="str">
            <v>2020Q3ISPROFTDISCAC</v>
          </cell>
          <cell r="C358" t="str">
            <v>Profit from discontinued operations, net of tax</v>
          </cell>
          <cell r="D358" t="str">
            <v>QIS</v>
          </cell>
          <cell r="E358">
            <v>53</v>
          </cell>
          <cell r="F358" t="str">
            <v>2020Q3</v>
          </cell>
          <cell r="G358">
            <v>0</v>
          </cell>
        </row>
        <row r="359">
          <cell r="B359" t="str">
            <v>2020Q3ISPROFITAC</v>
          </cell>
          <cell r="C359" t="str">
            <v>Profit for the period</v>
          </cell>
          <cell r="D359" t="str">
            <v>QIS</v>
          </cell>
          <cell r="E359">
            <v>54</v>
          </cell>
          <cell r="F359" t="str">
            <v>2020Q3</v>
          </cell>
          <cell r="G359">
            <v>3618</v>
          </cell>
        </row>
        <row r="360">
          <cell r="B360" t="str">
            <v>2020Q3PROFITMAC</v>
          </cell>
          <cell r="C360" t="str">
            <v>Profit for the period, margin</v>
          </cell>
          <cell r="D360" t="str">
            <v>QIS</v>
          </cell>
          <cell r="E360">
            <v>55</v>
          </cell>
          <cell r="F360" t="str">
            <v>2020Q3</v>
          </cell>
          <cell r="G360">
            <v>0.14559942049981892</v>
          </cell>
        </row>
        <row r="361">
          <cell r="B361" t="str">
            <v>2020Q3ISEHPAC</v>
          </cell>
          <cell r="C361" t="str">
            <v>Profit for the period attributable to owners of the parent</v>
          </cell>
          <cell r="D361" t="str">
            <v>QIS</v>
          </cell>
          <cell r="E361">
            <v>56</v>
          </cell>
          <cell r="F361" t="str">
            <v>2020Q3</v>
          </cell>
          <cell r="G361">
            <v>3618</v>
          </cell>
        </row>
        <row r="362">
          <cell r="B362" t="str">
            <v>2020Q3ISMIAC</v>
          </cell>
          <cell r="C362" t="str">
            <v>Profit for the period attributable to non-controlling interests</v>
          </cell>
          <cell r="D362" t="str">
            <v>QIS</v>
          </cell>
          <cell r="E362">
            <v>57</v>
          </cell>
          <cell r="F362" t="str">
            <v>2020Q3</v>
          </cell>
          <cell r="G362">
            <v>0</v>
          </cell>
        </row>
        <row r="363">
          <cell r="B363" t="str">
            <v>2020Q3OTIAC</v>
          </cell>
          <cell r="C363" t="str">
            <v>Items affecting comparability in operating profit</v>
          </cell>
          <cell r="D363" t="str">
            <v>QIS</v>
          </cell>
          <cell r="E363">
            <v>59</v>
          </cell>
          <cell r="F363" t="str">
            <v>2020Q3</v>
          </cell>
          <cell r="G363">
            <v>-261</v>
          </cell>
        </row>
        <row r="364">
          <cell r="B364" t="str">
            <v>2020Q3OTIIT</v>
          </cell>
          <cell r="C364" t="str">
            <v>Industrial Technique</v>
          </cell>
          <cell r="D364" t="str">
            <v>QIS</v>
          </cell>
          <cell r="E364">
            <v>62</v>
          </cell>
          <cell r="F364" t="str">
            <v>2020Q3</v>
          </cell>
          <cell r="G364">
            <v>-160</v>
          </cell>
        </row>
        <row r="365">
          <cell r="B365" t="str">
            <v>2020Q3OTICorpElim</v>
          </cell>
          <cell r="C365" t="str">
            <v>Corporate Items</v>
          </cell>
          <cell r="D365" t="str">
            <v>QIS</v>
          </cell>
          <cell r="E365">
            <v>64</v>
          </cell>
          <cell r="F365" t="str">
            <v>2020Q3</v>
          </cell>
          <cell r="G365">
            <v>-101</v>
          </cell>
        </row>
        <row r="366">
          <cell r="B366" t="str">
            <v>2020Q3ADJOPRAC</v>
          </cell>
          <cell r="C366" t="str">
            <v>Adjusted operating profit</v>
          </cell>
          <cell r="D366" t="str">
            <v>QIS</v>
          </cell>
          <cell r="E366">
            <v>65</v>
          </cell>
          <cell r="F366" t="str">
            <v>2020Q3</v>
          </cell>
          <cell r="G366">
            <v>5021</v>
          </cell>
        </row>
        <row r="367">
          <cell r="B367" t="str">
            <v>2020Q3AdjMCT</v>
          </cell>
          <cell r="C367" t="str">
            <v>Compressor Technique</v>
          </cell>
          <cell r="D367" t="str">
            <v>QIS</v>
          </cell>
          <cell r="E367">
            <v>68</v>
          </cell>
          <cell r="F367" t="str">
            <v>2020Q3</v>
          </cell>
          <cell r="G367">
            <v>0.22952060555088311</v>
          </cell>
        </row>
        <row r="368">
          <cell r="B368" t="str">
            <v>2020Q3AdjMVT</v>
          </cell>
          <cell r="C368" t="str">
            <v>Vacuum Technique</v>
          </cell>
          <cell r="D368" t="str">
            <v>QIS</v>
          </cell>
          <cell r="E368">
            <v>69</v>
          </cell>
          <cell r="F368" t="str">
            <v>2020Q3</v>
          </cell>
          <cell r="G368">
            <v>0.22840755735492577</v>
          </cell>
        </row>
        <row r="369">
          <cell r="B369" t="str">
            <v>2020Q3AdjMIT</v>
          </cell>
          <cell r="C369" t="str">
            <v>Industrial Technique</v>
          </cell>
          <cell r="D369" t="str">
            <v>QIS</v>
          </cell>
          <cell r="E369">
            <v>70</v>
          </cell>
          <cell r="F369" t="str">
            <v>2020Q3</v>
          </cell>
          <cell r="G369">
            <v>0.15944089078417437</v>
          </cell>
        </row>
        <row r="370">
          <cell r="B370" t="str">
            <v>2020Q3AdjMPT</v>
          </cell>
          <cell r="C370" t="str">
            <v>Power Technique</v>
          </cell>
          <cell r="D370" t="str">
            <v>QIS</v>
          </cell>
          <cell r="E370">
            <v>71</v>
          </cell>
          <cell r="F370" t="str">
            <v>2020Q3</v>
          </cell>
          <cell r="G370">
            <v>0.13983628922237382</v>
          </cell>
        </row>
        <row r="371">
          <cell r="B371" t="str">
            <v>2020Q3ADJOPRMAC</v>
          </cell>
          <cell r="C371" t="str">
            <v>Adjusted operating margin</v>
          </cell>
          <cell r="D371" t="str">
            <v>QIS</v>
          </cell>
          <cell r="E371">
            <v>73</v>
          </cell>
          <cell r="F371" t="str">
            <v>2020Q3</v>
          </cell>
          <cell r="G371">
            <v>0.20206044508833354</v>
          </cell>
        </row>
        <row r="372">
          <cell r="B372" t="str">
            <v>2020Q4IS91CT</v>
          </cell>
          <cell r="C372" t="str">
            <v>Compressor Technique</v>
          </cell>
          <cell r="D372" t="str">
            <v>QIS</v>
          </cell>
          <cell r="E372">
            <v>6</v>
          </cell>
          <cell r="F372" t="str">
            <v>2020Q4</v>
          </cell>
          <cell r="G372">
            <v>11867</v>
          </cell>
        </row>
        <row r="373">
          <cell r="B373" t="str">
            <v>2020Q4IS91VT</v>
          </cell>
          <cell r="C373" t="str">
            <v>Vacuum Technique</v>
          </cell>
          <cell r="D373" t="str">
            <v>QIS</v>
          </cell>
          <cell r="E373">
            <v>7</v>
          </cell>
          <cell r="F373" t="str">
            <v>2020Q4</v>
          </cell>
          <cell r="G373">
            <v>7008</v>
          </cell>
        </row>
        <row r="374">
          <cell r="B374" t="str">
            <v>2020Q4IS91IT</v>
          </cell>
          <cell r="C374" t="str">
            <v>Industrial Technique</v>
          </cell>
          <cell r="D374" t="str">
            <v>QIS</v>
          </cell>
          <cell r="E374">
            <v>8</v>
          </cell>
          <cell r="F374" t="str">
            <v>2020Q4</v>
          </cell>
          <cell r="G374">
            <v>4186</v>
          </cell>
        </row>
        <row r="375">
          <cell r="B375" t="str">
            <v>2020Q4IS91PT</v>
          </cell>
          <cell r="C375" t="str">
            <v>Power Technique</v>
          </cell>
          <cell r="D375" t="str">
            <v>QIS</v>
          </cell>
          <cell r="E375">
            <v>9</v>
          </cell>
          <cell r="F375" t="str">
            <v>2020Q4</v>
          </cell>
          <cell r="G375">
            <v>2913</v>
          </cell>
        </row>
        <row r="376">
          <cell r="B376" t="str">
            <v>2020Q4IS91CorpElim</v>
          </cell>
          <cell r="C376" t="str">
            <v>Group adjustments</v>
          </cell>
          <cell r="D376" t="str">
            <v>QIS</v>
          </cell>
          <cell r="E376">
            <v>10</v>
          </cell>
          <cell r="F376" t="str">
            <v>2020Q4</v>
          </cell>
          <cell r="G376">
            <v>-106</v>
          </cell>
        </row>
        <row r="377">
          <cell r="B377" t="str">
            <v>2020Q4IS91AC</v>
          </cell>
          <cell r="C377" t="str">
            <v>Orders received</v>
          </cell>
          <cell r="D377" t="str">
            <v>QIS</v>
          </cell>
          <cell r="E377">
            <v>11</v>
          </cell>
          <cell r="F377" t="str">
            <v>2020Q4</v>
          </cell>
          <cell r="G377">
            <v>25868</v>
          </cell>
        </row>
        <row r="378">
          <cell r="B378" t="str">
            <v>2020Q4IS31CT</v>
          </cell>
          <cell r="C378" t="str">
            <v>Compressor Technique</v>
          </cell>
          <cell r="D378" t="str">
            <v>QIS</v>
          </cell>
          <cell r="E378">
            <v>14</v>
          </cell>
          <cell r="F378" t="str">
            <v>2020Q4</v>
          </cell>
          <cell r="G378">
            <v>12446</v>
          </cell>
        </row>
        <row r="379">
          <cell r="B379" t="str">
            <v>2020Q4IS31VT</v>
          </cell>
          <cell r="C379" t="str">
            <v>Vacuum Technique</v>
          </cell>
          <cell r="D379" t="str">
            <v>QIS</v>
          </cell>
          <cell r="E379">
            <v>15</v>
          </cell>
          <cell r="F379" t="str">
            <v>2020Q4</v>
          </cell>
          <cell r="G379">
            <v>6063</v>
          </cell>
        </row>
        <row r="380">
          <cell r="B380" t="str">
            <v>2020Q4IS31IT</v>
          </cell>
          <cell r="C380" t="str">
            <v>Industrial Technique</v>
          </cell>
          <cell r="D380" t="str">
            <v>QIS</v>
          </cell>
          <cell r="E380">
            <v>16</v>
          </cell>
          <cell r="F380" t="str">
            <v>2020Q4</v>
          </cell>
          <cell r="G380">
            <v>4407</v>
          </cell>
        </row>
        <row r="381">
          <cell r="B381" t="str">
            <v>2020Q4IS31PT</v>
          </cell>
          <cell r="C381" t="str">
            <v>Power Technique</v>
          </cell>
          <cell r="D381" t="str">
            <v>QIS</v>
          </cell>
          <cell r="E381">
            <v>17</v>
          </cell>
          <cell r="F381" t="str">
            <v>2020Q4</v>
          </cell>
          <cell r="G381">
            <v>2919</v>
          </cell>
        </row>
        <row r="382">
          <cell r="B382" t="str">
            <v>2020Q4IS31CorpElim</v>
          </cell>
          <cell r="C382" t="str">
            <v>Common Group Functions/Eliminations</v>
          </cell>
          <cell r="D382" t="str">
            <v>QIS</v>
          </cell>
          <cell r="E382">
            <v>18</v>
          </cell>
          <cell r="F382" t="str">
            <v>2020Q4</v>
          </cell>
          <cell r="G382">
            <v>-97</v>
          </cell>
        </row>
        <row r="383">
          <cell r="B383" t="str">
            <v>2020Q4IS31AC</v>
          </cell>
          <cell r="C383" t="str">
            <v>Revenues</v>
          </cell>
          <cell r="D383" t="str">
            <v>QIS</v>
          </cell>
          <cell r="E383">
            <v>19</v>
          </cell>
          <cell r="F383" t="str">
            <v>2020Q4</v>
          </cell>
          <cell r="G383">
            <v>25738</v>
          </cell>
        </row>
        <row r="384">
          <cell r="B384" t="str">
            <v>2020Q4IS41AC</v>
          </cell>
          <cell r="C384" t="str">
            <v>Cost of sales</v>
          </cell>
          <cell r="D384" t="str">
            <v>QIS</v>
          </cell>
          <cell r="E384">
            <v>20</v>
          </cell>
          <cell r="F384" t="str">
            <v>2020Q4</v>
          </cell>
          <cell r="G384">
            <v>-14984</v>
          </cell>
        </row>
        <row r="385">
          <cell r="B385" t="str">
            <v>2020Q4ISGPAC</v>
          </cell>
          <cell r="C385" t="str">
            <v>Gross profit</v>
          </cell>
          <cell r="D385" t="str">
            <v>QIS</v>
          </cell>
          <cell r="E385">
            <v>21</v>
          </cell>
          <cell r="F385" t="str">
            <v>2020Q4</v>
          </cell>
          <cell r="G385">
            <v>10754</v>
          </cell>
        </row>
        <row r="386">
          <cell r="B386" t="str">
            <v>2020Q4IS52AC</v>
          </cell>
          <cell r="C386" t="str">
            <v>Marketing expenses</v>
          </cell>
          <cell r="D386" t="str">
            <v>QIS</v>
          </cell>
          <cell r="E386">
            <v>22</v>
          </cell>
          <cell r="F386" t="str">
            <v>2020Q4</v>
          </cell>
          <cell r="G386">
            <v>-2809</v>
          </cell>
        </row>
        <row r="387">
          <cell r="B387" t="str">
            <v>2020Q4IS51AC</v>
          </cell>
          <cell r="C387" t="str">
            <v>Administrative expenses</v>
          </cell>
          <cell r="D387" t="str">
            <v>QIS</v>
          </cell>
          <cell r="E387">
            <v>23</v>
          </cell>
          <cell r="F387" t="str">
            <v>2020Q4</v>
          </cell>
          <cell r="G387">
            <v>-1559</v>
          </cell>
        </row>
        <row r="388">
          <cell r="B388" t="str">
            <v>2020Q4IS53AC</v>
          </cell>
          <cell r="C388" t="str">
            <v>Research and development costs</v>
          </cell>
          <cell r="D388" t="str">
            <v>QIS</v>
          </cell>
          <cell r="E388">
            <v>24</v>
          </cell>
          <cell r="F388" t="str">
            <v>2020Q4</v>
          </cell>
          <cell r="G388">
            <v>-917</v>
          </cell>
        </row>
        <row r="389">
          <cell r="B389" t="str">
            <v>2020Q4ISOOPAC</v>
          </cell>
          <cell r="C389" t="str">
            <v>Other operating income and expenses</v>
          </cell>
          <cell r="D389" t="str">
            <v>QIS</v>
          </cell>
          <cell r="E389">
            <v>25</v>
          </cell>
          <cell r="F389" t="str">
            <v>2020Q4</v>
          </cell>
          <cell r="G389">
            <v>-96</v>
          </cell>
        </row>
        <row r="390">
          <cell r="B390" t="str">
            <v>2020Q4ISTOEAC</v>
          </cell>
          <cell r="C390" t="str">
            <v>Total Operating Expense</v>
          </cell>
          <cell r="D390" t="str">
            <v>QIS</v>
          </cell>
          <cell r="E390">
            <v>26</v>
          </cell>
          <cell r="F390" t="str">
            <v>2020Q4</v>
          </cell>
          <cell r="G390">
            <v>-20365</v>
          </cell>
        </row>
        <row r="391">
          <cell r="B391" t="str">
            <v>2020Q4ISOPRCT</v>
          </cell>
          <cell r="C391" t="str">
            <v>Compressor Technique</v>
          </cell>
          <cell r="D391" t="str">
            <v>QIS</v>
          </cell>
          <cell r="E391">
            <v>29</v>
          </cell>
          <cell r="F391" t="str">
            <v>2020Q4</v>
          </cell>
          <cell r="G391">
            <v>2965</v>
          </cell>
        </row>
        <row r="392">
          <cell r="B392" t="str">
            <v>2020Q4ISOPRVT</v>
          </cell>
          <cell r="C392" t="str">
            <v>Vacuum Technique</v>
          </cell>
          <cell r="D392" t="str">
            <v>QIS</v>
          </cell>
          <cell r="E392">
            <v>30</v>
          </cell>
          <cell r="F392" t="str">
            <v>2020Q4</v>
          </cell>
          <cell r="G392">
            <v>1390</v>
          </cell>
        </row>
        <row r="393">
          <cell r="B393" t="str">
            <v>2020Q4ISOPRIT</v>
          </cell>
          <cell r="C393" t="str">
            <v>Industrial Technique</v>
          </cell>
          <cell r="D393" t="str">
            <v>QIS</v>
          </cell>
          <cell r="E393">
            <v>31</v>
          </cell>
          <cell r="F393" t="str">
            <v>2020Q4</v>
          </cell>
          <cell r="G393">
            <v>776</v>
          </cell>
        </row>
        <row r="394">
          <cell r="B394" t="str">
            <v>2020Q4ISOPRPT</v>
          </cell>
          <cell r="C394" t="str">
            <v>Power Technique</v>
          </cell>
          <cell r="D394" t="str">
            <v>QIS</v>
          </cell>
          <cell r="E394">
            <v>32</v>
          </cell>
          <cell r="F394" t="str">
            <v>2020Q4</v>
          </cell>
          <cell r="G394">
            <v>425</v>
          </cell>
        </row>
        <row r="395">
          <cell r="B395" t="str">
            <v>2020Q4ISOPRCorpElim</v>
          </cell>
          <cell r="C395" t="str">
            <v>Common Group Items/Eliminations</v>
          </cell>
          <cell r="D395" t="str">
            <v>QIS</v>
          </cell>
          <cell r="E395">
            <v>33</v>
          </cell>
          <cell r="F395" t="str">
            <v>2020Q4</v>
          </cell>
          <cell r="G395">
            <v>-183</v>
          </cell>
        </row>
        <row r="396">
          <cell r="B396" t="str">
            <v>2020Q4ISOPRAC</v>
          </cell>
          <cell r="C396" t="str">
            <v>Operating profit</v>
          </cell>
          <cell r="D396" t="str">
            <v>QIS</v>
          </cell>
          <cell r="E396">
            <v>35</v>
          </cell>
          <cell r="F396" t="str">
            <v>2020Q4</v>
          </cell>
          <cell r="G396">
            <v>5373</v>
          </cell>
        </row>
        <row r="397">
          <cell r="B397" t="str">
            <v>2020Q4OPRMCT</v>
          </cell>
          <cell r="C397" t="str">
            <v>Compressor Technique</v>
          </cell>
          <cell r="D397" t="str">
            <v>QIS</v>
          </cell>
          <cell r="E397">
            <v>38</v>
          </cell>
          <cell r="F397" t="str">
            <v>2020Q4</v>
          </cell>
          <cell r="G397">
            <v>0.23822914992768762</v>
          </cell>
        </row>
        <row r="398">
          <cell r="B398" t="str">
            <v>2020Q4OPRMVT</v>
          </cell>
          <cell r="C398" t="str">
            <v>Vacuum Technique</v>
          </cell>
          <cell r="D398" t="str">
            <v>QIS</v>
          </cell>
          <cell r="E398">
            <v>39</v>
          </cell>
          <cell r="F398" t="str">
            <v>2020Q4</v>
          </cell>
          <cell r="G398">
            <v>0.22925944252020453</v>
          </cell>
        </row>
        <row r="399">
          <cell r="B399" t="str">
            <v>2020Q4OPRMIT</v>
          </cell>
          <cell r="C399" t="str">
            <v>Industrial Technique</v>
          </cell>
          <cell r="D399" t="str">
            <v>QIS</v>
          </cell>
          <cell r="E399">
            <v>40</v>
          </cell>
          <cell r="F399" t="str">
            <v>2020Q4</v>
          </cell>
          <cell r="G399">
            <v>0.17608350351713184</v>
          </cell>
        </row>
        <row r="400">
          <cell r="B400" t="str">
            <v>2020Q4OPRMPT</v>
          </cell>
          <cell r="C400" t="str">
            <v>Power Technique</v>
          </cell>
          <cell r="D400" t="str">
            <v>QIS</v>
          </cell>
          <cell r="E400">
            <v>41</v>
          </cell>
          <cell r="F400" t="str">
            <v>2020Q4</v>
          </cell>
          <cell r="G400">
            <v>0.14559780746831105</v>
          </cell>
        </row>
        <row r="401">
          <cell r="B401" t="str">
            <v>2020Q4OPRMAC</v>
          </cell>
          <cell r="C401" t="str">
            <v>Operating margin</v>
          </cell>
          <cell r="D401" t="str">
            <v>QIS</v>
          </cell>
          <cell r="E401">
            <v>43</v>
          </cell>
          <cell r="F401" t="str">
            <v>2020Q4</v>
          </cell>
          <cell r="G401">
            <v>0.20875747921361412</v>
          </cell>
        </row>
        <row r="402">
          <cell r="B402" t="str">
            <v>2020Q4ISNFIAC</v>
          </cell>
          <cell r="C402" t="str">
            <v>Net financial items</v>
          </cell>
          <cell r="D402" t="str">
            <v>QIS</v>
          </cell>
          <cell r="E402">
            <v>45</v>
          </cell>
          <cell r="F402" t="str">
            <v>2020Q4</v>
          </cell>
          <cell r="G402">
            <v>-80</v>
          </cell>
        </row>
        <row r="403">
          <cell r="B403" t="str">
            <v>2020Q4ISINETAC</v>
          </cell>
          <cell r="C403" t="str">
            <v>of which Interest Net 3)</v>
          </cell>
          <cell r="D403" t="str">
            <v>QIS</v>
          </cell>
          <cell r="E403">
            <v>46</v>
          </cell>
          <cell r="F403" t="str">
            <v>2020Q4</v>
          </cell>
          <cell r="G403">
            <v>-43</v>
          </cell>
        </row>
        <row r="404">
          <cell r="B404" t="str">
            <v>2020Q4ISPBTAC</v>
          </cell>
          <cell r="C404" t="str">
            <v>Profit before tax</v>
          </cell>
          <cell r="D404" t="str">
            <v>QIS</v>
          </cell>
          <cell r="E404">
            <v>47</v>
          </cell>
          <cell r="F404" t="str">
            <v>2020Q4</v>
          </cell>
          <cell r="G404">
            <v>5293</v>
          </cell>
        </row>
        <row r="405">
          <cell r="B405" t="str">
            <v>2020Q4PBTMAC</v>
          </cell>
          <cell r="C405" t="str">
            <v>% of revenues</v>
          </cell>
          <cell r="D405" t="str">
            <v>QIS</v>
          </cell>
          <cell r="E405">
            <v>48</v>
          </cell>
          <cell r="F405" t="str">
            <v>2020Q4</v>
          </cell>
          <cell r="G405">
            <v>0.20564923459476261</v>
          </cell>
        </row>
        <row r="406">
          <cell r="B406" t="str">
            <v>2020Q4ISTAXAC</v>
          </cell>
          <cell r="C406" t="str">
            <v>Income tax expense</v>
          </cell>
          <cell r="D406" t="str">
            <v>QIS</v>
          </cell>
          <cell r="E406">
            <v>50</v>
          </cell>
          <cell r="F406" t="str">
            <v>2020Q4</v>
          </cell>
          <cell r="G406">
            <v>-1097</v>
          </cell>
        </row>
        <row r="407">
          <cell r="B407" t="str">
            <v>2020Q4ISPROFITCONTAC</v>
          </cell>
          <cell r="C407" t="str">
            <v>Profit from continuing operations</v>
          </cell>
          <cell r="D407" t="str">
            <v>QIS</v>
          </cell>
          <cell r="E407">
            <v>52</v>
          </cell>
          <cell r="F407" t="str">
            <v>2020Q4</v>
          </cell>
          <cell r="G407">
            <v>4196</v>
          </cell>
        </row>
        <row r="408">
          <cell r="B408" t="str">
            <v>2020Q4ISPROFTDISCAC</v>
          </cell>
          <cell r="C408" t="str">
            <v>Profit from discontinued operations, net of tax</v>
          </cell>
          <cell r="D408" t="str">
            <v>QIS</v>
          </cell>
          <cell r="E408">
            <v>53</v>
          </cell>
          <cell r="F408" t="str">
            <v>2020Q4</v>
          </cell>
          <cell r="G408">
            <v>0</v>
          </cell>
        </row>
        <row r="409">
          <cell r="B409" t="str">
            <v>2020Q4ISPROFITAC</v>
          </cell>
          <cell r="C409" t="str">
            <v>Profit for the period</v>
          </cell>
          <cell r="D409" t="str">
            <v>QIS</v>
          </cell>
          <cell r="E409">
            <v>54</v>
          </cell>
          <cell r="F409" t="str">
            <v>2020Q4</v>
          </cell>
          <cell r="G409">
            <v>4196</v>
          </cell>
        </row>
        <row r="410">
          <cell r="B410" t="str">
            <v>2020Q4PROFITMAC</v>
          </cell>
          <cell r="C410" t="str">
            <v>Profit for the period, margin</v>
          </cell>
          <cell r="D410" t="str">
            <v>QIS</v>
          </cell>
          <cell r="E410">
            <v>55</v>
          </cell>
          <cell r="F410" t="str">
            <v>2020Q4</v>
          </cell>
          <cell r="G410">
            <v>0.16302743025876137</v>
          </cell>
        </row>
        <row r="411">
          <cell r="B411" t="str">
            <v>2020Q4ISEHPAC</v>
          </cell>
          <cell r="C411" t="str">
            <v>Profit for the period attributable to owners of the parent</v>
          </cell>
          <cell r="D411" t="str">
            <v>QIS</v>
          </cell>
          <cell r="E411">
            <v>56</v>
          </cell>
          <cell r="F411" t="str">
            <v>2020Q4</v>
          </cell>
          <cell r="G411">
            <v>4196</v>
          </cell>
        </row>
        <row r="412">
          <cell r="B412" t="str">
            <v>2020Q4ISMIAC</v>
          </cell>
          <cell r="C412" t="str">
            <v>Profit for the period attributable to non-controlling interests</v>
          </cell>
          <cell r="D412" t="str">
            <v>QIS</v>
          </cell>
          <cell r="E412">
            <v>57</v>
          </cell>
          <cell r="F412" t="str">
            <v>2020Q4</v>
          </cell>
          <cell r="G412">
            <v>0</v>
          </cell>
        </row>
        <row r="413">
          <cell r="B413" t="str">
            <v>2020Q4OTIAC</v>
          </cell>
          <cell r="C413" t="str">
            <v>Items affecting comparability in operating profit</v>
          </cell>
          <cell r="D413" t="str">
            <v>QIS</v>
          </cell>
          <cell r="E413">
            <v>59</v>
          </cell>
          <cell r="F413" t="str">
            <v>2020Q4</v>
          </cell>
          <cell r="G413">
            <v>-29</v>
          </cell>
        </row>
        <row r="414">
          <cell r="B414" t="str">
            <v>2020Q4OTICorpElim</v>
          </cell>
          <cell r="C414" t="str">
            <v>Corporate Items</v>
          </cell>
          <cell r="D414" t="str">
            <v>QIS</v>
          </cell>
          <cell r="E414">
            <v>64</v>
          </cell>
          <cell r="F414" t="str">
            <v>2020Q4</v>
          </cell>
          <cell r="G414">
            <v>-29</v>
          </cell>
        </row>
        <row r="415">
          <cell r="B415" t="str">
            <v>2020Q4ADJOPRAC</v>
          </cell>
          <cell r="C415" t="str">
            <v>Adjusted operating profit</v>
          </cell>
          <cell r="D415" t="str">
            <v>QIS</v>
          </cell>
          <cell r="E415">
            <v>65</v>
          </cell>
          <cell r="F415" t="str">
            <v>2020Q4</v>
          </cell>
          <cell r="G415">
            <v>5402</v>
          </cell>
        </row>
        <row r="416">
          <cell r="B416" t="str">
            <v>2020Q4AdjMCT</v>
          </cell>
          <cell r="C416" t="str">
            <v>Compressor Technique</v>
          </cell>
          <cell r="D416" t="str">
            <v>QIS</v>
          </cell>
          <cell r="E416">
            <v>68</v>
          </cell>
          <cell r="F416" t="str">
            <v>2020Q4</v>
          </cell>
          <cell r="G416">
            <v>0.23822914992768762</v>
          </cell>
        </row>
        <row r="417">
          <cell r="B417" t="str">
            <v>2020Q4AdjMVT</v>
          </cell>
          <cell r="C417" t="str">
            <v>Vacuum Technique</v>
          </cell>
          <cell r="D417" t="str">
            <v>QIS</v>
          </cell>
          <cell r="E417">
            <v>69</v>
          </cell>
          <cell r="F417" t="str">
            <v>2020Q4</v>
          </cell>
          <cell r="G417">
            <v>0.22925944252020453</v>
          </cell>
        </row>
        <row r="418">
          <cell r="B418" t="str">
            <v>2020Q4AdjMIT</v>
          </cell>
          <cell r="C418" t="str">
            <v>Industrial Technique</v>
          </cell>
          <cell r="D418" t="str">
            <v>QIS</v>
          </cell>
          <cell r="E418">
            <v>70</v>
          </cell>
          <cell r="F418" t="str">
            <v>2020Q4</v>
          </cell>
          <cell r="G418">
            <v>0.17608350351713184</v>
          </cell>
        </row>
        <row r="419">
          <cell r="B419" t="str">
            <v>2020Q4AdjMPT</v>
          </cell>
          <cell r="C419" t="str">
            <v>Power Technique</v>
          </cell>
          <cell r="D419" t="str">
            <v>QIS</v>
          </cell>
          <cell r="E419">
            <v>71</v>
          </cell>
          <cell r="F419" t="str">
            <v>2020Q4</v>
          </cell>
          <cell r="G419">
            <v>0.14559780746831105</v>
          </cell>
        </row>
        <row r="420">
          <cell r="B420" t="str">
            <v>2020Q4ADJOPRMAC</v>
          </cell>
          <cell r="C420" t="str">
            <v>Adjusted operating margin</v>
          </cell>
          <cell r="D420" t="str">
            <v>QIS</v>
          </cell>
          <cell r="E420">
            <v>73</v>
          </cell>
          <cell r="F420" t="str">
            <v>2020Q4</v>
          </cell>
          <cell r="G420">
            <v>0.20988421788794778</v>
          </cell>
        </row>
        <row r="421">
          <cell r="B421" t="str">
            <v>2021Q1IS91CT</v>
          </cell>
          <cell r="C421" t="str">
            <v>Compressor Technique</v>
          </cell>
          <cell r="D421" t="str">
            <v>QIS</v>
          </cell>
          <cell r="E421">
            <v>6</v>
          </cell>
          <cell r="F421" t="str">
            <v>2021Q1</v>
          </cell>
          <cell r="G421">
            <v>13032</v>
          </cell>
        </row>
        <row r="422">
          <cell r="B422" t="str">
            <v>2021Q1IS91VT</v>
          </cell>
          <cell r="C422" t="str">
            <v>Vacuum Technique</v>
          </cell>
          <cell r="D422" t="str">
            <v>QIS</v>
          </cell>
          <cell r="E422">
            <v>7</v>
          </cell>
          <cell r="F422" t="str">
            <v>2021Q1</v>
          </cell>
          <cell r="G422">
            <v>8799</v>
          </cell>
        </row>
        <row r="423">
          <cell r="B423" t="str">
            <v>2021Q1IS91IT</v>
          </cell>
          <cell r="C423" t="str">
            <v>Industrial Technique</v>
          </cell>
          <cell r="D423" t="str">
            <v>QIS</v>
          </cell>
          <cell r="E423">
            <v>8</v>
          </cell>
          <cell r="F423" t="str">
            <v>2021Q1</v>
          </cell>
          <cell r="G423">
            <v>5143</v>
          </cell>
        </row>
        <row r="424">
          <cell r="B424" t="str">
            <v>2021Q1IS91PT</v>
          </cell>
          <cell r="C424" t="str">
            <v>Power Technique</v>
          </cell>
          <cell r="D424" t="str">
            <v>QIS</v>
          </cell>
          <cell r="E424">
            <v>9</v>
          </cell>
          <cell r="F424" t="str">
            <v>2021Q1</v>
          </cell>
          <cell r="G424">
            <v>3674</v>
          </cell>
        </row>
        <row r="425">
          <cell r="B425" t="str">
            <v>2021Q1IS91CorpElim</v>
          </cell>
          <cell r="C425" t="str">
            <v>Group adjustments</v>
          </cell>
          <cell r="D425" t="str">
            <v>QIS</v>
          </cell>
          <cell r="E425">
            <v>10</v>
          </cell>
          <cell r="F425" t="str">
            <v>2021Q1</v>
          </cell>
          <cell r="G425">
            <v>-180</v>
          </cell>
        </row>
        <row r="426">
          <cell r="B426" t="str">
            <v>2021Q1IS91AC</v>
          </cell>
          <cell r="C426" t="str">
            <v>Orders received</v>
          </cell>
          <cell r="D426" t="str">
            <v>QIS</v>
          </cell>
          <cell r="E426">
            <v>11</v>
          </cell>
          <cell r="F426" t="str">
            <v>2021Q1</v>
          </cell>
          <cell r="G426">
            <v>30468</v>
          </cell>
        </row>
        <row r="427">
          <cell r="B427" t="str">
            <v>2021Q1IS31CT</v>
          </cell>
          <cell r="C427" t="str">
            <v>Compressor Technique</v>
          </cell>
          <cell r="D427" t="str">
            <v>QIS</v>
          </cell>
          <cell r="E427">
            <v>14</v>
          </cell>
          <cell r="F427" t="str">
            <v>2021Q1</v>
          </cell>
          <cell r="G427">
            <v>11522</v>
          </cell>
        </row>
        <row r="428">
          <cell r="B428" t="str">
            <v>2021Q1IS31VT</v>
          </cell>
          <cell r="C428" t="str">
            <v>Vacuum Technique</v>
          </cell>
          <cell r="D428" t="str">
            <v>QIS</v>
          </cell>
          <cell r="E428">
            <v>15</v>
          </cell>
          <cell r="F428" t="str">
            <v>2021Q1</v>
          </cell>
          <cell r="G428">
            <v>6808</v>
          </cell>
        </row>
        <row r="429">
          <cell r="B429" t="str">
            <v>2021Q1IS31IT</v>
          </cell>
          <cell r="C429" t="str">
            <v>Industrial Technique</v>
          </cell>
          <cell r="D429" t="str">
            <v>QIS</v>
          </cell>
          <cell r="E429">
            <v>16</v>
          </cell>
          <cell r="F429" t="str">
            <v>2021Q1</v>
          </cell>
          <cell r="G429">
            <v>4713</v>
          </cell>
        </row>
        <row r="430">
          <cell r="B430" t="str">
            <v>2021Q1IS31PT</v>
          </cell>
          <cell r="C430" t="str">
            <v>Power Technique</v>
          </cell>
          <cell r="D430" t="str">
            <v>QIS</v>
          </cell>
          <cell r="E430">
            <v>17</v>
          </cell>
          <cell r="F430" t="str">
            <v>2021Q1</v>
          </cell>
          <cell r="G430">
            <v>3121</v>
          </cell>
        </row>
        <row r="431">
          <cell r="B431" t="str">
            <v>2021Q1IS31CorpElim</v>
          </cell>
          <cell r="C431" t="str">
            <v>Common Group Functions/Eliminations</v>
          </cell>
          <cell r="D431" t="str">
            <v>QIS</v>
          </cell>
          <cell r="E431">
            <v>18</v>
          </cell>
          <cell r="F431" t="str">
            <v>2021Q1</v>
          </cell>
          <cell r="G431">
            <v>-143</v>
          </cell>
        </row>
        <row r="432">
          <cell r="B432" t="str">
            <v>2021Q1IS31AC</v>
          </cell>
          <cell r="C432" t="str">
            <v>Revenues</v>
          </cell>
          <cell r="D432" t="str">
            <v>QIS</v>
          </cell>
          <cell r="E432">
            <v>19</v>
          </cell>
          <cell r="F432" t="str">
            <v>2021Q1</v>
          </cell>
          <cell r="G432">
            <v>26021</v>
          </cell>
        </row>
        <row r="433">
          <cell r="B433" t="str">
            <v>2021Q1IS41AC</v>
          </cell>
          <cell r="C433" t="str">
            <v>Cost of sales</v>
          </cell>
          <cell r="D433" t="str">
            <v>QIS</v>
          </cell>
          <cell r="E433">
            <v>20</v>
          </cell>
          <cell r="F433" t="str">
            <v>2021Q1</v>
          </cell>
          <cell r="G433">
            <v>-15185</v>
          </cell>
        </row>
        <row r="434">
          <cell r="B434" t="str">
            <v>2021Q1ISGPAC</v>
          </cell>
          <cell r="C434" t="str">
            <v>Gross profit</v>
          </cell>
          <cell r="D434" t="str">
            <v>QIS</v>
          </cell>
          <cell r="E434">
            <v>21</v>
          </cell>
          <cell r="F434" t="str">
            <v>2021Q1</v>
          </cell>
          <cell r="G434">
            <v>10836</v>
          </cell>
        </row>
        <row r="435">
          <cell r="B435" t="str">
            <v>2021Q1IS52AC</v>
          </cell>
          <cell r="C435" t="str">
            <v>Marketing expenses</v>
          </cell>
          <cell r="D435" t="str">
            <v>QIS</v>
          </cell>
          <cell r="E435">
            <v>22</v>
          </cell>
          <cell r="F435" t="str">
            <v>2021Q1</v>
          </cell>
          <cell r="G435">
            <v>-2853</v>
          </cell>
        </row>
        <row r="436">
          <cell r="B436" t="str">
            <v>2021Q1IS51AC</v>
          </cell>
          <cell r="C436" t="str">
            <v>Administrative expenses</v>
          </cell>
          <cell r="D436" t="str">
            <v>QIS</v>
          </cell>
          <cell r="E436">
            <v>23</v>
          </cell>
          <cell r="F436" t="str">
            <v>2021Q1</v>
          </cell>
          <cell r="G436">
            <v>-1866</v>
          </cell>
        </row>
        <row r="437">
          <cell r="B437" t="str">
            <v>2021Q1IS53AC</v>
          </cell>
          <cell r="C437" t="str">
            <v>Research and development costs</v>
          </cell>
          <cell r="D437" t="str">
            <v>QIS</v>
          </cell>
          <cell r="E437">
            <v>24</v>
          </cell>
          <cell r="F437" t="str">
            <v>2021Q1</v>
          </cell>
          <cell r="G437">
            <v>-978</v>
          </cell>
        </row>
        <row r="438">
          <cell r="B438" t="str">
            <v>2021Q1ISOOPAC</v>
          </cell>
          <cell r="C438" t="str">
            <v>Other operating income and expenses</v>
          </cell>
          <cell r="D438" t="str">
            <v>QIS</v>
          </cell>
          <cell r="E438">
            <v>25</v>
          </cell>
          <cell r="F438" t="str">
            <v>2021Q1</v>
          </cell>
          <cell r="G438">
            <v>248</v>
          </cell>
        </row>
        <row r="439">
          <cell r="B439" t="str">
            <v>2021Q1ISTOEAC</v>
          </cell>
          <cell r="C439" t="str">
            <v>Total Operating Expense</v>
          </cell>
          <cell r="D439" t="str">
            <v>QIS</v>
          </cell>
          <cell r="E439">
            <v>26</v>
          </cell>
          <cell r="F439" t="str">
            <v>2021Q1</v>
          </cell>
          <cell r="G439">
            <v>-20634</v>
          </cell>
        </row>
        <row r="440">
          <cell r="B440" t="str">
            <v>2021Q1ISOPRCT</v>
          </cell>
          <cell r="C440" t="str">
            <v>Compressor Technique</v>
          </cell>
          <cell r="D440" t="str">
            <v>QIS</v>
          </cell>
          <cell r="E440">
            <v>29</v>
          </cell>
          <cell r="F440" t="str">
            <v>2021Q1</v>
          </cell>
          <cell r="G440">
            <v>2730</v>
          </cell>
        </row>
        <row r="441">
          <cell r="B441" t="str">
            <v>2021Q1ISOPRVT</v>
          </cell>
          <cell r="C441" t="str">
            <v>Vacuum Technique</v>
          </cell>
          <cell r="D441" t="str">
            <v>QIS</v>
          </cell>
          <cell r="E441">
            <v>30</v>
          </cell>
          <cell r="F441" t="str">
            <v>2021Q1</v>
          </cell>
          <cell r="G441">
            <v>1695</v>
          </cell>
        </row>
        <row r="442">
          <cell r="B442" t="str">
            <v>2021Q1ISOPRIT</v>
          </cell>
          <cell r="C442" t="str">
            <v>Industrial Technique</v>
          </cell>
          <cell r="D442" t="str">
            <v>QIS</v>
          </cell>
          <cell r="E442">
            <v>31</v>
          </cell>
          <cell r="F442" t="str">
            <v>2021Q1</v>
          </cell>
          <cell r="G442">
            <v>917</v>
          </cell>
        </row>
        <row r="443">
          <cell r="B443" t="str">
            <v>2021Q1ISOPRPT</v>
          </cell>
          <cell r="C443" t="str">
            <v>Power Technique</v>
          </cell>
          <cell r="D443" t="str">
            <v>QIS</v>
          </cell>
          <cell r="E443">
            <v>32</v>
          </cell>
          <cell r="F443" t="str">
            <v>2021Q1</v>
          </cell>
          <cell r="G443">
            <v>476</v>
          </cell>
        </row>
        <row r="444">
          <cell r="B444" t="str">
            <v>2021Q1ISOPRCorpElim</v>
          </cell>
          <cell r="C444" t="str">
            <v>Common Group Items/Eliminations</v>
          </cell>
          <cell r="D444" t="str">
            <v>QIS</v>
          </cell>
          <cell r="E444">
            <v>33</v>
          </cell>
          <cell r="F444" t="str">
            <v>2021Q1</v>
          </cell>
          <cell r="G444">
            <v>-431</v>
          </cell>
        </row>
        <row r="445">
          <cell r="B445" t="str">
            <v>2021Q1ISOPRAC</v>
          </cell>
          <cell r="C445" t="str">
            <v>Operating profit</v>
          </cell>
          <cell r="D445" t="str">
            <v>QIS</v>
          </cell>
          <cell r="E445">
            <v>35</v>
          </cell>
          <cell r="F445" t="str">
            <v>2021Q1</v>
          </cell>
          <cell r="G445">
            <v>5387</v>
          </cell>
        </row>
        <row r="446">
          <cell r="B446" t="str">
            <v>2021Q1OPRMCT</v>
          </cell>
          <cell r="C446" t="str">
            <v>Compressor Technique</v>
          </cell>
          <cell r="D446" t="str">
            <v>QIS</v>
          </cell>
          <cell r="E446">
            <v>38</v>
          </cell>
          <cell r="F446" t="str">
            <v>2021Q1</v>
          </cell>
          <cell r="G446">
            <v>0.23693803159173754</v>
          </cell>
        </row>
        <row r="447">
          <cell r="B447" t="str">
            <v>2021Q1OPRMVT</v>
          </cell>
          <cell r="C447" t="str">
            <v>Vacuum Technique</v>
          </cell>
          <cell r="D447" t="str">
            <v>QIS</v>
          </cell>
          <cell r="E447">
            <v>39</v>
          </cell>
          <cell r="F447" t="str">
            <v>2021Q1</v>
          </cell>
          <cell r="G447">
            <v>0.24897179788484136</v>
          </cell>
        </row>
        <row r="448">
          <cell r="B448" t="str">
            <v>2021Q1OPRMIT</v>
          </cell>
          <cell r="C448" t="str">
            <v>Industrial Technique</v>
          </cell>
          <cell r="D448" t="str">
            <v>QIS</v>
          </cell>
          <cell r="E448">
            <v>40</v>
          </cell>
          <cell r="F448" t="str">
            <v>2021Q1</v>
          </cell>
          <cell r="G448">
            <v>0.19456821557394441</v>
          </cell>
        </row>
        <row r="449">
          <cell r="B449" t="str">
            <v>2021Q1OPRMPT</v>
          </cell>
          <cell r="C449" t="str">
            <v>Power Technique</v>
          </cell>
          <cell r="D449" t="str">
            <v>QIS</v>
          </cell>
          <cell r="E449">
            <v>41</v>
          </cell>
          <cell r="F449" t="str">
            <v>2021Q1</v>
          </cell>
          <cell r="G449">
            <v>0.1525152194809356</v>
          </cell>
        </row>
        <row r="450">
          <cell r="B450" t="str">
            <v>2021Q1OPRMAC</v>
          </cell>
          <cell r="C450" t="str">
            <v>Operating margin</v>
          </cell>
          <cell r="D450" t="str">
            <v>QIS</v>
          </cell>
          <cell r="E450">
            <v>43</v>
          </cell>
          <cell r="F450" t="str">
            <v>2021Q1</v>
          </cell>
          <cell r="G450">
            <v>0.20702509511548364</v>
          </cell>
        </row>
        <row r="451">
          <cell r="B451" t="str">
            <v>2021Q1ISNFIAC</v>
          </cell>
          <cell r="C451" t="str">
            <v>Net financial items</v>
          </cell>
          <cell r="D451" t="str">
            <v>QIS</v>
          </cell>
          <cell r="E451">
            <v>45</v>
          </cell>
          <cell r="F451" t="str">
            <v>2021Q1</v>
          </cell>
          <cell r="G451">
            <v>-44</v>
          </cell>
        </row>
        <row r="452">
          <cell r="B452" t="str">
            <v>2021Q1ISINETAC</v>
          </cell>
          <cell r="C452" t="str">
            <v>of which Interest Net 3)</v>
          </cell>
          <cell r="D452" t="str">
            <v>QIS</v>
          </cell>
          <cell r="E452">
            <v>46</v>
          </cell>
          <cell r="F452" t="str">
            <v>2021Q1</v>
          </cell>
          <cell r="G452">
            <v>-42</v>
          </cell>
        </row>
        <row r="453">
          <cell r="B453" t="str">
            <v>2021Q1ISPBTAC</v>
          </cell>
          <cell r="C453" t="str">
            <v>Profit before tax</v>
          </cell>
          <cell r="D453" t="str">
            <v>QIS</v>
          </cell>
          <cell r="E453">
            <v>47</v>
          </cell>
          <cell r="F453" t="str">
            <v>2021Q1</v>
          </cell>
          <cell r="G453">
            <v>5343</v>
          </cell>
        </row>
        <row r="454">
          <cell r="B454" t="str">
            <v>2021Q1PBTMAC</v>
          </cell>
          <cell r="C454" t="str">
            <v>% of revenues</v>
          </cell>
          <cell r="D454" t="str">
            <v>QIS</v>
          </cell>
          <cell r="E454">
            <v>48</v>
          </cell>
          <cell r="F454" t="str">
            <v>2021Q1</v>
          </cell>
          <cell r="G454">
            <v>0.20533415318396681</v>
          </cell>
        </row>
        <row r="455">
          <cell r="B455" t="str">
            <v>2021Q1ISTAXAC</v>
          </cell>
          <cell r="C455" t="str">
            <v>Income tax expense</v>
          </cell>
          <cell r="D455" t="str">
            <v>QIS</v>
          </cell>
          <cell r="E455">
            <v>50</v>
          </cell>
          <cell r="F455" t="str">
            <v>2021Q1</v>
          </cell>
          <cell r="G455">
            <v>-1226</v>
          </cell>
        </row>
        <row r="456">
          <cell r="B456" t="str">
            <v>2021Q1ISPROFITCONTAC</v>
          </cell>
          <cell r="C456" t="str">
            <v>Profit from continuing operations</v>
          </cell>
          <cell r="D456" t="str">
            <v>QIS</v>
          </cell>
          <cell r="E456">
            <v>52</v>
          </cell>
          <cell r="F456" t="str">
            <v>2021Q1</v>
          </cell>
          <cell r="G456">
            <v>4117</v>
          </cell>
        </row>
        <row r="457">
          <cell r="B457" t="str">
            <v>2021Q1ISPROFTDISCAC</v>
          </cell>
          <cell r="C457" t="str">
            <v>Profit from discontinued operations, net of tax</v>
          </cell>
          <cell r="D457" t="str">
            <v>QIS</v>
          </cell>
          <cell r="E457">
            <v>53</v>
          </cell>
          <cell r="F457" t="str">
            <v>2021Q1</v>
          </cell>
          <cell r="G457">
            <v>0</v>
          </cell>
        </row>
        <row r="458">
          <cell r="B458" t="str">
            <v>2021Q1ISPROFITAC</v>
          </cell>
          <cell r="C458" t="str">
            <v>Profit for the period</v>
          </cell>
          <cell r="D458" t="str">
            <v>QIS</v>
          </cell>
          <cell r="E458">
            <v>54</v>
          </cell>
          <cell r="F458" t="str">
            <v>2021Q1</v>
          </cell>
          <cell r="G458">
            <v>4117</v>
          </cell>
        </row>
        <row r="459">
          <cell r="B459" t="str">
            <v>2021Q1PROFITMAC</v>
          </cell>
          <cell r="C459" t="str">
            <v>Profit for the period, margin</v>
          </cell>
          <cell r="D459" t="str">
            <v>QIS</v>
          </cell>
          <cell r="E459">
            <v>55</v>
          </cell>
          <cell r="F459" t="str">
            <v>2021Q1</v>
          </cell>
          <cell r="G459">
            <v>0.15821836209215634</v>
          </cell>
        </row>
        <row r="460">
          <cell r="B460" t="str">
            <v>2021Q1ISEHPAC</v>
          </cell>
          <cell r="C460" t="str">
            <v>Profit for the period attributable to owners of the parent</v>
          </cell>
          <cell r="D460" t="str">
            <v>QIS</v>
          </cell>
          <cell r="E460">
            <v>56</v>
          </cell>
          <cell r="F460" t="str">
            <v>2021Q1</v>
          </cell>
          <cell r="G460">
            <v>4115</v>
          </cell>
        </row>
        <row r="461">
          <cell r="B461" t="str">
            <v>2021Q1ISMIAC</v>
          </cell>
          <cell r="C461" t="str">
            <v>Profit for the period attributable to non-controlling interests</v>
          </cell>
          <cell r="D461" t="str">
            <v>QIS</v>
          </cell>
          <cell r="E461">
            <v>57</v>
          </cell>
          <cell r="F461" t="str">
            <v>2021Q1</v>
          </cell>
          <cell r="G461">
            <v>2</v>
          </cell>
        </row>
        <row r="462">
          <cell r="B462" t="str">
            <v>2021Q1OTIAC</v>
          </cell>
          <cell r="C462" t="str">
            <v>Items affecting comparability in operating profit</v>
          </cell>
          <cell r="D462" t="str">
            <v>QIS</v>
          </cell>
          <cell r="E462">
            <v>59</v>
          </cell>
          <cell r="F462" t="str">
            <v>2021Q1</v>
          </cell>
          <cell r="G462">
            <v>-262</v>
          </cell>
        </row>
        <row r="463">
          <cell r="B463" t="str">
            <v>2021Q1OTICorpElim</v>
          </cell>
          <cell r="C463" t="str">
            <v>Corporate Items</v>
          </cell>
          <cell r="D463" t="str">
            <v>QIS</v>
          </cell>
          <cell r="E463">
            <v>64</v>
          </cell>
          <cell r="F463" t="str">
            <v>2021Q1</v>
          </cell>
          <cell r="G463">
            <v>-262</v>
          </cell>
        </row>
        <row r="464">
          <cell r="B464" t="str">
            <v>2021Q1ADJOPRAC</v>
          </cell>
          <cell r="C464" t="str">
            <v>Adjusted operating profit</v>
          </cell>
          <cell r="D464" t="str">
            <v>QIS</v>
          </cell>
          <cell r="E464">
            <v>65</v>
          </cell>
          <cell r="F464" t="str">
            <v>2021Q1</v>
          </cell>
          <cell r="G464">
            <v>5649</v>
          </cell>
        </row>
        <row r="465">
          <cell r="B465" t="str">
            <v>2021Q1AdjMCT</v>
          </cell>
          <cell r="C465" t="str">
            <v>Compressor Technique</v>
          </cell>
          <cell r="D465" t="str">
            <v>QIS</v>
          </cell>
          <cell r="E465">
            <v>68</v>
          </cell>
          <cell r="F465" t="str">
            <v>2021Q1</v>
          </cell>
          <cell r="G465">
            <v>0.23693803159173754</v>
          </cell>
        </row>
        <row r="466">
          <cell r="B466" t="str">
            <v>2021Q1AdjMVT</v>
          </cell>
          <cell r="C466" t="str">
            <v>Vacuum Technique</v>
          </cell>
          <cell r="D466" t="str">
            <v>QIS</v>
          </cell>
          <cell r="E466">
            <v>69</v>
          </cell>
          <cell r="F466" t="str">
            <v>2021Q1</v>
          </cell>
          <cell r="G466">
            <v>0.24897179788484136</v>
          </cell>
        </row>
        <row r="467">
          <cell r="B467" t="str">
            <v>2021Q1AdjMIT</v>
          </cell>
          <cell r="C467" t="str">
            <v>Industrial Technique</v>
          </cell>
          <cell r="D467" t="str">
            <v>QIS</v>
          </cell>
          <cell r="E467">
            <v>70</v>
          </cell>
          <cell r="F467" t="str">
            <v>2021Q1</v>
          </cell>
          <cell r="G467">
            <v>0.19456821557394441</v>
          </cell>
        </row>
        <row r="468">
          <cell r="B468" t="str">
            <v>2021Q1AdjMPT</v>
          </cell>
          <cell r="C468" t="str">
            <v>Power Technique</v>
          </cell>
          <cell r="D468" t="str">
            <v>QIS</v>
          </cell>
          <cell r="E468">
            <v>71</v>
          </cell>
          <cell r="F468" t="str">
            <v>2021Q1</v>
          </cell>
          <cell r="G468">
            <v>0.1525152194809356</v>
          </cell>
        </row>
        <row r="469">
          <cell r="B469" t="str">
            <v>2021Q1ADJOPRMAC</v>
          </cell>
          <cell r="C469" t="str">
            <v>Adjusted operating margin</v>
          </cell>
          <cell r="D469" t="str">
            <v>QIS</v>
          </cell>
          <cell r="E469">
            <v>73</v>
          </cell>
          <cell r="F469" t="str">
            <v>2021Q1</v>
          </cell>
          <cell r="G469">
            <v>0.21709388570769764</v>
          </cell>
        </row>
        <row r="470">
          <cell r="B470" t="str">
            <v>2021Q2IS91CT</v>
          </cell>
          <cell r="C470" t="str">
            <v>Compressor Technique</v>
          </cell>
          <cell r="D470" t="str">
            <v>QIS</v>
          </cell>
          <cell r="E470">
            <v>6</v>
          </cell>
          <cell r="F470" t="str">
            <v>2021Q2</v>
          </cell>
          <cell r="G470">
            <v>14272</v>
          </cell>
        </row>
        <row r="471">
          <cell r="B471" t="str">
            <v>2021Q2IS91VT</v>
          </cell>
          <cell r="C471" t="str">
            <v>Vacuum Technique</v>
          </cell>
          <cell r="D471" t="str">
            <v>QIS</v>
          </cell>
          <cell r="E471">
            <v>7</v>
          </cell>
          <cell r="F471" t="str">
            <v>2021Q2</v>
          </cell>
          <cell r="G471">
            <v>9137</v>
          </cell>
        </row>
        <row r="472">
          <cell r="B472" t="str">
            <v>2021Q2IS91IT</v>
          </cell>
          <cell r="C472" t="str">
            <v>Industrial Technique</v>
          </cell>
          <cell r="D472" t="str">
            <v>QIS</v>
          </cell>
          <cell r="E472">
            <v>8</v>
          </cell>
          <cell r="F472" t="str">
            <v>2021Q2</v>
          </cell>
          <cell r="G472">
            <v>5395</v>
          </cell>
        </row>
        <row r="473">
          <cell r="B473" t="str">
            <v>2021Q2IS91PT</v>
          </cell>
          <cell r="C473" t="str">
            <v>Power Technique</v>
          </cell>
          <cell r="D473" t="str">
            <v>QIS</v>
          </cell>
          <cell r="E473">
            <v>9</v>
          </cell>
          <cell r="F473" t="str">
            <v>2021Q2</v>
          </cell>
          <cell r="G473">
            <v>3902</v>
          </cell>
        </row>
        <row r="474">
          <cell r="B474" t="str">
            <v>2021Q2IS91CorpElim</v>
          </cell>
          <cell r="C474" t="str">
            <v>Group adjustments</v>
          </cell>
          <cell r="D474" t="str">
            <v>QIS</v>
          </cell>
          <cell r="E474">
            <v>10</v>
          </cell>
          <cell r="F474" t="str">
            <v>2021Q2</v>
          </cell>
          <cell r="G474">
            <v>-177</v>
          </cell>
        </row>
        <row r="475">
          <cell r="B475" t="str">
            <v>2021Q2IS91AC</v>
          </cell>
          <cell r="C475" t="str">
            <v>Orders received</v>
          </cell>
          <cell r="D475" t="str">
            <v>QIS</v>
          </cell>
          <cell r="E475">
            <v>11</v>
          </cell>
          <cell r="F475" t="str">
            <v>2021Q2</v>
          </cell>
          <cell r="G475">
            <v>32529</v>
          </cell>
        </row>
        <row r="476">
          <cell r="B476" t="str">
            <v>2021Q2IS31CT</v>
          </cell>
          <cell r="C476" t="str">
            <v>Compressor Technique</v>
          </cell>
          <cell r="D476" t="str">
            <v>QIS</v>
          </cell>
          <cell r="E476">
            <v>14</v>
          </cell>
          <cell r="F476" t="str">
            <v>2021Q2</v>
          </cell>
          <cell r="G476">
            <v>12212</v>
          </cell>
        </row>
        <row r="477">
          <cell r="B477" t="str">
            <v>2021Q2IS31VT</v>
          </cell>
          <cell r="C477" t="str">
            <v>Vacuum Technique</v>
          </cell>
          <cell r="D477" t="str">
            <v>QIS</v>
          </cell>
          <cell r="E477">
            <v>15</v>
          </cell>
          <cell r="F477" t="str">
            <v>2021Q2</v>
          </cell>
          <cell r="G477">
            <v>7220</v>
          </cell>
        </row>
        <row r="478">
          <cell r="B478" t="str">
            <v>2021Q2IS31IT</v>
          </cell>
          <cell r="C478" t="str">
            <v>Industrial Technique</v>
          </cell>
          <cell r="D478" t="str">
            <v>QIS</v>
          </cell>
          <cell r="E478">
            <v>16</v>
          </cell>
          <cell r="F478" t="str">
            <v>2021Q2</v>
          </cell>
          <cell r="G478">
            <v>4880</v>
          </cell>
        </row>
        <row r="479">
          <cell r="B479" t="str">
            <v>2021Q2IS31PT</v>
          </cell>
          <cell r="C479" t="str">
            <v>Power Technique</v>
          </cell>
          <cell r="D479" t="str">
            <v>QIS</v>
          </cell>
          <cell r="E479">
            <v>17</v>
          </cell>
          <cell r="F479" t="str">
            <v>2021Q2</v>
          </cell>
          <cell r="G479">
            <v>3377</v>
          </cell>
        </row>
        <row r="480">
          <cell r="B480" t="str">
            <v>2021Q2IS31CorpElim</v>
          </cell>
          <cell r="C480" t="str">
            <v>Common Group Functions/Eliminations</v>
          </cell>
          <cell r="D480" t="str">
            <v>QIS</v>
          </cell>
          <cell r="E480">
            <v>18</v>
          </cell>
          <cell r="F480" t="str">
            <v>2021Q2</v>
          </cell>
          <cell r="G480">
            <v>-155</v>
          </cell>
        </row>
        <row r="481">
          <cell r="B481" t="str">
            <v>2021Q2IS31AC</v>
          </cell>
          <cell r="C481" t="str">
            <v>Revenues</v>
          </cell>
          <cell r="D481" t="str">
            <v>QIS</v>
          </cell>
          <cell r="E481">
            <v>19</v>
          </cell>
          <cell r="F481" t="str">
            <v>2021Q2</v>
          </cell>
          <cell r="G481">
            <v>27534</v>
          </cell>
        </row>
        <row r="482">
          <cell r="B482" t="str">
            <v>2021Q2IS41AC</v>
          </cell>
          <cell r="C482" t="str">
            <v>Cost of sales</v>
          </cell>
          <cell r="D482" t="str">
            <v>QIS</v>
          </cell>
          <cell r="E482">
            <v>20</v>
          </cell>
          <cell r="F482" t="str">
            <v>2021Q2</v>
          </cell>
          <cell r="G482">
            <v>-15907</v>
          </cell>
        </row>
        <row r="483">
          <cell r="B483" t="str">
            <v>2021Q2ISGPAC</v>
          </cell>
          <cell r="C483" t="str">
            <v>Gross profit</v>
          </cell>
          <cell r="D483" t="str">
            <v>QIS</v>
          </cell>
          <cell r="E483">
            <v>21</v>
          </cell>
          <cell r="F483" t="str">
            <v>2021Q2</v>
          </cell>
          <cell r="G483">
            <v>11627</v>
          </cell>
        </row>
        <row r="484">
          <cell r="B484" t="str">
            <v>2021Q2IS52AC</v>
          </cell>
          <cell r="C484" t="str">
            <v>Marketing expenses</v>
          </cell>
          <cell r="D484" t="str">
            <v>QIS</v>
          </cell>
          <cell r="E484">
            <v>22</v>
          </cell>
          <cell r="F484" t="str">
            <v>2021Q2</v>
          </cell>
          <cell r="G484">
            <v>-3002</v>
          </cell>
        </row>
        <row r="485">
          <cell r="B485" t="str">
            <v>2021Q2IS51AC</v>
          </cell>
          <cell r="C485" t="str">
            <v>Administrative expenses</v>
          </cell>
          <cell r="D485" t="str">
            <v>QIS</v>
          </cell>
          <cell r="E485">
            <v>23</v>
          </cell>
          <cell r="F485" t="str">
            <v>2021Q2</v>
          </cell>
          <cell r="G485">
            <v>-1708</v>
          </cell>
        </row>
        <row r="486">
          <cell r="B486" t="str">
            <v>2021Q2IS53AC</v>
          </cell>
          <cell r="C486" t="str">
            <v>Research and development costs</v>
          </cell>
          <cell r="D486" t="str">
            <v>QIS</v>
          </cell>
          <cell r="E486">
            <v>24</v>
          </cell>
          <cell r="F486" t="str">
            <v>2021Q2</v>
          </cell>
          <cell r="G486">
            <v>-1007</v>
          </cell>
        </row>
        <row r="487">
          <cell r="B487" t="str">
            <v>2021Q2ISOOPAC</v>
          </cell>
          <cell r="C487" t="str">
            <v>Other operating income and expenses</v>
          </cell>
          <cell r="D487" t="str">
            <v>QIS</v>
          </cell>
          <cell r="E487">
            <v>25</v>
          </cell>
          <cell r="F487" t="str">
            <v>2021Q2</v>
          </cell>
          <cell r="G487">
            <v>14</v>
          </cell>
        </row>
        <row r="488">
          <cell r="B488" t="str">
            <v>2021Q2ISTOEAC</v>
          </cell>
          <cell r="C488" t="str">
            <v>Total Operating Expense</v>
          </cell>
          <cell r="D488" t="str">
            <v>QIS</v>
          </cell>
          <cell r="E488">
            <v>26</v>
          </cell>
          <cell r="F488" t="str">
            <v>2021Q2</v>
          </cell>
          <cell r="G488">
            <v>-21610</v>
          </cell>
        </row>
        <row r="489">
          <cell r="B489" t="str">
            <v>2021Q2ISOPRCT</v>
          </cell>
          <cell r="C489" t="str">
            <v>Compressor Technique</v>
          </cell>
          <cell r="D489" t="str">
            <v>QIS</v>
          </cell>
          <cell r="E489">
            <v>29</v>
          </cell>
          <cell r="F489" t="str">
            <v>2021Q2</v>
          </cell>
          <cell r="G489">
            <v>2916</v>
          </cell>
        </row>
        <row r="490">
          <cell r="B490" t="str">
            <v>2021Q2ISOPRVT</v>
          </cell>
          <cell r="C490" t="str">
            <v>Vacuum Technique</v>
          </cell>
          <cell r="D490" t="str">
            <v>QIS</v>
          </cell>
          <cell r="E490">
            <v>30</v>
          </cell>
          <cell r="F490" t="str">
            <v>2021Q2</v>
          </cell>
          <cell r="G490">
            <v>1789</v>
          </cell>
        </row>
        <row r="491">
          <cell r="B491" t="str">
            <v>2021Q2ISOPRIT</v>
          </cell>
          <cell r="C491" t="str">
            <v>Industrial Technique</v>
          </cell>
          <cell r="D491" t="str">
            <v>QIS</v>
          </cell>
          <cell r="E491">
            <v>31</v>
          </cell>
          <cell r="F491" t="str">
            <v>2021Q2</v>
          </cell>
          <cell r="G491">
            <v>981</v>
          </cell>
        </row>
        <row r="492">
          <cell r="B492" t="str">
            <v>2021Q2ISOPRPT</v>
          </cell>
          <cell r="C492" t="str">
            <v>Power Technique</v>
          </cell>
          <cell r="D492" t="str">
            <v>QIS</v>
          </cell>
          <cell r="E492">
            <v>32</v>
          </cell>
          <cell r="F492" t="str">
            <v>2021Q2</v>
          </cell>
          <cell r="G492">
            <v>539</v>
          </cell>
        </row>
        <row r="493">
          <cell r="B493" t="str">
            <v>2021Q2ISOPRCorpElim</v>
          </cell>
          <cell r="C493" t="str">
            <v>Common Group Items/Eliminations</v>
          </cell>
          <cell r="D493" t="str">
            <v>QIS</v>
          </cell>
          <cell r="E493">
            <v>33</v>
          </cell>
          <cell r="F493" t="str">
            <v>2021Q2</v>
          </cell>
          <cell r="G493">
            <v>-301</v>
          </cell>
        </row>
        <row r="494">
          <cell r="B494" t="str">
            <v>2021Q2ISOPRAC</v>
          </cell>
          <cell r="C494" t="str">
            <v>Operating profit</v>
          </cell>
          <cell r="D494" t="str">
            <v>QIS</v>
          </cell>
          <cell r="E494">
            <v>35</v>
          </cell>
          <cell r="F494" t="str">
            <v>2021Q2</v>
          </cell>
          <cell r="G494">
            <v>5924</v>
          </cell>
        </row>
        <row r="495">
          <cell r="B495" t="str">
            <v>2021Q2OPRMCT</v>
          </cell>
          <cell r="C495" t="str">
            <v>Compressor Technique</v>
          </cell>
          <cell r="D495" t="str">
            <v>QIS</v>
          </cell>
          <cell r="E495">
            <v>38</v>
          </cell>
          <cell r="F495" t="str">
            <v>2021Q2</v>
          </cell>
          <cell r="G495">
            <v>0.23878152636750738</v>
          </cell>
        </row>
        <row r="496">
          <cell r="B496" t="str">
            <v>2021Q2OPRMVT</v>
          </cell>
          <cell r="C496" t="str">
            <v>Vacuum Technique</v>
          </cell>
          <cell r="D496" t="str">
            <v>QIS</v>
          </cell>
          <cell r="E496">
            <v>39</v>
          </cell>
          <cell r="F496" t="str">
            <v>2021Q2</v>
          </cell>
          <cell r="G496">
            <v>0.24778393351800554</v>
          </cell>
        </row>
        <row r="497">
          <cell r="B497" t="str">
            <v>2021Q2OPRMIT</v>
          </cell>
          <cell r="C497" t="str">
            <v>Industrial Technique</v>
          </cell>
          <cell r="D497" t="str">
            <v>QIS</v>
          </cell>
          <cell r="E497">
            <v>40</v>
          </cell>
          <cell r="F497" t="str">
            <v>2021Q2</v>
          </cell>
          <cell r="G497">
            <v>0.20102459016393442</v>
          </cell>
        </row>
        <row r="498">
          <cell r="B498" t="str">
            <v>2021Q2OPRMPT</v>
          </cell>
          <cell r="C498" t="str">
            <v>Power Technique</v>
          </cell>
          <cell r="D498" t="str">
            <v>QIS</v>
          </cell>
          <cell r="E498">
            <v>41</v>
          </cell>
          <cell r="F498" t="str">
            <v>2021Q2</v>
          </cell>
          <cell r="G498">
            <v>0.15960912052117263</v>
          </cell>
        </row>
        <row r="499">
          <cell r="B499" t="str">
            <v>2021Q2OPRMAC</v>
          </cell>
          <cell r="C499" t="str">
            <v>Operating margin</v>
          </cell>
          <cell r="D499" t="str">
            <v>QIS</v>
          </cell>
          <cell r="E499">
            <v>43</v>
          </cell>
          <cell r="F499" t="str">
            <v>2021Q2</v>
          </cell>
          <cell r="G499">
            <v>0.21515217549211885</v>
          </cell>
        </row>
        <row r="500">
          <cell r="B500" t="str">
            <v>2021Q2ISNFIAC</v>
          </cell>
          <cell r="C500" t="str">
            <v>Net financial items</v>
          </cell>
          <cell r="D500" t="str">
            <v>QIS</v>
          </cell>
          <cell r="E500">
            <v>45</v>
          </cell>
          <cell r="F500" t="str">
            <v>2021Q2</v>
          </cell>
          <cell r="G500">
            <v>-52</v>
          </cell>
        </row>
        <row r="501">
          <cell r="B501" t="str">
            <v>2021Q2ISINETAC</v>
          </cell>
          <cell r="C501" t="str">
            <v>of which Interest Net 3)</v>
          </cell>
          <cell r="D501" t="str">
            <v>QIS</v>
          </cell>
          <cell r="E501">
            <v>46</v>
          </cell>
          <cell r="F501" t="str">
            <v>2021Q2</v>
          </cell>
          <cell r="G501">
            <v>-64</v>
          </cell>
        </row>
        <row r="502">
          <cell r="B502" t="str">
            <v>2021Q2ISPBTAC</v>
          </cell>
          <cell r="C502" t="str">
            <v>Profit before tax</v>
          </cell>
          <cell r="D502" t="str">
            <v>QIS</v>
          </cell>
          <cell r="E502">
            <v>47</v>
          </cell>
          <cell r="F502" t="str">
            <v>2021Q2</v>
          </cell>
          <cell r="G502">
            <v>5872</v>
          </cell>
        </row>
        <row r="503">
          <cell r="B503" t="str">
            <v>2021Q2PBTMAC</v>
          </cell>
          <cell r="C503" t="str">
            <v>% of revenues</v>
          </cell>
          <cell r="D503" t="str">
            <v>QIS</v>
          </cell>
          <cell r="E503">
            <v>48</v>
          </cell>
          <cell r="F503" t="str">
            <v>2021Q2</v>
          </cell>
          <cell r="G503">
            <v>0.21326360136558437</v>
          </cell>
        </row>
        <row r="504">
          <cell r="B504" t="str">
            <v>2021Q2ISTAXAC</v>
          </cell>
          <cell r="C504" t="str">
            <v>Income tax expense</v>
          </cell>
          <cell r="D504" t="str">
            <v>QIS</v>
          </cell>
          <cell r="E504">
            <v>50</v>
          </cell>
          <cell r="F504" t="str">
            <v>2021Q2</v>
          </cell>
          <cell r="G504">
            <v>-1301</v>
          </cell>
        </row>
        <row r="505">
          <cell r="B505" t="str">
            <v>2021Q2ISPROFITCONTAC</v>
          </cell>
          <cell r="C505" t="str">
            <v>Profit from continuing operations</v>
          </cell>
          <cell r="D505" t="str">
            <v>QIS</v>
          </cell>
          <cell r="E505">
            <v>52</v>
          </cell>
          <cell r="F505" t="str">
            <v>2021Q2</v>
          </cell>
          <cell r="G505">
            <v>4571</v>
          </cell>
        </row>
        <row r="506">
          <cell r="B506" t="str">
            <v>2021Q2ISPROFTDISCAC</v>
          </cell>
          <cell r="C506" t="str">
            <v>Profit from discontinued operations, net of tax</v>
          </cell>
          <cell r="D506" t="str">
            <v>QIS</v>
          </cell>
          <cell r="E506">
            <v>53</v>
          </cell>
          <cell r="F506" t="str">
            <v>2021Q2</v>
          </cell>
          <cell r="G506">
            <v>0</v>
          </cell>
        </row>
        <row r="507">
          <cell r="B507" t="str">
            <v>2021Q2ISPROFITAC</v>
          </cell>
          <cell r="C507" t="str">
            <v>Profit for the period</v>
          </cell>
          <cell r="D507" t="str">
            <v>QIS</v>
          </cell>
          <cell r="E507">
            <v>54</v>
          </cell>
          <cell r="F507" t="str">
            <v>2021Q2</v>
          </cell>
          <cell r="G507">
            <v>4571</v>
          </cell>
        </row>
        <row r="508">
          <cell r="B508" t="str">
            <v>2021Q2PROFITMAC</v>
          </cell>
          <cell r="C508" t="str">
            <v>Profit for the period, margin</v>
          </cell>
          <cell r="D508" t="str">
            <v>QIS</v>
          </cell>
          <cell r="E508">
            <v>55</v>
          </cell>
          <cell r="F508" t="str">
            <v>2021Q2</v>
          </cell>
          <cell r="G508">
            <v>0.16601292946902013</v>
          </cell>
        </row>
        <row r="509">
          <cell r="B509" t="str">
            <v>2021Q2ISEHPAC</v>
          </cell>
          <cell r="C509" t="str">
            <v>Profit for the period attributable to owners of the parent</v>
          </cell>
          <cell r="D509" t="str">
            <v>QIS</v>
          </cell>
          <cell r="E509">
            <v>56</v>
          </cell>
          <cell r="F509" t="str">
            <v>2021Q2</v>
          </cell>
          <cell r="G509">
            <v>4569</v>
          </cell>
        </row>
        <row r="510">
          <cell r="B510" t="str">
            <v>2021Q2ISMIAC</v>
          </cell>
          <cell r="C510" t="str">
            <v>Profit for the period attributable to non-controlling interests</v>
          </cell>
          <cell r="D510" t="str">
            <v>QIS</v>
          </cell>
          <cell r="E510">
            <v>57</v>
          </cell>
          <cell r="F510" t="str">
            <v>2021Q2</v>
          </cell>
          <cell r="G510">
            <v>2</v>
          </cell>
        </row>
        <row r="511">
          <cell r="B511" t="str">
            <v>2021Q2OTIAC</v>
          </cell>
          <cell r="C511" t="str">
            <v>Items affecting comparability in operating profit</v>
          </cell>
          <cell r="D511" t="str">
            <v>QIS</v>
          </cell>
          <cell r="E511">
            <v>59</v>
          </cell>
          <cell r="F511" t="str">
            <v>2021Q2</v>
          </cell>
          <cell r="G511">
            <v>-102</v>
          </cell>
        </row>
        <row r="512">
          <cell r="B512" t="str">
            <v>2021Q2OTICorpElim</v>
          </cell>
          <cell r="C512" t="str">
            <v>Corporate Items</v>
          </cell>
          <cell r="D512" t="str">
            <v>QIS</v>
          </cell>
          <cell r="E512">
            <v>64</v>
          </cell>
          <cell r="F512" t="str">
            <v>2021Q2</v>
          </cell>
          <cell r="G512">
            <v>-102</v>
          </cell>
        </row>
        <row r="513">
          <cell r="B513" t="str">
            <v>2021Q2ADJOPRAC</v>
          </cell>
          <cell r="C513" t="str">
            <v>Adjusted operating profit</v>
          </cell>
          <cell r="D513" t="str">
            <v>QIS</v>
          </cell>
          <cell r="E513">
            <v>65</v>
          </cell>
          <cell r="F513" t="str">
            <v>2021Q2</v>
          </cell>
          <cell r="G513">
            <v>6026</v>
          </cell>
        </row>
        <row r="514">
          <cell r="B514" t="str">
            <v>2021Q2AdjMCT</v>
          </cell>
          <cell r="C514" t="str">
            <v>Compressor Technique</v>
          </cell>
          <cell r="D514" t="str">
            <v>QIS</v>
          </cell>
          <cell r="E514">
            <v>68</v>
          </cell>
          <cell r="F514" t="str">
            <v>2021Q2</v>
          </cell>
          <cell r="G514">
            <v>0.23878152636750738</v>
          </cell>
        </row>
        <row r="515">
          <cell r="B515" t="str">
            <v>2021Q2AdjMVT</v>
          </cell>
          <cell r="C515" t="str">
            <v>Vacuum Technique</v>
          </cell>
          <cell r="D515" t="str">
            <v>QIS</v>
          </cell>
          <cell r="E515">
            <v>69</v>
          </cell>
          <cell r="F515" t="str">
            <v>2021Q2</v>
          </cell>
          <cell r="G515">
            <v>0.24778393351800554</v>
          </cell>
        </row>
        <row r="516">
          <cell r="B516" t="str">
            <v>2021Q2AdjMIT</v>
          </cell>
          <cell r="C516" t="str">
            <v>Industrial Technique</v>
          </cell>
          <cell r="D516" t="str">
            <v>QIS</v>
          </cell>
          <cell r="E516">
            <v>70</v>
          </cell>
          <cell r="F516" t="str">
            <v>2021Q2</v>
          </cell>
          <cell r="G516">
            <v>0.20102459016393442</v>
          </cell>
        </row>
        <row r="517">
          <cell r="B517" t="str">
            <v>2021Q2AdjMPT</v>
          </cell>
          <cell r="C517" t="str">
            <v>Power Technique</v>
          </cell>
          <cell r="D517" t="str">
            <v>QIS</v>
          </cell>
          <cell r="E517">
            <v>71</v>
          </cell>
          <cell r="F517" t="str">
            <v>2021Q2</v>
          </cell>
          <cell r="G517">
            <v>0.15960912052117263</v>
          </cell>
        </row>
        <row r="518">
          <cell r="B518" t="str">
            <v>2021Q2ADJOPRMAC</v>
          </cell>
          <cell r="C518" t="str">
            <v>Adjusted operating margin</v>
          </cell>
          <cell r="D518" t="str">
            <v>QIS</v>
          </cell>
          <cell r="E518">
            <v>73</v>
          </cell>
          <cell r="F518" t="str">
            <v>2021Q2</v>
          </cell>
          <cell r="G518">
            <v>0.2188566862787826</v>
          </cell>
        </row>
        <row r="519">
          <cell r="B519" t="str">
            <v>2021Q3IS91CT</v>
          </cell>
          <cell r="C519" t="str">
            <v>Compressor Technique</v>
          </cell>
          <cell r="D519" t="str">
            <v>QIS</v>
          </cell>
          <cell r="E519">
            <v>6</v>
          </cell>
          <cell r="F519" t="str">
            <v>2021Q3</v>
          </cell>
          <cell r="G519">
            <v>13874</v>
          </cell>
        </row>
        <row r="520">
          <cell r="B520" t="str">
            <v>2021Q3IS91VT</v>
          </cell>
          <cell r="C520" t="str">
            <v>Vacuum Technique</v>
          </cell>
          <cell r="D520" t="str">
            <v>QIS</v>
          </cell>
          <cell r="E520">
            <v>7</v>
          </cell>
          <cell r="F520" t="str">
            <v>2021Q3</v>
          </cell>
          <cell r="G520">
            <v>10782</v>
          </cell>
        </row>
        <row r="521">
          <cell r="B521" t="str">
            <v>2021Q3IS91IT</v>
          </cell>
          <cell r="C521" t="str">
            <v>Industrial Technique</v>
          </cell>
          <cell r="D521" t="str">
            <v>QIS</v>
          </cell>
          <cell r="E521">
            <v>8</v>
          </cell>
          <cell r="F521" t="str">
            <v>2021Q3</v>
          </cell>
          <cell r="G521">
            <v>5206</v>
          </cell>
        </row>
        <row r="522">
          <cell r="B522" t="str">
            <v>2021Q3IS91PT</v>
          </cell>
          <cell r="C522" t="str">
            <v>Power Technique</v>
          </cell>
          <cell r="D522" t="str">
            <v>QIS</v>
          </cell>
          <cell r="E522">
            <v>9</v>
          </cell>
          <cell r="F522" t="str">
            <v>2021Q3</v>
          </cell>
          <cell r="G522">
            <v>3331</v>
          </cell>
        </row>
        <row r="523">
          <cell r="B523" t="str">
            <v>2021Q3IS91CorpElim</v>
          </cell>
          <cell r="C523" t="str">
            <v>Group adjustments</v>
          </cell>
          <cell r="D523" t="str">
            <v>QIS</v>
          </cell>
          <cell r="E523">
            <v>10</v>
          </cell>
          <cell r="F523" t="str">
            <v>2021Q3</v>
          </cell>
          <cell r="G523">
            <v>-170</v>
          </cell>
        </row>
        <row r="524">
          <cell r="B524" t="str">
            <v>2021Q3IS91AC</v>
          </cell>
          <cell r="C524" t="str">
            <v>Orders received</v>
          </cell>
          <cell r="D524" t="str">
            <v>QIS</v>
          </cell>
          <cell r="E524">
            <v>11</v>
          </cell>
          <cell r="F524" t="str">
            <v>2021Q3</v>
          </cell>
          <cell r="G524">
            <v>33023</v>
          </cell>
        </row>
        <row r="525">
          <cell r="B525" t="str">
            <v>2021Q3IS31CT</v>
          </cell>
          <cell r="C525" t="str">
            <v>Compressor Technique</v>
          </cell>
          <cell r="D525" t="str">
            <v>QIS</v>
          </cell>
          <cell r="E525">
            <v>14</v>
          </cell>
          <cell r="F525" t="str">
            <v>2021Q3</v>
          </cell>
          <cell r="G525">
            <v>12792</v>
          </cell>
        </row>
        <row r="526">
          <cell r="B526" t="str">
            <v>2021Q3IS31VT</v>
          </cell>
          <cell r="C526" t="str">
            <v>Vacuum Technique</v>
          </cell>
          <cell r="D526" t="str">
            <v>QIS</v>
          </cell>
          <cell r="E526">
            <v>15</v>
          </cell>
          <cell r="F526" t="str">
            <v>2021Q3</v>
          </cell>
          <cell r="G526">
            <v>7249</v>
          </cell>
        </row>
        <row r="527">
          <cell r="B527" t="str">
            <v>2021Q3IS31IT</v>
          </cell>
          <cell r="C527" t="str">
            <v>Industrial Technique</v>
          </cell>
          <cell r="D527" t="str">
            <v>QIS</v>
          </cell>
          <cell r="E527">
            <v>16</v>
          </cell>
          <cell r="F527" t="str">
            <v>2021Q3</v>
          </cell>
          <cell r="G527">
            <v>4630</v>
          </cell>
        </row>
        <row r="528">
          <cell r="B528" t="str">
            <v>2021Q3IS31PT</v>
          </cell>
          <cell r="C528" t="str">
            <v>Power Technique</v>
          </cell>
          <cell r="D528" t="str">
            <v>QIS</v>
          </cell>
          <cell r="E528">
            <v>17</v>
          </cell>
          <cell r="F528" t="str">
            <v>2021Q3</v>
          </cell>
          <cell r="G528">
            <v>3312</v>
          </cell>
        </row>
        <row r="529">
          <cell r="B529" t="str">
            <v>2021Q3IS31CorpElim</v>
          </cell>
          <cell r="C529" t="str">
            <v>Common Group Functions/Eliminations</v>
          </cell>
          <cell r="D529" t="str">
            <v>QIS</v>
          </cell>
          <cell r="E529">
            <v>18</v>
          </cell>
          <cell r="F529" t="str">
            <v>2021Q3</v>
          </cell>
          <cell r="G529">
            <v>-159</v>
          </cell>
        </row>
        <row r="530">
          <cell r="B530" t="str">
            <v>2021Q3IS31AC</v>
          </cell>
          <cell r="C530" t="str">
            <v>Revenues</v>
          </cell>
          <cell r="D530" t="str">
            <v>QIS</v>
          </cell>
          <cell r="E530">
            <v>19</v>
          </cell>
          <cell r="F530" t="str">
            <v>2021Q3</v>
          </cell>
          <cell r="G530">
            <v>27824</v>
          </cell>
        </row>
        <row r="531">
          <cell r="B531" t="str">
            <v>2021Q3IS41AC</v>
          </cell>
          <cell r="C531" t="str">
            <v>Cost of sales</v>
          </cell>
          <cell r="D531" t="str">
            <v>QIS</v>
          </cell>
          <cell r="E531">
            <v>20</v>
          </cell>
          <cell r="F531" t="str">
            <v>2021Q3</v>
          </cell>
          <cell r="G531">
            <v>-16134</v>
          </cell>
        </row>
        <row r="532">
          <cell r="B532" t="str">
            <v>2021Q3ISGPAC</v>
          </cell>
          <cell r="C532" t="str">
            <v>Gross profit</v>
          </cell>
          <cell r="D532" t="str">
            <v>QIS</v>
          </cell>
          <cell r="E532">
            <v>21</v>
          </cell>
          <cell r="F532" t="str">
            <v>2021Q3</v>
          </cell>
          <cell r="G532">
            <v>11690</v>
          </cell>
        </row>
        <row r="533">
          <cell r="B533" t="str">
            <v>2021Q3IS52AC</v>
          </cell>
          <cell r="C533" t="str">
            <v>Marketing expenses</v>
          </cell>
          <cell r="D533" t="str">
            <v>QIS</v>
          </cell>
          <cell r="E533">
            <v>22</v>
          </cell>
          <cell r="F533" t="str">
            <v>2021Q3</v>
          </cell>
          <cell r="G533">
            <v>-3079</v>
          </cell>
        </row>
        <row r="534">
          <cell r="B534" t="str">
            <v>2021Q3IS51AC</v>
          </cell>
          <cell r="C534" t="str">
            <v>Administrative expenses</v>
          </cell>
          <cell r="D534" t="str">
            <v>QIS</v>
          </cell>
          <cell r="E534">
            <v>23</v>
          </cell>
          <cell r="F534" t="str">
            <v>2021Q3</v>
          </cell>
          <cell r="G534">
            <v>-1750</v>
          </cell>
        </row>
        <row r="535">
          <cell r="B535" t="str">
            <v>2021Q3IS53AC</v>
          </cell>
          <cell r="C535" t="str">
            <v>Research and development costs</v>
          </cell>
          <cell r="D535" t="str">
            <v>QIS</v>
          </cell>
          <cell r="E535">
            <v>24</v>
          </cell>
          <cell r="F535" t="str">
            <v>2021Q3</v>
          </cell>
          <cell r="G535">
            <v>-1024</v>
          </cell>
        </row>
        <row r="536">
          <cell r="B536" t="str">
            <v>2021Q3ISOOPAC</v>
          </cell>
          <cell r="C536" t="str">
            <v>Other operating income and expenses</v>
          </cell>
          <cell r="D536" t="str">
            <v>QIS</v>
          </cell>
          <cell r="E536">
            <v>25</v>
          </cell>
          <cell r="F536" t="str">
            <v>2021Q3</v>
          </cell>
          <cell r="G536">
            <v>163</v>
          </cell>
        </row>
        <row r="537">
          <cell r="B537" t="str">
            <v>2021Q3ISTOEAC</v>
          </cell>
          <cell r="C537" t="str">
            <v>Total Operating Expense</v>
          </cell>
          <cell r="D537" t="str">
            <v>QIS</v>
          </cell>
          <cell r="E537">
            <v>26</v>
          </cell>
          <cell r="F537" t="str">
            <v>2021Q3</v>
          </cell>
          <cell r="G537">
            <v>-21824</v>
          </cell>
        </row>
        <row r="538">
          <cell r="B538" t="str">
            <v>2021Q3ISOPRCT</v>
          </cell>
          <cell r="C538" t="str">
            <v>Compressor Technique</v>
          </cell>
          <cell r="D538" t="str">
            <v>QIS</v>
          </cell>
          <cell r="E538">
            <v>29</v>
          </cell>
          <cell r="F538" t="str">
            <v>2021Q3</v>
          </cell>
          <cell r="G538">
            <v>3087</v>
          </cell>
        </row>
        <row r="539">
          <cell r="B539" t="str">
            <v>2021Q3ISOPRVT</v>
          </cell>
          <cell r="C539" t="str">
            <v>Vacuum Technique</v>
          </cell>
          <cell r="D539" t="str">
            <v>QIS</v>
          </cell>
          <cell r="E539">
            <v>30</v>
          </cell>
          <cell r="F539" t="str">
            <v>2021Q3</v>
          </cell>
          <cell r="G539">
            <v>1748</v>
          </cell>
        </row>
        <row r="540">
          <cell r="B540" t="str">
            <v>2021Q3ISOPRIT</v>
          </cell>
          <cell r="C540" t="str">
            <v>Industrial Technique</v>
          </cell>
          <cell r="D540" t="str">
            <v>QIS</v>
          </cell>
          <cell r="E540">
            <v>31</v>
          </cell>
          <cell r="F540" t="str">
            <v>2021Q3</v>
          </cell>
          <cell r="G540">
            <v>958</v>
          </cell>
        </row>
        <row r="541">
          <cell r="B541" t="str">
            <v>2021Q3ISOPRPT</v>
          </cell>
          <cell r="C541" t="str">
            <v>Power Technique</v>
          </cell>
          <cell r="D541" t="str">
            <v>QIS</v>
          </cell>
          <cell r="E541">
            <v>32</v>
          </cell>
          <cell r="F541" t="str">
            <v>2021Q3</v>
          </cell>
          <cell r="G541">
            <v>548</v>
          </cell>
        </row>
        <row r="542">
          <cell r="B542" t="str">
            <v>2021Q3ISOPRCorpElim</v>
          </cell>
          <cell r="C542" t="str">
            <v>Common Group Items/Eliminations</v>
          </cell>
          <cell r="D542" t="str">
            <v>QIS</v>
          </cell>
          <cell r="E542">
            <v>33</v>
          </cell>
          <cell r="F542" t="str">
            <v>2021Q3</v>
          </cell>
          <cell r="G542">
            <v>-341</v>
          </cell>
        </row>
        <row r="543">
          <cell r="B543" t="str">
            <v>2021Q3ISOPRAC</v>
          </cell>
          <cell r="C543" t="str">
            <v>Operating profit</v>
          </cell>
          <cell r="D543" t="str">
            <v>QIS</v>
          </cell>
          <cell r="E543">
            <v>35</v>
          </cell>
          <cell r="F543" t="str">
            <v>2021Q3</v>
          </cell>
          <cell r="G543">
            <v>6000</v>
          </cell>
        </row>
        <row r="544">
          <cell r="B544" t="str">
            <v>2021Q3OPRMCT</v>
          </cell>
          <cell r="C544" t="str">
            <v>Compressor Technique</v>
          </cell>
          <cell r="D544" t="str">
            <v>QIS</v>
          </cell>
          <cell r="E544">
            <v>38</v>
          </cell>
          <cell r="F544" t="str">
            <v>2021Q3</v>
          </cell>
          <cell r="G544">
            <v>0.24132270168855535</v>
          </cell>
        </row>
        <row r="545">
          <cell r="B545" t="str">
            <v>2021Q3OPRMVT</v>
          </cell>
          <cell r="C545" t="str">
            <v>Vacuum Technique</v>
          </cell>
          <cell r="D545" t="str">
            <v>QIS</v>
          </cell>
          <cell r="E545">
            <v>39</v>
          </cell>
          <cell r="F545" t="str">
            <v>2021Q3</v>
          </cell>
          <cell r="G545">
            <v>0.24113670851151883</v>
          </cell>
        </row>
        <row r="546">
          <cell r="B546" t="str">
            <v>2021Q3OPRMIT</v>
          </cell>
          <cell r="C546" t="str">
            <v>Industrial Technique</v>
          </cell>
          <cell r="D546" t="str">
            <v>QIS</v>
          </cell>
          <cell r="E546">
            <v>40</v>
          </cell>
          <cell r="F546" t="str">
            <v>2021Q3</v>
          </cell>
          <cell r="G546">
            <v>0.20691144708423326</v>
          </cell>
        </row>
        <row r="547">
          <cell r="B547" t="str">
            <v>2021Q3OPRMPT</v>
          </cell>
          <cell r="C547" t="str">
            <v>Power Technique</v>
          </cell>
          <cell r="D547" t="str">
            <v>QIS</v>
          </cell>
          <cell r="E547">
            <v>41</v>
          </cell>
          <cell r="F547" t="str">
            <v>2021Q3</v>
          </cell>
          <cell r="G547">
            <v>0.16545893719806765</v>
          </cell>
        </row>
        <row r="548">
          <cell r="B548" t="str">
            <v>2021Q3OPRMAC</v>
          </cell>
          <cell r="C548" t="str">
            <v>Operating margin</v>
          </cell>
          <cell r="D548" t="str">
            <v>QIS</v>
          </cell>
          <cell r="E548">
            <v>43</v>
          </cell>
          <cell r="F548" t="str">
            <v>2021Q3</v>
          </cell>
          <cell r="G548">
            <v>0.21564117308798159</v>
          </cell>
        </row>
        <row r="549">
          <cell r="B549" t="str">
            <v>2021Q3ISNFIAC</v>
          </cell>
          <cell r="C549" t="str">
            <v>Net financial items</v>
          </cell>
          <cell r="D549" t="str">
            <v>QIS</v>
          </cell>
          <cell r="E549">
            <v>45</v>
          </cell>
          <cell r="F549" t="str">
            <v>2021Q3</v>
          </cell>
          <cell r="G549">
            <v>-55</v>
          </cell>
        </row>
        <row r="550">
          <cell r="B550" t="str">
            <v>2021Q3ISINETAC</v>
          </cell>
          <cell r="C550" t="str">
            <v>of which Interest Net 3)</v>
          </cell>
          <cell r="D550" t="str">
            <v>QIS</v>
          </cell>
          <cell r="E550">
            <v>46</v>
          </cell>
          <cell r="F550" t="str">
            <v>2021Q3</v>
          </cell>
          <cell r="G550">
            <v>-71</v>
          </cell>
        </row>
        <row r="551">
          <cell r="B551" t="str">
            <v>2021Q3ISPBTAC</v>
          </cell>
          <cell r="C551" t="str">
            <v>Profit before tax</v>
          </cell>
          <cell r="D551" t="str">
            <v>QIS</v>
          </cell>
          <cell r="E551">
            <v>47</v>
          </cell>
          <cell r="F551" t="str">
            <v>2021Q3</v>
          </cell>
          <cell r="G551">
            <v>5945</v>
          </cell>
        </row>
        <row r="552">
          <cell r="B552" t="str">
            <v>2021Q3PBTMAC</v>
          </cell>
          <cell r="C552" t="str">
            <v>% of revenues</v>
          </cell>
          <cell r="D552" t="str">
            <v>QIS</v>
          </cell>
          <cell r="E552">
            <v>48</v>
          </cell>
          <cell r="F552" t="str">
            <v>2021Q3</v>
          </cell>
          <cell r="G552">
            <v>0.21366446233467509</v>
          </cell>
        </row>
        <row r="553">
          <cell r="B553" t="str">
            <v>2021Q3ISTAXAC</v>
          </cell>
          <cell r="C553" t="str">
            <v>Income tax expense</v>
          </cell>
          <cell r="D553" t="str">
            <v>QIS</v>
          </cell>
          <cell r="E553">
            <v>50</v>
          </cell>
          <cell r="F553" t="str">
            <v>2021Q3</v>
          </cell>
          <cell r="G553">
            <v>-1388</v>
          </cell>
        </row>
        <row r="554">
          <cell r="B554" t="str">
            <v>2021Q3ISPROFITCONTAC</v>
          </cell>
          <cell r="C554" t="str">
            <v>Profit from continuing operations</v>
          </cell>
          <cell r="D554" t="str">
            <v>QIS</v>
          </cell>
          <cell r="E554">
            <v>52</v>
          </cell>
          <cell r="F554" t="str">
            <v>2021Q3</v>
          </cell>
          <cell r="G554">
            <v>4557</v>
          </cell>
        </row>
        <row r="555">
          <cell r="B555" t="str">
            <v>2021Q3ISPROFTDISCAC</v>
          </cell>
          <cell r="C555" t="str">
            <v>Profit from discontinued operations, net of tax</v>
          </cell>
          <cell r="D555" t="str">
            <v>QIS</v>
          </cell>
          <cell r="E555">
            <v>53</v>
          </cell>
          <cell r="F555" t="str">
            <v>2021Q3</v>
          </cell>
          <cell r="G555">
            <v>0</v>
          </cell>
        </row>
        <row r="556">
          <cell r="B556" t="str">
            <v>2021Q3ISPROFITAC</v>
          </cell>
          <cell r="C556" t="str">
            <v>Profit for the period</v>
          </cell>
          <cell r="D556" t="str">
            <v>QIS</v>
          </cell>
          <cell r="E556">
            <v>54</v>
          </cell>
          <cell r="F556" t="str">
            <v>2021Q3</v>
          </cell>
          <cell r="G556">
            <v>4557</v>
          </cell>
        </row>
        <row r="557">
          <cell r="B557" t="str">
            <v>2021Q3PROFITMAC</v>
          </cell>
          <cell r="C557" t="str">
            <v>Profit for the period, margin</v>
          </cell>
          <cell r="D557" t="str">
            <v>QIS</v>
          </cell>
          <cell r="E557">
            <v>55</v>
          </cell>
          <cell r="F557" t="str">
            <v>2021Q3</v>
          </cell>
          <cell r="G557">
            <v>0.16377947096032203</v>
          </cell>
        </row>
        <row r="558">
          <cell r="B558" t="str">
            <v>2021Q3ISEHPAC</v>
          </cell>
          <cell r="C558" t="str">
            <v>Profit for the period attributable to owners of the parent</v>
          </cell>
          <cell r="D558" t="str">
            <v>QIS</v>
          </cell>
          <cell r="E558">
            <v>56</v>
          </cell>
          <cell r="F558" t="str">
            <v>2021Q3</v>
          </cell>
          <cell r="G558">
            <v>4557</v>
          </cell>
        </row>
        <row r="559">
          <cell r="B559" t="str">
            <v>2021Q3ISMIAC</v>
          </cell>
          <cell r="C559" t="str">
            <v>Profit for the period attributable to non-controlling interests</v>
          </cell>
          <cell r="D559" t="str">
            <v>QIS</v>
          </cell>
          <cell r="E559">
            <v>57</v>
          </cell>
          <cell r="F559" t="str">
            <v>2021Q3</v>
          </cell>
          <cell r="G559">
            <v>0</v>
          </cell>
        </row>
        <row r="560">
          <cell r="B560" t="str">
            <v>2021Q3OTIAC</v>
          </cell>
          <cell r="C560" t="str">
            <v>Items affecting comparability in operating profit</v>
          </cell>
          <cell r="D560" t="str">
            <v>QIS</v>
          </cell>
          <cell r="E560">
            <v>59</v>
          </cell>
          <cell r="F560" t="str">
            <v>2021Q3</v>
          </cell>
          <cell r="G560">
            <v>-109</v>
          </cell>
        </row>
        <row r="561">
          <cell r="B561" t="str">
            <v>2021Q3OTICorpElim</v>
          </cell>
          <cell r="C561" t="str">
            <v>Corporate Items</v>
          </cell>
          <cell r="D561" t="str">
            <v>QIS</v>
          </cell>
          <cell r="E561">
            <v>64</v>
          </cell>
          <cell r="F561" t="str">
            <v>2021Q3</v>
          </cell>
          <cell r="G561">
            <v>-109</v>
          </cell>
        </row>
        <row r="562">
          <cell r="B562" t="str">
            <v>2021Q3ADJOPRAC</v>
          </cell>
          <cell r="C562" t="str">
            <v>Adjusted operating profit</v>
          </cell>
          <cell r="D562" t="str">
            <v>QIS</v>
          </cell>
          <cell r="E562">
            <v>65</v>
          </cell>
          <cell r="F562" t="str">
            <v>2021Q3</v>
          </cell>
          <cell r="G562">
            <v>6109</v>
          </cell>
        </row>
        <row r="563">
          <cell r="B563" t="str">
            <v>2021Q3AdjMCT</v>
          </cell>
          <cell r="C563" t="str">
            <v>Compressor Technique</v>
          </cell>
          <cell r="D563" t="str">
            <v>QIS</v>
          </cell>
          <cell r="E563">
            <v>68</v>
          </cell>
          <cell r="F563" t="str">
            <v>2021Q3</v>
          </cell>
          <cell r="G563">
            <v>0.24132270168855535</v>
          </cell>
        </row>
        <row r="564">
          <cell r="B564" t="str">
            <v>2021Q3AdjMVT</v>
          </cell>
          <cell r="C564" t="str">
            <v>Vacuum Technique</v>
          </cell>
          <cell r="D564" t="str">
            <v>QIS</v>
          </cell>
          <cell r="E564">
            <v>69</v>
          </cell>
          <cell r="F564" t="str">
            <v>2021Q3</v>
          </cell>
          <cell r="G564">
            <v>0.24113670851151883</v>
          </cell>
        </row>
        <row r="565">
          <cell r="B565" t="str">
            <v>2021Q3AdjMIT</v>
          </cell>
          <cell r="C565" t="str">
            <v>Industrial Technique</v>
          </cell>
          <cell r="D565" t="str">
            <v>QIS</v>
          </cell>
          <cell r="E565">
            <v>70</v>
          </cell>
          <cell r="F565" t="str">
            <v>2021Q3</v>
          </cell>
          <cell r="G565">
            <v>0.20691144708423326</v>
          </cell>
        </row>
        <row r="566">
          <cell r="B566" t="str">
            <v>2021Q3AdjMPT</v>
          </cell>
          <cell r="C566" t="str">
            <v>Power Technique</v>
          </cell>
          <cell r="D566" t="str">
            <v>QIS</v>
          </cell>
          <cell r="E566">
            <v>71</v>
          </cell>
          <cell r="F566" t="str">
            <v>2021Q3</v>
          </cell>
          <cell r="G566">
            <v>0.16545893719806765</v>
          </cell>
        </row>
        <row r="567">
          <cell r="B567" t="str">
            <v>2021Q3ADJOPRMAC</v>
          </cell>
          <cell r="C567" t="str">
            <v>Adjusted operating margin</v>
          </cell>
          <cell r="D567" t="str">
            <v>QIS</v>
          </cell>
          <cell r="E567">
            <v>73</v>
          </cell>
          <cell r="F567" t="str">
            <v>2021Q3</v>
          </cell>
          <cell r="G567">
            <v>0.21955865439907993</v>
          </cell>
        </row>
        <row r="568">
          <cell r="B568" t="str">
            <v>2020IS91CT</v>
          </cell>
          <cell r="C568" t="str">
            <v>Compressor Technique</v>
          </cell>
          <cell r="D568" t="str">
            <v>YIS</v>
          </cell>
          <cell r="E568">
            <v>6</v>
          </cell>
          <cell r="F568">
            <v>2020</v>
          </cell>
          <cell r="G568">
            <v>47401</v>
          </cell>
        </row>
        <row r="569">
          <cell r="B569" t="str">
            <v>2020IS91VT</v>
          </cell>
          <cell r="C569" t="str">
            <v>Vacuum Technique</v>
          </cell>
          <cell r="D569" t="str">
            <v>YIS</v>
          </cell>
          <cell r="E569">
            <v>7</v>
          </cell>
          <cell r="F569">
            <v>2020</v>
          </cell>
          <cell r="G569">
            <v>25583</v>
          </cell>
        </row>
        <row r="570">
          <cell r="B570" t="str">
            <v>2020IS91IT</v>
          </cell>
          <cell r="C570" t="str">
            <v>Industrial Technique</v>
          </cell>
          <cell r="D570" t="str">
            <v>YIS</v>
          </cell>
          <cell r="E570">
            <v>8</v>
          </cell>
          <cell r="F570">
            <v>2020</v>
          </cell>
          <cell r="G570">
            <v>16254</v>
          </cell>
        </row>
        <row r="571">
          <cell r="B571" t="str">
            <v>2020IS91PT</v>
          </cell>
          <cell r="C571" t="str">
            <v>Power Technique</v>
          </cell>
          <cell r="D571" t="str">
            <v>YIS</v>
          </cell>
          <cell r="E571">
            <v>9</v>
          </cell>
          <cell r="F571">
            <v>2020</v>
          </cell>
          <cell r="G571">
            <v>11810</v>
          </cell>
        </row>
        <row r="572">
          <cell r="B572" t="str">
            <v>2020IS91CorpElim</v>
          </cell>
          <cell r="C572" t="str">
            <v>Group adjustments</v>
          </cell>
          <cell r="D572" t="str">
            <v>YIS</v>
          </cell>
          <cell r="E572">
            <v>10</v>
          </cell>
          <cell r="F572">
            <v>2020</v>
          </cell>
          <cell r="G572">
            <v>-494</v>
          </cell>
        </row>
        <row r="573">
          <cell r="B573" t="str">
            <v>2020IS91AC</v>
          </cell>
          <cell r="C573" t="str">
            <v>Orders received</v>
          </cell>
          <cell r="D573" t="str">
            <v>YIS</v>
          </cell>
          <cell r="E573">
            <v>11</v>
          </cell>
          <cell r="F573">
            <v>2020</v>
          </cell>
          <cell r="G573">
            <v>100554</v>
          </cell>
        </row>
        <row r="574">
          <cell r="B574" t="str">
            <v>2020IS31CT</v>
          </cell>
          <cell r="C574" t="str">
            <v>Compressor Technique</v>
          </cell>
          <cell r="D574" t="str">
            <v>YIS</v>
          </cell>
          <cell r="E574">
            <v>14</v>
          </cell>
          <cell r="F574">
            <v>2020</v>
          </cell>
          <cell r="G574">
            <v>47329</v>
          </cell>
        </row>
        <row r="575">
          <cell r="B575" t="str">
            <v>2020IS31VT</v>
          </cell>
          <cell r="C575" t="str">
            <v>Vacuum Technique</v>
          </cell>
          <cell r="D575" t="str">
            <v>YIS</v>
          </cell>
          <cell r="E575">
            <v>15</v>
          </cell>
          <cell r="F575">
            <v>2020</v>
          </cell>
          <cell r="G575">
            <v>24685</v>
          </cell>
        </row>
        <row r="576">
          <cell r="B576" t="str">
            <v>2020IS31IT</v>
          </cell>
          <cell r="C576" t="str">
            <v>Industrial Technique</v>
          </cell>
          <cell r="D576" t="str">
            <v>YIS</v>
          </cell>
          <cell r="E576">
            <v>16</v>
          </cell>
          <cell r="F576">
            <v>2020</v>
          </cell>
          <cell r="G576">
            <v>16176</v>
          </cell>
        </row>
        <row r="577">
          <cell r="B577" t="str">
            <v>2020IS31PT</v>
          </cell>
          <cell r="C577" t="str">
            <v>Power Technique</v>
          </cell>
          <cell r="D577" t="str">
            <v>YIS</v>
          </cell>
          <cell r="E577">
            <v>17</v>
          </cell>
          <cell r="F577">
            <v>2020</v>
          </cell>
          <cell r="G577">
            <v>12106</v>
          </cell>
        </row>
        <row r="578">
          <cell r="B578" t="str">
            <v>2020IS31CorpElim</v>
          </cell>
          <cell r="C578" t="str">
            <v>Common Group Functions/Eliminations</v>
          </cell>
          <cell r="D578" t="str">
            <v>YIS</v>
          </cell>
          <cell r="E578">
            <v>18</v>
          </cell>
          <cell r="F578">
            <v>2020</v>
          </cell>
          <cell r="G578">
            <v>-509</v>
          </cell>
        </row>
        <row r="579">
          <cell r="B579" t="str">
            <v>2020IS31AC</v>
          </cell>
          <cell r="C579" t="str">
            <v>Revenues</v>
          </cell>
          <cell r="D579" t="str">
            <v>YIS</v>
          </cell>
          <cell r="E579">
            <v>19</v>
          </cell>
          <cell r="F579">
            <v>2020</v>
          </cell>
          <cell r="G579">
            <v>99787</v>
          </cell>
        </row>
        <row r="580">
          <cell r="B580" t="str">
            <v>2020IS41AC</v>
          </cell>
          <cell r="C580" t="str">
            <v>Cost of sales</v>
          </cell>
          <cell r="D580" t="str">
            <v>YIS</v>
          </cell>
          <cell r="E580">
            <v>20</v>
          </cell>
          <cell r="F580">
            <v>2020</v>
          </cell>
          <cell r="G580">
            <v>-58607</v>
          </cell>
        </row>
        <row r="581">
          <cell r="B581" t="str">
            <v>2020ISGPAC</v>
          </cell>
          <cell r="C581" t="str">
            <v>Gross profit</v>
          </cell>
          <cell r="D581" t="str">
            <v>YIS</v>
          </cell>
          <cell r="E581">
            <v>21</v>
          </cell>
          <cell r="F581">
            <v>2020</v>
          </cell>
          <cell r="G581">
            <v>41180</v>
          </cell>
        </row>
        <row r="582">
          <cell r="B582" t="str">
            <v>2020IS52AC</v>
          </cell>
          <cell r="C582" t="str">
            <v>Marketing expenses</v>
          </cell>
          <cell r="D582" t="str">
            <v>YIS</v>
          </cell>
          <cell r="E582">
            <v>22</v>
          </cell>
          <cell r="F582">
            <v>2020</v>
          </cell>
          <cell r="G582">
            <v>-11334</v>
          </cell>
        </row>
        <row r="583">
          <cell r="B583" t="str">
            <v>2020IS51AC</v>
          </cell>
          <cell r="C583" t="str">
            <v>Administrative expenses</v>
          </cell>
          <cell r="D583" t="str">
            <v>YIS</v>
          </cell>
          <cell r="E583">
            <v>23</v>
          </cell>
          <cell r="F583">
            <v>2020</v>
          </cell>
          <cell r="G583">
            <v>-6493</v>
          </cell>
        </row>
        <row r="584">
          <cell r="B584" t="str">
            <v>2020IS53AC</v>
          </cell>
          <cell r="C584" t="str">
            <v>Research and development costs</v>
          </cell>
          <cell r="D584" t="str">
            <v>YIS</v>
          </cell>
          <cell r="E584">
            <v>24</v>
          </cell>
          <cell r="F584">
            <v>2020</v>
          </cell>
          <cell r="G584">
            <v>-3762</v>
          </cell>
        </row>
        <row r="585">
          <cell r="B585" t="str">
            <v>2020ISOOPAC</v>
          </cell>
          <cell r="C585" t="str">
            <v>Other operating income and expenses</v>
          </cell>
          <cell r="D585" t="str">
            <v>YIS</v>
          </cell>
          <cell r="E585">
            <v>25</v>
          </cell>
          <cell r="F585">
            <v>2020</v>
          </cell>
          <cell r="G585">
            <v>-445</v>
          </cell>
        </row>
        <row r="586">
          <cell r="B586" t="str">
            <v>2020ISTOEAC</v>
          </cell>
          <cell r="C586" t="str">
            <v>Total Operating Expense</v>
          </cell>
          <cell r="D586" t="str">
            <v>YIS</v>
          </cell>
          <cell r="E586">
            <v>26</v>
          </cell>
          <cell r="F586">
            <v>2020</v>
          </cell>
          <cell r="G586">
            <v>-80641</v>
          </cell>
        </row>
        <row r="587">
          <cell r="B587" t="str">
            <v>2020ISOPRCT</v>
          </cell>
          <cell r="C587" t="str">
            <v>Compressor Technique</v>
          </cell>
          <cell r="D587" t="str">
            <v>YIS</v>
          </cell>
          <cell r="E587">
            <v>28</v>
          </cell>
          <cell r="F587">
            <v>2020</v>
          </cell>
          <cell r="G587">
            <v>10658</v>
          </cell>
        </row>
        <row r="588">
          <cell r="B588" t="str">
            <v>2020ISOPRVT</v>
          </cell>
          <cell r="C588" t="str">
            <v>Vacuum Technique</v>
          </cell>
          <cell r="D588" t="str">
            <v>YIS</v>
          </cell>
          <cell r="E588">
            <v>29</v>
          </cell>
          <cell r="F588">
            <v>2020</v>
          </cell>
          <cell r="G588">
            <v>5519</v>
          </cell>
        </row>
        <row r="589">
          <cell r="B589" t="str">
            <v>2020ISOPRIT</v>
          </cell>
          <cell r="C589" t="str">
            <v>Industrial Technique</v>
          </cell>
          <cell r="D589" t="str">
            <v>YIS</v>
          </cell>
          <cell r="E589">
            <v>30</v>
          </cell>
          <cell r="F589">
            <v>2020</v>
          </cell>
          <cell r="G589">
            <v>2422</v>
          </cell>
        </row>
        <row r="590">
          <cell r="B590" t="str">
            <v>2020ISOPRPT</v>
          </cell>
          <cell r="C590" t="str">
            <v>Power Technique</v>
          </cell>
          <cell r="D590" t="str">
            <v>YIS</v>
          </cell>
          <cell r="E590">
            <v>31</v>
          </cell>
          <cell r="F590">
            <v>2020</v>
          </cell>
          <cell r="G590">
            <v>1594</v>
          </cell>
        </row>
        <row r="591">
          <cell r="B591" t="str">
            <v>2020ISOPRCorpElim</v>
          </cell>
          <cell r="C591" t="str">
            <v>Common Group Items/Eliminations</v>
          </cell>
          <cell r="D591" t="str">
            <v>YIS</v>
          </cell>
          <cell r="E591">
            <v>32</v>
          </cell>
          <cell r="F591">
            <v>2020</v>
          </cell>
          <cell r="G591">
            <v>-1047</v>
          </cell>
        </row>
        <row r="592">
          <cell r="B592" t="str">
            <v>2020ISOPRAC</v>
          </cell>
          <cell r="C592" t="str">
            <v>Operating profit</v>
          </cell>
          <cell r="D592" t="str">
            <v>YIS</v>
          </cell>
          <cell r="E592">
            <v>34</v>
          </cell>
          <cell r="F592">
            <v>2020</v>
          </cell>
          <cell r="G592">
            <v>19146</v>
          </cell>
        </row>
        <row r="593">
          <cell r="B593" t="str">
            <v>2020OPRMCT</v>
          </cell>
          <cell r="C593" t="str">
            <v>Compressor Technique</v>
          </cell>
          <cell r="D593" t="str">
            <v>YIS</v>
          </cell>
          <cell r="E593">
            <v>37</v>
          </cell>
          <cell r="F593">
            <v>2020</v>
          </cell>
          <cell r="G593">
            <v>0.22518963003655265</v>
          </cell>
        </row>
        <row r="594">
          <cell r="B594" t="str">
            <v>2020OPRMVT</v>
          </cell>
          <cell r="C594" t="str">
            <v>Vacuum Technique</v>
          </cell>
          <cell r="D594" t="str">
            <v>YIS</v>
          </cell>
          <cell r="E594">
            <v>38</v>
          </cell>
          <cell r="F594">
            <v>2020</v>
          </cell>
          <cell r="G594">
            <v>0.22357707109580718</v>
          </cell>
        </row>
        <row r="595">
          <cell r="B595" t="str">
            <v>2020OPRMIT</v>
          </cell>
          <cell r="C595" t="str">
            <v>Industrial Technique</v>
          </cell>
          <cell r="D595" t="str">
            <v>YIS</v>
          </cell>
          <cell r="E595">
            <v>39</v>
          </cell>
          <cell r="F595">
            <v>2020</v>
          </cell>
          <cell r="G595">
            <v>0.14972799208704254</v>
          </cell>
        </row>
        <row r="596">
          <cell r="B596" t="str">
            <v>2020OPRMPT</v>
          </cell>
          <cell r="C596" t="str">
            <v>Power Technique</v>
          </cell>
          <cell r="D596" t="str">
            <v>YIS</v>
          </cell>
          <cell r="E596">
            <v>40</v>
          </cell>
          <cell r="F596">
            <v>2020</v>
          </cell>
          <cell r="G596">
            <v>0.13167024615892944</v>
          </cell>
        </row>
        <row r="597">
          <cell r="B597" t="str">
            <v>2020OPRMAC</v>
          </cell>
          <cell r="C597" t="str">
            <v>Operating margin</v>
          </cell>
          <cell r="D597" t="str">
            <v>YIS</v>
          </cell>
          <cell r="E597">
            <v>42</v>
          </cell>
          <cell r="F597">
            <v>2020</v>
          </cell>
          <cell r="G597">
            <v>0.1918686802890156</v>
          </cell>
        </row>
        <row r="598">
          <cell r="B598" t="str">
            <v>2020ISNFIAC</v>
          </cell>
          <cell r="C598" t="str">
            <v>Net financial items</v>
          </cell>
          <cell r="D598" t="str">
            <v>YIS</v>
          </cell>
          <cell r="E598">
            <v>44</v>
          </cell>
          <cell r="F598">
            <v>2020</v>
          </cell>
          <cell r="G598">
            <v>-321</v>
          </cell>
        </row>
        <row r="599">
          <cell r="B599" t="str">
            <v>2020ISINETAC</v>
          </cell>
          <cell r="C599" t="str">
            <v>Interest Net</v>
          </cell>
          <cell r="D599" t="str">
            <v>YIS</v>
          </cell>
          <cell r="E599">
            <v>45</v>
          </cell>
          <cell r="F599">
            <v>2020</v>
          </cell>
          <cell r="G599">
            <v>-245</v>
          </cell>
        </row>
        <row r="600">
          <cell r="B600" t="str">
            <v>2020ISPBTAC</v>
          </cell>
          <cell r="C600" t="str">
            <v>Profit before tax</v>
          </cell>
          <cell r="D600" t="str">
            <v>YIS</v>
          </cell>
          <cell r="E600">
            <v>46</v>
          </cell>
          <cell r="F600">
            <v>2020</v>
          </cell>
          <cell r="G600">
            <v>18825</v>
          </cell>
        </row>
        <row r="601">
          <cell r="B601" t="str">
            <v>2020PBTMAC</v>
          </cell>
          <cell r="C601" t="str">
            <v>% of revenues</v>
          </cell>
          <cell r="D601" t="str">
            <v>YIS</v>
          </cell>
          <cell r="E601">
            <v>47</v>
          </cell>
          <cell r="F601">
            <v>2020</v>
          </cell>
          <cell r="G601">
            <v>0.18865182839448025</v>
          </cell>
        </row>
        <row r="602">
          <cell r="B602" t="str">
            <v>2020ISTAXAC</v>
          </cell>
          <cell r="C602" t="str">
            <v>Income tax expense</v>
          </cell>
          <cell r="D602" t="str">
            <v>YIS</v>
          </cell>
          <cell r="E602">
            <v>49</v>
          </cell>
          <cell r="F602">
            <v>2020</v>
          </cell>
          <cell r="G602">
            <v>-4042</v>
          </cell>
        </row>
        <row r="603">
          <cell r="B603" t="str">
            <v>2020ISPROFITCONTAC</v>
          </cell>
          <cell r="C603" t="str">
            <v>Profit from continuing operations</v>
          </cell>
          <cell r="D603" t="str">
            <v>YIS</v>
          </cell>
          <cell r="E603">
            <v>51</v>
          </cell>
          <cell r="F603">
            <v>2020</v>
          </cell>
          <cell r="G603">
            <v>14783</v>
          </cell>
        </row>
        <row r="604">
          <cell r="B604" t="str">
            <v>2020ISPROFTDISCAC</v>
          </cell>
          <cell r="C604" t="str">
            <v>Profit from discontinued operations, net of tax</v>
          </cell>
          <cell r="D604" t="str">
            <v>YIS</v>
          </cell>
          <cell r="E604">
            <v>52</v>
          </cell>
          <cell r="F604">
            <v>2020</v>
          </cell>
          <cell r="G604">
            <v>0</v>
          </cell>
        </row>
        <row r="605">
          <cell r="B605" t="str">
            <v>2020ISPROFITAC</v>
          </cell>
          <cell r="C605" t="str">
            <v>Profit for the period</v>
          </cell>
          <cell r="D605" t="str">
            <v>YIS</v>
          </cell>
          <cell r="E605">
            <v>53</v>
          </cell>
          <cell r="F605">
            <v>2020</v>
          </cell>
          <cell r="G605">
            <v>14783</v>
          </cell>
        </row>
        <row r="606">
          <cell r="B606" t="str">
            <v>2020PROFITMAC</v>
          </cell>
          <cell r="C606" t="str">
            <v>Profit for the period, margin</v>
          </cell>
          <cell r="D606" t="str">
            <v>YIS</v>
          </cell>
          <cell r="E606">
            <v>54</v>
          </cell>
          <cell r="F606">
            <v>2020</v>
          </cell>
          <cell r="G606">
            <v>0.14814555002154589</v>
          </cell>
        </row>
        <row r="607">
          <cell r="B607" t="str">
            <v>2020ISEHPAC</v>
          </cell>
          <cell r="C607" t="str">
            <v>Profit for the period attributable to owners of the parent</v>
          </cell>
          <cell r="D607" t="str">
            <v>YIS</v>
          </cell>
          <cell r="E607">
            <v>55</v>
          </cell>
          <cell r="F607">
            <v>2020</v>
          </cell>
          <cell r="G607">
            <v>14779</v>
          </cell>
        </row>
        <row r="608">
          <cell r="B608" t="str">
            <v>2020ISMIAC</v>
          </cell>
          <cell r="C608" t="str">
            <v>Profit for the period attributable to non-controlling interests</v>
          </cell>
          <cell r="D608" t="str">
            <v>YIS</v>
          </cell>
          <cell r="E608">
            <v>56</v>
          </cell>
          <cell r="F608">
            <v>2020</v>
          </cell>
          <cell r="G608">
            <v>4</v>
          </cell>
        </row>
        <row r="609">
          <cell r="B609" t="str">
            <v>2020OTIAC</v>
          </cell>
          <cell r="C609" t="str">
            <v>Items affecting comparability in operating profit</v>
          </cell>
          <cell r="D609" t="str">
            <v>YIS</v>
          </cell>
          <cell r="E609">
            <v>58</v>
          </cell>
          <cell r="F609">
            <v>2020</v>
          </cell>
          <cell r="G609">
            <v>-852</v>
          </cell>
        </row>
        <row r="610">
          <cell r="B610" t="str">
            <v>2020OTIVT</v>
          </cell>
          <cell r="C610" t="str">
            <v>Vacuum Technique</v>
          </cell>
          <cell r="D610" t="str">
            <v>YIS</v>
          </cell>
          <cell r="E610">
            <v>60</v>
          </cell>
          <cell r="F610">
            <v>2020</v>
          </cell>
          <cell r="G610">
            <v>-300</v>
          </cell>
        </row>
        <row r="611">
          <cell r="B611" t="str">
            <v>2020OTIIT</v>
          </cell>
          <cell r="C611" t="str">
            <v>Industrial Technique</v>
          </cell>
          <cell r="D611" t="str">
            <v>YIS</v>
          </cell>
          <cell r="E611">
            <v>61</v>
          </cell>
          <cell r="F611">
            <v>2020</v>
          </cell>
          <cell r="G611">
            <v>-190</v>
          </cell>
        </row>
        <row r="612">
          <cell r="B612" t="str">
            <v>2020OTIPT</v>
          </cell>
          <cell r="C612" t="str">
            <v>Power Technique</v>
          </cell>
          <cell r="D612" t="str">
            <v>YIS</v>
          </cell>
          <cell r="E612">
            <v>62</v>
          </cell>
          <cell r="F612">
            <v>2020</v>
          </cell>
          <cell r="G612">
            <v>-50</v>
          </cell>
        </row>
        <row r="613">
          <cell r="B613" t="str">
            <v>2020OTICorpElim</v>
          </cell>
          <cell r="C613" t="str">
            <v>Corporate Items</v>
          </cell>
          <cell r="D613" t="str">
            <v>YIS</v>
          </cell>
          <cell r="E613">
            <v>63</v>
          </cell>
          <cell r="F613">
            <v>2020</v>
          </cell>
          <cell r="G613">
            <v>-312</v>
          </cell>
        </row>
        <row r="614">
          <cell r="B614" t="str">
            <v>2020ADJOPRAC</v>
          </cell>
          <cell r="C614" t="str">
            <v>Adjusted operating profit</v>
          </cell>
          <cell r="D614" t="str">
            <v>YIS</v>
          </cell>
          <cell r="E614">
            <v>64</v>
          </cell>
          <cell r="F614">
            <v>2020</v>
          </cell>
          <cell r="G614">
            <v>19998</v>
          </cell>
        </row>
        <row r="615">
          <cell r="B615" t="str">
            <v>2020AdjMCT</v>
          </cell>
          <cell r="C615" t="str">
            <v>Compressor Technique</v>
          </cell>
          <cell r="D615" t="str">
            <v>YIS</v>
          </cell>
          <cell r="E615">
            <v>67</v>
          </cell>
          <cell r="F615">
            <v>2020</v>
          </cell>
          <cell r="G615">
            <v>0.22518963003655265</v>
          </cell>
        </row>
        <row r="616">
          <cell r="B616" t="str">
            <v>2020AdjMVT</v>
          </cell>
          <cell r="C616" t="str">
            <v>Vacuum Technique</v>
          </cell>
          <cell r="D616" t="str">
            <v>YIS</v>
          </cell>
          <cell r="E616">
            <v>68</v>
          </cell>
          <cell r="F616">
            <v>2020</v>
          </cell>
          <cell r="G616">
            <v>0.2357302005266356</v>
          </cell>
        </row>
        <row r="617">
          <cell r="B617" t="str">
            <v>2020AdjMIT</v>
          </cell>
          <cell r="C617" t="str">
            <v>Industrial Technique</v>
          </cell>
          <cell r="D617" t="str">
            <v>YIS</v>
          </cell>
          <cell r="E617">
            <v>69</v>
          </cell>
          <cell r="F617">
            <v>2020</v>
          </cell>
          <cell r="G617">
            <v>0.16147378832838774</v>
          </cell>
        </row>
        <row r="618">
          <cell r="B618" t="str">
            <v>2020AdjMPT</v>
          </cell>
          <cell r="C618" t="str">
            <v>Power Technique</v>
          </cell>
          <cell r="D618" t="str">
            <v>YIS</v>
          </cell>
          <cell r="E618">
            <v>70</v>
          </cell>
          <cell r="F618">
            <v>2020</v>
          </cell>
          <cell r="G618">
            <v>0.13580042953907154</v>
          </cell>
        </row>
        <row r="619">
          <cell r="B619" t="str">
            <v>2020ADJOPRMAC</v>
          </cell>
          <cell r="C619" t="str">
            <v>Adjusted operating margin</v>
          </cell>
          <cell r="D619" t="str">
            <v>YIS</v>
          </cell>
          <cell r="E619">
            <v>72</v>
          </cell>
          <cell r="F619">
            <v>2020</v>
          </cell>
          <cell r="G619">
            <v>0.2004068666259132</v>
          </cell>
        </row>
        <row r="620">
          <cell r="B620" t="str">
            <v>2020KRANSYTDBAC</v>
          </cell>
          <cell r="C620" t="str">
            <v>Basic weighted average number of shares outstanding, millions</v>
          </cell>
          <cell r="D620" t="str">
            <v>YIS</v>
          </cell>
          <cell r="E620">
            <v>74</v>
          </cell>
          <cell r="F620">
            <v>2020</v>
          </cell>
          <cell r="G620">
            <v>1215.4000000000001</v>
          </cell>
        </row>
        <row r="621">
          <cell r="B621" t="str">
            <v>2020KRANSYTDDAC</v>
          </cell>
          <cell r="C621" t="str">
            <v>Diluted weighted average number of shares outstanding, millions</v>
          </cell>
          <cell r="D621" t="str">
            <v>YIS</v>
          </cell>
          <cell r="E621">
            <v>75</v>
          </cell>
          <cell r="F621">
            <v>2020</v>
          </cell>
          <cell r="G621">
            <v>1217.2</v>
          </cell>
        </row>
        <row r="622">
          <cell r="B622" t="str">
            <v>2020FI10AC</v>
          </cell>
          <cell r="C622" t="str">
            <v>Intangible assets</v>
          </cell>
          <cell r="D622" t="str">
            <v>YBS</v>
          </cell>
          <cell r="E622">
            <v>5</v>
          </cell>
          <cell r="F622">
            <v>2020</v>
          </cell>
          <cell r="G622">
            <v>45840</v>
          </cell>
        </row>
        <row r="623">
          <cell r="B623" t="str">
            <v>2020FI11HFLAC</v>
          </cell>
          <cell r="C623" t="str">
            <v>Rental equipment</v>
          </cell>
          <cell r="D623" t="str">
            <v>YBS</v>
          </cell>
          <cell r="E623">
            <v>6</v>
          </cell>
          <cell r="F623">
            <v>2020</v>
          </cell>
          <cell r="G623">
            <v>2255</v>
          </cell>
        </row>
        <row r="624">
          <cell r="B624" t="str">
            <v>2020FI11PPEAC</v>
          </cell>
          <cell r="C624" t="str">
            <v>Other property, plant and equipment</v>
          </cell>
          <cell r="D624" t="str">
            <v>YBS</v>
          </cell>
          <cell r="E624">
            <v>7</v>
          </cell>
          <cell r="F624">
            <v>2020</v>
          </cell>
          <cell r="G624">
            <v>11136</v>
          </cell>
        </row>
        <row r="625">
          <cell r="B625" t="str">
            <v>2020FI12_131AC</v>
          </cell>
          <cell r="C625" t="str">
            <v>Financial assets and other receivables</v>
          </cell>
          <cell r="D625" t="str">
            <v>YBS</v>
          </cell>
          <cell r="E625">
            <v>8</v>
          </cell>
          <cell r="F625">
            <v>2020</v>
          </cell>
          <cell r="G625">
            <v>1706</v>
          </cell>
        </row>
        <row r="626">
          <cell r="B626" t="str">
            <v>2020FI139AC</v>
          </cell>
          <cell r="C626" t="str">
            <v>Deferred tax assets</v>
          </cell>
          <cell r="D626" t="str">
            <v>YBS</v>
          </cell>
          <cell r="E626">
            <v>9</v>
          </cell>
          <cell r="F626">
            <v>2020</v>
          </cell>
          <cell r="G626">
            <v>1484</v>
          </cell>
        </row>
        <row r="627">
          <cell r="B627" t="str">
            <v>2020FI1NCAC</v>
          </cell>
          <cell r="C627" t="str">
            <v>Total non-current assets</v>
          </cell>
          <cell r="D627" t="str">
            <v>YBS</v>
          </cell>
          <cell r="E627">
            <v>10</v>
          </cell>
          <cell r="F627">
            <v>2020</v>
          </cell>
          <cell r="G627">
            <v>62421</v>
          </cell>
        </row>
        <row r="628">
          <cell r="B628" t="str">
            <v>2020FI14AC</v>
          </cell>
          <cell r="C628" t="str">
            <v>Inventories</v>
          </cell>
          <cell r="D628" t="str">
            <v>YBS</v>
          </cell>
          <cell r="E628">
            <v>11</v>
          </cell>
          <cell r="F628">
            <v>2020</v>
          </cell>
          <cell r="G628">
            <v>13450</v>
          </cell>
        </row>
        <row r="629">
          <cell r="B629" t="str">
            <v>2020FI15_16AC</v>
          </cell>
          <cell r="C629" t="str">
            <v>Trade and other receivables</v>
          </cell>
          <cell r="D629" t="str">
            <v>YBS</v>
          </cell>
          <cell r="E629">
            <v>12</v>
          </cell>
          <cell r="F629">
            <v>2020</v>
          </cell>
          <cell r="G629">
            <v>25777</v>
          </cell>
        </row>
        <row r="630">
          <cell r="B630" t="str">
            <v>2020FI17AC</v>
          </cell>
          <cell r="C630" t="str">
            <v>Other financial assets</v>
          </cell>
          <cell r="D630" t="str">
            <v>YBS</v>
          </cell>
          <cell r="E630">
            <v>13</v>
          </cell>
          <cell r="F630">
            <v>2020</v>
          </cell>
          <cell r="G630">
            <v>58</v>
          </cell>
        </row>
        <row r="631">
          <cell r="B631" t="str">
            <v>2020FI18AC</v>
          </cell>
          <cell r="C631" t="str">
            <v>Cash and cash equivalents</v>
          </cell>
          <cell r="D631" t="str">
            <v>YBS</v>
          </cell>
          <cell r="E631">
            <v>14</v>
          </cell>
          <cell r="F631">
            <v>2020</v>
          </cell>
          <cell r="G631">
            <v>11655</v>
          </cell>
        </row>
        <row r="632">
          <cell r="B632" t="str">
            <v>2020FI19AC</v>
          </cell>
          <cell r="C632" t="str">
            <v>Assets classified as held for sale</v>
          </cell>
          <cell r="D632" t="str">
            <v>YBS</v>
          </cell>
          <cell r="E632">
            <v>15</v>
          </cell>
          <cell r="F632">
            <v>2020</v>
          </cell>
          <cell r="G632">
            <v>5</v>
          </cell>
        </row>
        <row r="633">
          <cell r="B633" t="str">
            <v>2020FI1CAC</v>
          </cell>
          <cell r="C633" t="str">
            <v>Total current assets</v>
          </cell>
          <cell r="D633" t="str">
            <v>YBS</v>
          </cell>
          <cell r="E633">
            <v>16</v>
          </cell>
          <cell r="F633">
            <v>2020</v>
          </cell>
          <cell r="G633">
            <v>50945</v>
          </cell>
        </row>
        <row r="634">
          <cell r="B634" t="str">
            <v>2020FI1AC</v>
          </cell>
          <cell r="C634" t="str">
            <v>TOTAL ASSETS</v>
          </cell>
          <cell r="D634" t="str">
            <v>YBS</v>
          </cell>
          <cell r="E634">
            <v>17</v>
          </cell>
          <cell r="F634">
            <v>2020</v>
          </cell>
          <cell r="G634">
            <v>113366</v>
          </cell>
        </row>
        <row r="635">
          <cell r="B635" t="str">
            <v>2020FI2ESAC</v>
          </cell>
          <cell r="C635" t="str">
            <v>Equity attributable to owners of the parent</v>
          </cell>
          <cell r="D635" t="str">
            <v>YBS</v>
          </cell>
          <cell r="E635">
            <v>19</v>
          </cell>
          <cell r="F635">
            <v>2020</v>
          </cell>
          <cell r="G635">
            <v>53215</v>
          </cell>
        </row>
        <row r="636">
          <cell r="B636" t="str">
            <v>2020FI2EMAC</v>
          </cell>
          <cell r="C636" t="str">
            <v>Non-controlling interests</v>
          </cell>
          <cell r="D636" t="str">
            <v>YBS</v>
          </cell>
          <cell r="E636">
            <v>20</v>
          </cell>
          <cell r="F636">
            <v>2020</v>
          </cell>
          <cell r="G636">
            <v>319</v>
          </cell>
        </row>
        <row r="637">
          <cell r="B637" t="str">
            <v>2020FI2EAC</v>
          </cell>
          <cell r="C637" t="str">
            <v>TOTAL EQUITY</v>
          </cell>
          <cell r="D637" t="str">
            <v>YBS</v>
          </cell>
          <cell r="E637">
            <v>21</v>
          </cell>
          <cell r="F637">
            <v>2020</v>
          </cell>
          <cell r="G637">
            <v>53534</v>
          </cell>
        </row>
        <row r="638">
          <cell r="B638" t="str">
            <v>2020FI21AC</v>
          </cell>
          <cell r="C638" t="str">
            <v>Borrowings</v>
          </cell>
          <cell r="D638" t="str">
            <v>YBS</v>
          </cell>
          <cell r="E638">
            <v>22</v>
          </cell>
          <cell r="F638">
            <v>2020</v>
          </cell>
          <cell r="G638">
            <v>21669</v>
          </cell>
        </row>
        <row r="639">
          <cell r="B639" t="str">
            <v>2020FI22AC</v>
          </cell>
          <cell r="C639" t="str">
            <v>Post-employment benefits</v>
          </cell>
          <cell r="D639" t="str">
            <v>YBS</v>
          </cell>
          <cell r="E639">
            <v>23</v>
          </cell>
          <cell r="F639">
            <v>2020</v>
          </cell>
          <cell r="G639">
            <v>3488</v>
          </cell>
        </row>
        <row r="640">
          <cell r="B640" t="str">
            <v>2020FI23_241AC</v>
          </cell>
          <cell r="C640" t="str">
            <v>Other liabilities and provisions</v>
          </cell>
          <cell r="D640" t="str">
            <v>YBS</v>
          </cell>
          <cell r="E640">
            <v>24</v>
          </cell>
          <cell r="F640">
            <v>2020</v>
          </cell>
          <cell r="G640">
            <v>1473</v>
          </cell>
        </row>
        <row r="641">
          <cell r="B641" t="str">
            <v>2020FI249AC</v>
          </cell>
          <cell r="C641" t="str">
            <v>Deferred tax liabilities</v>
          </cell>
          <cell r="D641" t="str">
            <v>YBS</v>
          </cell>
          <cell r="E641">
            <v>25</v>
          </cell>
          <cell r="F641">
            <v>2020</v>
          </cell>
          <cell r="G641">
            <v>1736</v>
          </cell>
        </row>
        <row r="642">
          <cell r="B642" t="str">
            <v>2020FI2NCAC</v>
          </cell>
          <cell r="C642" t="str">
            <v>Total non-current liabilities</v>
          </cell>
          <cell r="D642" t="str">
            <v>YBS</v>
          </cell>
          <cell r="E642">
            <v>26</v>
          </cell>
          <cell r="F642">
            <v>2020</v>
          </cell>
          <cell r="G642">
            <v>28366</v>
          </cell>
        </row>
        <row r="643">
          <cell r="B643" t="str">
            <v>2020FI25AC</v>
          </cell>
          <cell r="C643" t="str">
            <v>Borrowings</v>
          </cell>
          <cell r="D643" t="str">
            <v>YBS</v>
          </cell>
          <cell r="E643">
            <v>27</v>
          </cell>
          <cell r="F643">
            <v>2020</v>
          </cell>
          <cell r="G643">
            <v>2977</v>
          </cell>
        </row>
        <row r="644">
          <cell r="B644" t="str">
            <v>2020FI26_27AC</v>
          </cell>
          <cell r="C644" t="str">
            <v>Trade payables and other liabilities</v>
          </cell>
          <cell r="D644" t="str">
            <v>YBS</v>
          </cell>
          <cell r="E644">
            <v>28</v>
          </cell>
          <cell r="F644">
            <v>2020</v>
          </cell>
          <cell r="G644">
            <v>26556</v>
          </cell>
        </row>
        <row r="645">
          <cell r="B645" t="str">
            <v>2020FI28AC</v>
          </cell>
          <cell r="C645" t="str">
            <v>Provisions</v>
          </cell>
          <cell r="D645" t="str">
            <v>YBS</v>
          </cell>
          <cell r="E645">
            <v>29</v>
          </cell>
          <cell r="F645">
            <v>2020</v>
          </cell>
          <cell r="G645">
            <v>1933</v>
          </cell>
        </row>
        <row r="646">
          <cell r="B646" t="str">
            <v>2020FI29AC</v>
          </cell>
          <cell r="C646" t="str">
            <v>Liabilities associated with assets classified as held for sale</v>
          </cell>
          <cell r="D646" t="str">
            <v>YBS</v>
          </cell>
          <cell r="E646">
            <v>30</v>
          </cell>
          <cell r="F646">
            <v>2020</v>
          </cell>
          <cell r="G646">
            <v>0</v>
          </cell>
        </row>
        <row r="647">
          <cell r="B647" t="str">
            <v>2020FI2CAC</v>
          </cell>
          <cell r="C647" t="str">
            <v>Total current liabilities</v>
          </cell>
          <cell r="D647" t="str">
            <v>YBS</v>
          </cell>
          <cell r="E647">
            <v>31</v>
          </cell>
          <cell r="F647">
            <v>2020</v>
          </cell>
          <cell r="G647">
            <v>31466</v>
          </cell>
        </row>
        <row r="648">
          <cell r="B648" t="str">
            <v>2020FI2AC</v>
          </cell>
          <cell r="C648" t="str">
            <v>TOTAL EQUITY AND LIABILITIES</v>
          </cell>
          <cell r="D648" t="str">
            <v>YBS</v>
          </cell>
          <cell r="E648">
            <v>32</v>
          </cell>
          <cell r="F648">
            <v>2020</v>
          </cell>
          <cell r="G648">
            <v>113366</v>
          </cell>
        </row>
        <row r="649">
          <cell r="B649" t="str">
            <v>2020FI1AC</v>
          </cell>
          <cell r="C649" t="str">
            <v>Total assets</v>
          </cell>
          <cell r="D649" t="str">
            <v>YBS</v>
          </cell>
          <cell r="E649">
            <v>36</v>
          </cell>
          <cell r="F649">
            <v>2020</v>
          </cell>
          <cell r="G649">
            <v>113366</v>
          </cell>
        </row>
        <row r="650">
          <cell r="B650" t="str">
            <v>2020AC</v>
          </cell>
          <cell r="C650" t="str">
            <v>Non-interest-bearing liabilities and provisions</v>
          </cell>
          <cell r="D650" t="str">
            <v>YBS</v>
          </cell>
          <cell r="E650">
            <v>37</v>
          </cell>
          <cell r="F650">
            <v>2020</v>
          </cell>
          <cell r="G650">
            <v>-31698</v>
          </cell>
        </row>
        <row r="651">
          <cell r="B651" t="str">
            <v>2020AC</v>
          </cell>
          <cell r="C651" t="str">
            <v>Capital employed</v>
          </cell>
          <cell r="D651" t="str">
            <v>YBS</v>
          </cell>
          <cell r="E651">
            <v>38</v>
          </cell>
          <cell r="F651">
            <v>2020</v>
          </cell>
          <cell r="G651">
            <v>81668</v>
          </cell>
        </row>
        <row r="652">
          <cell r="B652" t="str">
            <v>2020KRACEAC</v>
          </cell>
          <cell r="C652" t="str">
            <v xml:space="preserve">Average capital employed </v>
          </cell>
          <cell r="D652" t="str">
            <v>YBS</v>
          </cell>
          <cell r="E652">
            <v>39</v>
          </cell>
          <cell r="F652">
            <v>2020</v>
          </cell>
          <cell r="G652">
            <v>83649</v>
          </cell>
        </row>
        <row r="653">
          <cell r="B653" t="str">
            <v>2020AC</v>
          </cell>
          <cell r="C653" t="str">
            <v>Interest-bearing liabilities and post-employment benefits, excluding liabilities associated with assets classified as held for sale</v>
          </cell>
          <cell r="D653" t="str">
            <v>YBS</v>
          </cell>
          <cell r="E653">
            <v>42</v>
          </cell>
          <cell r="F653">
            <v>2020</v>
          </cell>
          <cell r="G653">
            <v>-28134</v>
          </cell>
        </row>
        <row r="654">
          <cell r="B654" t="str">
            <v>2020KRAINRSAC</v>
          </cell>
          <cell r="C654" t="str">
            <v>Adjustment for fair value of interest-rate swaps</v>
          </cell>
          <cell r="D654" t="str">
            <v>YBS</v>
          </cell>
          <cell r="E654">
            <v>43</v>
          </cell>
          <cell r="F654">
            <v>2020</v>
          </cell>
          <cell r="G654">
            <v>0</v>
          </cell>
        </row>
        <row r="655">
          <cell r="B655" t="str">
            <v>2020AC</v>
          </cell>
          <cell r="C655" t="str">
            <v>Cash and cash equivalents and other financial assets</v>
          </cell>
          <cell r="D655" t="str">
            <v>YBS</v>
          </cell>
          <cell r="E655">
            <v>44</v>
          </cell>
          <cell r="F655">
            <v>2020</v>
          </cell>
          <cell r="G655">
            <v>11713</v>
          </cell>
        </row>
        <row r="656">
          <cell r="B656" t="str">
            <v>2020AC</v>
          </cell>
          <cell r="C656" t="str">
            <v>Net indebtedness</v>
          </cell>
          <cell r="D656" t="str">
            <v>YBS</v>
          </cell>
          <cell r="E656">
            <v>45</v>
          </cell>
          <cell r="F656">
            <v>2020</v>
          </cell>
          <cell r="G656">
            <v>-16421</v>
          </cell>
        </row>
        <row r="657">
          <cell r="B657" t="str">
            <v>20200AC</v>
          </cell>
          <cell r="C657" t="str">
            <v>Orders received 1)</v>
          </cell>
          <cell r="D657" t="str">
            <v>KR</v>
          </cell>
          <cell r="E657">
            <v>5</v>
          </cell>
          <cell r="F657">
            <v>2020</v>
          </cell>
          <cell r="G657">
            <v>100554</v>
          </cell>
        </row>
        <row r="658">
          <cell r="B658" t="str">
            <v>20200AC</v>
          </cell>
          <cell r="C658" t="str">
            <v>Revenues and profit1)</v>
          </cell>
          <cell r="D658" t="str">
            <v>KR</v>
          </cell>
          <cell r="E658">
            <v>7</v>
          </cell>
          <cell r="F658">
            <v>2020</v>
          </cell>
          <cell r="G658">
            <v>2020</v>
          </cell>
        </row>
        <row r="659">
          <cell r="B659" t="str">
            <v>2020KRREVAC</v>
          </cell>
          <cell r="C659" t="str">
            <v>Revenues</v>
          </cell>
          <cell r="D659" t="str">
            <v>KR</v>
          </cell>
          <cell r="E659">
            <v>8</v>
          </cell>
          <cell r="F659">
            <v>2020</v>
          </cell>
          <cell r="G659">
            <v>99787</v>
          </cell>
        </row>
        <row r="660">
          <cell r="B660" t="str">
            <v>2020KRREVChgAC</v>
          </cell>
          <cell r="C660" t="str">
            <v xml:space="preserve">   Change, %</v>
          </cell>
          <cell r="D660" t="str">
            <v>KR</v>
          </cell>
          <cell r="E660">
            <v>9</v>
          </cell>
          <cell r="F660">
            <v>2020</v>
          </cell>
          <cell r="G660">
            <v>-0.04</v>
          </cell>
        </row>
        <row r="661">
          <cell r="B661" t="str">
            <v>2020KRREVChgexclFXAC</v>
          </cell>
          <cell r="C661" t="str">
            <v xml:space="preserve">   Change, excluding currency, %</v>
          </cell>
          <cell r="D661" t="str">
            <v>KR</v>
          </cell>
          <cell r="E661">
            <v>10</v>
          </cell>
          <cell r="F661">
            <v>2020</v>
          </cell>
          <cell r="G661">
            <v>0</v>
          </cell>
        </row>
        <row r="662">
          <cell r="B662" t="str">
            <v>2020KRREVChgOrgAC</v>
          </cell>
          <cell r="C662" t="str">
            <v xml:space="preserve">   Change, organic from volume and price, %</v>
          </cell>
          <cell r="D662" t="str">
            <v>KR</v>
          </cell>
          <cell r="E662">
            <v>11</v>
          </cell>
          <cell r="F662">
            <v>2020</v>
          </cell>
          <cell r="G662">
            <v>-0.03</v>
          </cell>
        </row>
        <row r="663">
          <cell r="B663" t="str">
            <v>20200AC</v>
          </cell>
          <cell r="C663" t="str">
            <v>EBITDA</v>
          </cell>
          <cell r="D663" t="str">
            <v>KR</v>
          </cell>
          <cell r="E663">
            <v>12</v>
          </cell>
          <cell r="F663">
            <v>2020</v>
          </cell>
          <cell r="G663">
            <v>24335</v>
          </cell>
        </row>
        <row r="664">
          <cell r="B664" t="str">
            <v>20200AC</v>
          </cell>
          <cell r="C664" t="str">
            <v xml:space="preserve">   EBITDA margin</v>
          </cell>
          <cell r="D664" t="str">
            <v>KR</v>
          </cell>
          <cell r="E664">
            <v>13</v>
          </cell>
          <cell r="F664">
            <v>2020</v>
          </cell>
          <cell r="G664">
            <v>0.243869441911271</v>
          </cell>
        </row>
        <row r="665">
          <cell r="B665" t="str">
            <v>2020KROPRAC</v>
          </cell>
          <cell r="C665" t="str">
            <v>Operating profit</v>
          </cell>
          <cell r="D665" t="str">
            <v>KR</v>
          </cell>
          <cell r="E665">
            <v>14</v>
          </cell>
          <cell r="F665">
            <v>2020</v>
          </cell>
          <cell r="G665">
            <v>19146</v>
          </cell>
        </row>
        <row r="666">
          <cell r="B666" t="str">
            <v>2020KRPORMAC</v>
          </cell>
          <cell r="C666" t="str">
            <v xml:space="preserve">   Operating profit margin</v>
          </cell>
          <cell r="D666" t="str">
            <v>KR</v>
          </cell>
          <cell r="E666">
            <v>15</v>
          </cell>
          <cell r="F666">
            <v>2020</v>
          </cell>
          <cell r="G666">
            <v>0.192</v>
          </cell>
        </row>
        <row r="667">
          <cell r="B667" t="str">
            <v>2020KRNIEAC</v>
          </cell>
          <cell r="C667" t="str">
            <v>Net interest expense</v>
          </cell>
          <cell r="D667" t="str">
            <v>KR</v>
          </cell>
          <cell r="E667">
            <v>16</v>
          </cell>
          <cell r="F667">
            <v>2020</v>
          </cell>
          <cell r="G667">
            <v>-245</v>
          </cell>
        </row>
        <row r="668">
          <cell r="B668" t="str">
            <v>2020KRNIEMAC</v>
          </cell>
          <cell r="C668" t="str">
            <v xml:space="preserve">   as a percentage of revenues</v>
          </cell>
          <cell r="D668" t="str">
            <v>KR</v>
          </cell>
          <cell r="E668">
            <v>17</v>
          </cell>
          <cell r="F668">
            <v>2020</v>
          </cell>
          <cell r="G668">
            <v>-2.4552296391313496E-3</v>
          </cell>
        </row>
        <row r="669">
          <cell r="B669" t="str">
            <v>2020KRPBTAC</v>
          </cell>
          <cell r="C669" t="str">
            <v>Profit before tax</v>
          </cell>
          <cell r="D669" t="str">
            <v>KR</v>
          </cell>
          <cell r="E669">
            <v>18</v>
          </cell>
          <cell r="F669">
            <v>2020</v>
          </cell>
          <cell r="G669">
            <v>18825</v>
          </cell>
        </row>
        <row r="670">
          <cell r="B670" t="str">
            <v>2020KRPROFITMAC</v>
          </cell>
          <cell r="C670" t="str">
            <v xml:space="preserve">   Profit margin</v>
          </cell>
          <cell r="D670" t="str">
            <v>KR</v>
          </cell>
          <cell r="E670">
            <v>19</v>
          </cell>
          <cell r="F670">
            <v>2020</v>
          </cell>
          <cell r="G670">
            <v>0.18865182839448025</v>
          </cell>
        </row>
        <row r="671">
          <cell r="B671" t="str">
            <v>2020KRPROFITCONTAC</v>
          </cell>
          <cell r="C671" t="str">
            <v>Profit from continuing operations</v>
          </cell>
          <cell r="D671" t="str">
            <v>KR</v>
          </cell>
          <cell r="E671">
            <v>20</v>
          </cell>
          <cell r="F671">
            <v>2020</v>
          </cell>
          <cell r="G671">
            <v>14783</v>
          </cell>
        </row>
        <row r="672">
          <cell r="B672" t="str">
            <v>2020KRPROFITAC</v>
          </cell>
          <cell r="C672" t="str">
            <v>Profit for the period</v>
          </cell>
          <cell r="D672" t="str">
            <v>KR</v>
          </cell>
          <cell r="E672">
            <v>21</v>
          </cell>
          <cell r="F672">
            <v>2020</v>
          </cell>
          <cell r="G672">
            <v>14783</v>
          </cell>
        </row>
        <row r="673">
          <cell r="B673" t="str">
            <v>20200AC</v>
          </cell>
          <cell r="C673" t="str">
            <v>Employees</v>
          </cell>
          <cell r="D673" t="str">
            <v>KR</v>
          </cell>
          <cell r="E673">
            <v>23</v>
          </cell>
          <cell r="F673">
            <v>2020</v>
          </cell>
          <cell r="G673">
            <v>2020</v>
          </cell>
        </row>
        <row r="674">
          <cell r="B674" t="str">
            <v>2020KRAVGFTEAC</v>
          </cell>
          <cell r="C674" t="str">
            <v>Average number of employees</v>
          </cell>
          <cell r="D674" t="str">
            <v>KR</v>
          </cell>
          <cell r="E674">
            <v>24</v>
          </cell>
          <cell r="F674">
            <v>2020</v>
          </cell>
          <cell r="G674">
            <v>39606</v>
          </cell>
        </row>
        <row r="675">
          <cell r="B675" t="str">
            <v>2020KRREVFTEAC</v>
          </cell>
          <cell r="C675" t="str">
            <v>Revenues per employee, kSEK</v>
          </cell>
          <cell r="D675" t="str">
            <v>KR</v>
          </cell>
          <cell r="E675">
            <v>25</v>
          </cell>
          <cell r="F675">
            <v>2020</v>
          </cell>
          <cell r="G675">
            <v>2519</v>
          </cell>
        </row>
        <row r="676">
          <cell r="B676" t="str">
            <v>20200AC</v>
          </cell>
          <cell r="C676" t="str">
            <v>Cash flow1)</v>
          </cell>
          <cell r="D676" t="str">
            <v>KR</v>
          </cell>
          <cell r="E676">
            <v>27</v>
          </cell>
          <cell r="F676">
            <v>2020</v>
          </cell>
          <cell r="G676">
            <v>2020</v>
          </cell>
        </row>
        <row r="677">
          <cell r="B677" t="str">
            <v>2020KROCASHAC</v>
          </cell>
          <cell r="C677" t="str">
            <v>Operating cash surplus</v>
          </cell>
          <cell r="D677" t="str">
            <v>KR</v>
          </cell>
          <cell r="E677">
            <v>28</v>
          </cell>
          <cell r="F677">
            <v>2020</v>
          </cell>
          <cell r="G677">
            <v>25081</v>
          </cell>
        </row>
        <row r="678">
          <cell r="B678" t="str">
            <v>2020KRCFBWCAC</v>
          </cell>
          <cell r="C678" t="str">
            <v>Cash flow before change in working capital</v>
          </cell>
          <cell r="D678" t="str">
            <v>KR</v>
          </cell>
          <cell r="E678">
            <v>29</v>
          </cell>
          <cell r="F678">
            <v>2020</v>
          </cell>
          <cell r="G678">
            <v>20454</v>
          </cell>
        </row>
        <row r="679">
          <cell r="B679" t="str">
            <v>2020KRChgWCAC</v>
          </cell>
          <cell r="C679" t="str">
            <v>Change in working capital</v>
          </cell>
          <cell r="D679" t="str">
            <v>KR</v>
          </cell>
          <cell r="E679">
            <v>30</v>
          </cell>
          <cell r="F679">
            <v>2020</v>
          </cell>
          <cell r="G679">
            <v>2166</v>
          </cell>
        </row>
        <row r="680">
          <cell r="B680" t="str">
            <v>2020KRIREAC</v>
          </cell>
          <cell r="C680" t="str">
            <v>Increase in rental equipment</v>
          </cell>
          <cell r="D680" t="str">
            <v>KR</v>
          </cell>
          <cell r="E680">
            <v>31</v>
          </cell>
          <cell r="F680">
            <v>2020</v>
          </cell>
          <cell r="G680">
            <v>-486</v>
          </cell>
        </row>
        <row r="681">
          <cell r="B681" t="str">
            <v>2020KRNCREAC</v>
          </cell>
          <cell r="C681" t="str">
            <v>Net change in rental equipment</v>
          </cell>
          <cell r="D681" t="str">
            <v>KR</v>
          </cell>
          <cell r="E681">
            <v>32</v>
          </cell>
          <cell r="F681">
            <v>2020</v>
          </cell>
          <cell r="G681">
            <v>-416</v>
          </cell>
        </row>
        <row r="682">
          <cell r="B682" t="str">
            <v>2020KRNIEMAC</v>
          </cell>
          <cell r="C682" t="str">
            <v xml:space="preserve">   as a percentage of revenues</v>
          </cell>
          <cell r="D682" t="str">
            <v>KR</v>
          </cell>
          <cell r="E682">
            <v>33</v>
          </cell>
          <cell r="F682">
            <v>2020</v>
          </cell>
          <cell r="G682">
            <v>-4.1688797137903735E-3</v>
          </cell>
        </row>
        <row r="683">
          <cell r="B683" t="str">
            <v>2020KRCFIAAC</v>
          </cell>
          <cell r="C683" t="str">
            <v>Cash flow from investing activities</v>
          </cell>
          <cell r="D683" t="str">
            <v>KR</v>
          </cell>
          <cell r="E683">
            <v>34</v>
          </cell>
          <cell r="F683">
            <v>2020</v>
          </cell>
          <cell r="G683">
            <v>-16286</v>
          </cell>
        </row>
        <row r="684">
          <cell r="B684" t="str">
            <v>2020KRGIPPEAC</v>
          </cell>
          <cell r="C684" t="str">
            <v>Gross investments in other property, plant and equipment</v>
          </cell>
          <cell r="D684" t="str">
            <v>KR</v>
          </cell>
          <cell r="E684">
            <v>35</v>
          </cell>
          <cell r="F684">
            <v>2020</v>
          </cell>
          <cell r="G684">
            <v>-1459</v>
          </cell>
        </row>
        <row r="685">
          <cell r="B685" t="str">
            <v>2020KRNIEMAC</v>
          </cell>
          <cell r="C685" t="str">
            <v xml:space="preserve">   as a percentage of revenues</v>
          </cell>
          <cell r="D685" t="str">
            <v>KR</v>
          </cell>
          <cell r="E685">
            <v>36</v>
          </cell>
          <cell r="F685">
            <v>2020</v>
          </cell>
          <cell r="G685">
            <v>-1.4621143034663834E-2</v>
          </cell>
        </row>
        <row r="686">
          <cell r="B686" t="str">
            <v>2020KRCFFAAC</v>
          </cell>
          <cell r="C686" t="str">
            <v>Cash flow from financing activities</v>
          </cell>
          <cell r="D686" t="str">
            <v>KR</v>
          </cell>
          <cell r="E686">
            <v>37</v>
          </cell>
          <cell r="F686">
            <v>2020</v>
          </cell>
          <cell r="G686">
            <v>-8552</v>
          </cell>
        </row>
        <row r="687">
          <cell r="B687" t="str">
            <v>2020KRDIVPAC</v>
          </cell>
          <cell r="C687" t="str">
            <v xml:space="preserve">  of which dividend paid</v>
          </cell>
          <cell r="D687" t="str">
            <v>KR</v>
          </cell>
          <cell r="E687">
            <v>38</v>
          </cell>
          <cell r="F687">
            <v>2020</v>
          </cell>
          <cell r="G687">
            <v>-8506</v>
          </cell>
        </row>
        <row r="688">
          <cell r="B688" t="str">
            <v>2020KROCFAC</v>
          </cell>
          <cell r="C688" t="str">
            <v>Operating cash flow</v>
          </cell>
          <cell r="D688" t="str">
            <v>KR</v>
          </cell>
          <cell r="E688">
            <v>39</v>
          </cell>
          <cell r="F688">
            <v>2020</v>
          </cell>
          <cell r="G688">
            <v>18910</v>
          </cell>
        </row>
        <row r="689">
          <cell r="B689" t="str">
            <v>20200AC</v>
          </cell>
          <cell r="C689" t="str">
            <v>Financial position and return 1)</v>
          </cell>
          <cell r="D689" t="str">
            <v>KR</v>
          </cell>
          <cell r="E689">
            <v>41</v>
          </cell>
          <cell r="F689">
            <v>2020</v>
          </cell>
          <cell r="G689">
            <v>2020</v>
          </cell>
        </row>
        <row r="690">
          <cell r="B690" t="str">
            <v>2020KR1AC</v>
          </cell>
          <cell r="C690" t="str">
            <v>Total assets, end of period</v>
          </cell>
          <cell r="D690" t="str">
            <v>KR</v>
          </cell>
          <cell r="E690">
            <v>42</v>
          </cell>
          <cell r="F690">
            <v>2020</v>
          </cell>
          <cell r="G690">
            <v>113366</v>
          </cell>
        </row>
        <row r="691">
          <cell r="B691" t="str">
            <v>2020KRCTRAAC</v>
          </cell>
          <cell r="C691" t="str">
            <v xml:space="preserve">   Capital turnover ratio, average</v>
          </cell>
          <cell r="D691" t="str">
            <v>KR</v>
          </cell>
          <cell r="E691">
            <v>43</v>
          </cell>
          <cell r="F691">
            <v>2020</v>
          </cell>
          <cell r="G691">
            <v>0.86</v>
          </cell>
        </row>
        <row r="692">
          <cell r="B692" t="str">
            <v>2020KRACEAC</v>
          </cell>
          <cell r="C692" t="str">
            <v>Capital employed, average</v>
          </cell>
          <cell r="D692" t="str">
            <v>KR</v>
          </cell>
          <cell r="E692">
            <v>44</v>
          </cell>
          <cell r="F692">
            <v>2020</v>
          </cell>
          <cell r="G692">
            <v>83649</v>
          </cell>
        </row>
        <row r="693">
          <cell r="B693" t="str">
            <v>2020KRCETRAC</v>
          </cell>
          <cell r="C693" t="str">
            <v xml:space="preserve">   Capital employed turnover ratio</v>
          </cell>
          <cell r="D693" t="str">
            <v>KR</v>
          </cell>
          <cell r="E693">
            <v>45</v>
          </cell>
          <cell r="F693">
            <v>2020</v>
          </cell>
          <cell r="G693">
            <v>1.1929251993448815</v>
          </cell>
        </row>
        <row r="694">
          <cell r="B694" t="str">
            <v>2020KRROCEAC</v>
          </cell>
          <cell r="C694" t="str">
            <v>Return on capital employed</v>
          </cell>
          <cell r="D694" t="str">
            <v>KR</v>
          </cell>
          <cell r="E694">
            <v>46</v>
          </cell>
          <cell r="F694">
            <v>2020</v>
          </cell>
          <cell r="G694">
            <v>0.23076187402120765</v>
          </cell>
        </row>
        <row r="695">
          <cell r="B695" t="str">
            <v>2020KRNDAC</v>
          </cell>
          <cell r="C695" t="str">
            <v>Net debt</v>
          </cell>
          <cell r="D695" t="str">
            <v>KR</v>
          </cell>
          <cell r="E695">
            <v>47</v>
          </cell>
          <cell r="F695">
            <v>2020</v>
          </cell>
          <cell r="G695">
            <v>16421</v>
          </cell>
        </row>
        <row r="696">
          <cell r="B696" t="str">
            <v>2020KRND/EAC</v>
          </cell>
          <cell r="C696" t="str">
            <v xml:space="preserve">   Net debt/EBITDA</v>
          </cell>
          <cell r="D696" t="str">
            <v>KR</v>
          </cell>
          <cell r="E696">
            <v>48</v>
          </cell>
          <cell r="F696">
            <v>2020</v>
          </cell>
          <cell r="G696">
            <v>0.67478939798643933</v>
          </cell>
        </row>
        <row r="697">
          <cell r="B697" t="str">
            <v>2020KREQUAC</v>
          </cell>
          <cell r="C697" t="str">
            <v>Equity</v>
          </cell>
          <cell r="D697" t="str">
            <v>KR</v>
          </cell>
          <cell r="E697">
            <v>49</v>
          </cell>
          <cell r="F697">
            <v>2020</v>
          </cell>
          <cell r="G697">
            <v>53534</v>
          </cell>
        </row>
        <row r="698">
          <cell r="B698" t="str">
            <v>2020KRDERAC</v>
          </cell>
          <cell r="C698" t="str">
            <v xml:space="preserve">   Debt/equity ratio</v>
          </cell>
          <cell r="D698" t="str">
            <v>KR</v>
          </cell>
          <cell r="E698">
            <v>50</v>
          </cell>
          <cell r="F698">
            <v>2020</v>
          </cell>
          <cell r="G698">
            <v>0.30673964209661148</v>
          </cell>
        </row>
        <row r="699">
          <cell r="B699" t="str">
            <v>2020KREARAC</v>
          </cell>
          <cell r="C699" t="str">
            <v xml:space="preserve">   Equity/assets ratio</v>
          </cell>
          <cell r="D699" t="str">
            <v>KR</v>
          </cell>
          <cell r="E699">
            <v>51</v>
          </cell>
          <cell r="F699">
            <v>2020</v>
          </cell>
          <cell r="G699">
            <v>0.47222271227704954</v>
          </cell>
        </row>
        <row r="700">
          <cell r="B700" t="str">
            <v>2020KRROEAC</v>
          </cell>
          <cell r="C700" t="str">
            <v>Return on equity</v>
          </cell>
          <cell r="D700" t="str">
            <v>KR</v>
          </cell>
          <cell r="E700">
            <v>52</v>
          </cell>
          <cell r="F700">
            <v>2020</v>
          </cell>
          <cell r="G700">
            <v>0.26765986424126514</v>
          </cell>
        </row>
        <row r="701">
          <cell r="B701" t="str">
            <v>20200AC</v>
          </cell>
          <cell r="C701" t="str">
            <v>Key Figures per share 1)</v>
          </cell>
          <cell r="D701" t="str">
            <v>KR</v>
          </cell>
          <cell r="E701">
            <v>54</v>
          </cell>
          <cell r="F701">
            <v>2020</v>
          </cell>
          <cell r="G701">
            <v>2020</v>
          </cell>
        </row>
        <row r="702">
          <cell r="B702" t="str">
            <v>2020KREPSYTDBAC</v>
          </cell>
          <cell r="C702" t="str">
            <v>Basic earnings</v>
          </cell>
          <cell r="D702" t="str">
            <v>KR</v>
          </cell>
          <cell r="E702">
            <v>55</v>
          </cell>
          <cell r="F702">
            <v>2020</v>
          </cell>
          <cell r="G702">
            <v>12.16</v>
          </cell>
        </row>
        <row r="703">
          <cell r="B703" t="str">
            <v>2020KREPSYTDDAC</v>
          </cell>
          <cell r="C703" t="str">
            <v>Diluted earnings</v>
          </cell>
          <cell r="D703" t="str">
            <v>KR</v>
          </cell>
          <cell r="E703">
            <v>56</v>
          </cell>
          <cell r="F703">
            <v>2020</v>
          </cell>
          <cell r="G703">
            <v>12.14</v>
          </cell>
        </row>
        <row r="704">
          <cell r="B704" t="str">
            <v>2020KRDIVAC</v>
          </cell>
          <cell r="C704" t="str">
            <v>Dividend</v>
          </cell>
          <cell r="D704" t="str">
            <v>KR</v>
          </cell>
          <cell r="E704">
            <v>57</v>
          </cell>
          <cell r="F704">
            <v>2020</v>
          </cell>
          <cell r="G704">
            <v>7.3</v>
          </cell>
        </row>
        <row r="705">
          <cell r="B705" t="str">
            <v>2020KRDIVBEAC</v>
          </cell>
          <cell r="C705" t="str">
            <v xml:space="preserve">   Dividend as % of basic earnings</v>
          </cell>
          <cell r="D705" t="str">
            <v>KR</v>
          </cell>
          <cell r="E705">
            <v>58</v>
          </cell>
          <cell r="F705">
            <v>2020</v>
          </cell>
          <cell r="G705">
            <v>0.60032894736842102</v>
          </cell>
        </row>
        <row r="706">
          <cell r="B706" t="str">
            <v>2020KRDIVYAC</v>
          </cell>
          <cell r="C706" t="str">
            <v xml:space="preserve">   Dividend yield</v>
          </cell>
          <cell r="D706" t="str">
            <v>KR</v>
          </cell>
          <cell r="E706">
            <v>59</v>
          </cell>
          <cell r="F706">
            <v>2020</v>
          </cell>
          <cell r="G706">
            <v>1.8959561592603175E-2</v>
          </cell>
        </row>
        <row r="707">
          <cell r="B707" t="str">
            <v>2020KRREDSAC</v>
          </cell>
          <cell r="C707" t="str">
            <v>Redemption of shares</v>
          </cell>
          <cell r="D707" t="str">
            <v>KR</v>
          </cell>
          <cell r="E707">
            <v>60</v>
          </cell>
          <cell r="F707">
            <v>2020</v>
          </cell>
          <cell r="G707" t="str">
            <v>-</v>
          </cell>
        </row>
        <row r="708">
          <cell r="B708" t="str">
            <v>2020KROCFAC</v>
          </cell>
          <cell r="C708" t="str">
            <v>Operating cash flow</v>
          </cell>
          <cell r="D708" t="str">
            <v>KR</v>
          </cell>
          <cell r="E708">
            <v>61</v>
          </cell>
          <cell r="F708">
            <v>2020</v>
          </cell>
          <cell r="G708">
            <v>15.56</v>
          </cell>
        </row>
        <row r="709">
          <cell r="B709" t="str">
            <v>2020KREQUAC</v>
          </cell>
          <cell r="C709" t="str">
            <v>Equity</v>
          </cell>
          <cell r="D709" t="str">
            <v>KR</v>
          </cell>
          <cell r="E709">
            <v>62</v>
          </cell>
          <cell r="F709">
            <v>2020</v>
          </cell>
          <cell r="G709">
            <v>44</v>
          </cell>
        </row>
        <row r="710">
          <cell r="B710" t="str">
            <v>2020KRASHAREAC</v>
          </cell>
          <cell r="C710" t="str">
            <v>Share price, Dec. 31, A share</v>
          </cell>
          <cell r="D710" t="str">
            <v>KR</v>
          </cell>
          <cell r="E710">
            <v>63</v>
          </cell>
          <cell r="F710">
            <v>2020</v>
          </cell>
          <cell r="G710">
            <v>421.1</v>
          </cell>
        </row>
        <row r="711">
          <cell r="B711" t="str">
            <v>2020KRBSHAREAC</v>
          </cell>
          <cell r="C711" t="str">
            <v>Share price, Dec. 31, B share</v>
          </cell>
          <cell r="D711" t="str">
            <v>KR</v>
          </cell>
          <cell r="E711">
            <v>64</v>
          </cell>
          <cell r="F711">
            <v>2020</v>
          </cell>
          <cell r="G711">
            <v>368.3</v>
          </cell>
        </row>
        <row r="712">
          <cell r="B712" t="str">
            <v>2020KRHPAC</v>
          </cell>
          <cell r="C712" t="str">
            <v>Highest price quoted, end of day, A share</v>
          </cell>
          <cell r="D712" t="str">
            <v>KR</v>
          </cell>
          <cell r="E712">
            <v>65</v>
          </cell>
          <cell r="F712">
            <v>2020</v>
          </cell>
          <cell r="G712">
            <v>445.5</v>
          </cell>
        </row>
        <row r="713">
          <cell r="B713" t="str">
            <v>2020KRLPAC</v>
          </cell>
          <cell r="C713" t="str">
            <v>Lowest price quoted, end of day, A share</v>
          </cell>
          <cell r="D713" t="str">
            <v>KR</v>
          </cell>
          <cell r="E713">
            <v>66</v>
          </cell>
          <cell r="F713">
            <v>2020</v>
          </cell>
          <cell r="G713">
            <v>266.7</v>
          </cell>
        </row>
        <row r="714">
          <cell r="B714" t="str">
            <v>2020KRAPAC</v>
          </cell>
          <cell r="C714" t="str">
            <v>Average price quoted, A share</v>
          </cell>
          <cell r="D714" t="str">
            <v>KR</v>
          </cell>
          <cell r="E714">
            <v>67</v>
          </cell>
          <cell r="F714">
            <v>2020</v>
          </cell>
          <cell r="G714">
            <v>385.03</v>
          </cell>
        </row>
        <row r="715">
          <cell r="B715" t="str">
            <v>2020KRANSYTDBAC</v>
          </cell>
          <cell r="C715" t="str">
            <v>Basic weighted average number of shares outstanding, millions</v>
          </cell>
          <cell r="D715" t="str">
            <v>KR</v>
          </cell>
          <cell r="E715">
            <v>68</v>
          </cell>
          <cell r="F715">
            <v>2020</v>
          </cell>
          <cell r="G715">
            <v>1215.4000000000001</v>
          </cell>
        </row>
        <row r="716">
          <cell r="B716" t="str">
            <v>2020KRANSYTDDAC</v>
          </cell>
          <cell r="C716" t="str">
            <v>Diluted weighted average number of shares outstanding, millions</v>
          </cell>
          <cell r="D716" t="str">
            <v>KR</v>
          </cell>
          <cell r="E716">
            <v>69</v>
          </cell>
          <cell r="F716">
            <v>2020</v>
          </cell>
          <cell r="G716">
            <v>1217.2</v>
          </cell>
        </row>
        <row r="717">
          <cell r="B717" t="str">
            <v>2021Q1KREBITAQAC</v>
          </cell>
          <cell r="C717" t="str">
            <v>EBITA 3 months ended</v>
          </cell>
          <cell r="F717" t="str">
            <v>2021Q1</v>
          </cell>
          <cell r="G717">
            <v>5742</v>
          </cell>
        </row>
        <row r="718">
          <cell r="B718" t="str">
            <v>2020Q1KREBITAQAC</v>
          </cell>
          <cell r="C718" t="str">
            <v>EBITA 3 months ended</v>
          </cell>
          <cell r="F718" t="str">
            <v>2020Q1</v>
          </cell>
          <cell r="G718">
            <v>5430</v>
          </cell>
        </row>
        <row r="719">
          <cell r="B719" t="str">
            <v>2020Q2KREBITAQAC</v>
          </cell>
          <cell r="C719" t="str">
            <v>EBITA 3 months ended</v>
          </cell>
          <cell r="F719" t="str">
            <v>2020Q2</v>
          </cell>
          <cell r="G719">
            <v>4201</v>
          </cell>
        </row>
        <row r="720">
          <cell r="B720" t="str">
            <v>2020Q3KREBITAQAC</v>
          </cell>
          <cell r="C720" t="str">
            <v>EBITA 3 months ended</v>
          </cell>
          <cell r="F720" t="str">
            <v>2020Q3</v>
          </cell>
          <cell r="G720">
            <v>5119</v>
          </cell>
        </row>
        <row r="721">
          <cell r="B721" t="str">
            <v>2020Q4KREBITAQAC</v>
          </cell>
          <cell r="C721" t="str">
            <v>EBITA 3 months ended</v>
          </cell>
          <cell r="F721" t="str">
            <v>2020Q4</v>
          </cell>
          <cell r="G721">
            <v>5723</v>
          </cell>
        </row>
        <row r="722">
          <cell r="B722" t="str">
            <v>2021Q1KREBITAQCT</v>
          </cell>
          <cell r="C722" t="str">
            <v>EBITA 3 months ended</v>
          </cell>
          <cell r="F722" t="str">
            <v>2021Q1</v>
          </cell>
          <cell r="G722">
            <v>2804</v>
          </cell>
        </row>
        <row r="723">
          <cell r="B723" t="str">
            <v>2020Q1KREBITAQCT</v>
          </cell>
          <cell r="C723" t="str">
            <v>EBITA 3 months ended</v>
          </cell>
          <cell r="F723" t="str">
            <v>2020Q1</v>
          </cell>
          <cell r="G723">
            <v>2593</v>
          </cell>
        </row>
        <row r="724">
          <cell r="B724" t="str">
            <v>2020Q2KREBITAQCT</v>
          </cell>
          <cell r="C724" t="str">
            <v>EBITA 3 months ended</v>
          </cell>
          <cell r="F724" t="str">
            <v>2020Q2</v>
          </cell>
          <cell r="G724">
            <v>2526</v>
          </cell>
        </row>
        <row r="725">
          <cell r="B725" t="str">
            <v>2020Q3KREBITAQCT</v>
          </cell>
          <cell r="C725" t="str">
            <v>EBITA 3 months ended</v>
          </cell>
          <cell r="F725" t="str">
            <v>2020Q3</v>
          </cell>
          <cell r="G725">
            <v>2799</v>
          </cell>
        </row>
        <row r="726">
          <cell r="B726" t="str">
            <v>2020Q4KREBITAQCT</v>
          </cell>
          <cell r="C726" t="str">
            <v>EBITA 3 months ended</v>
          </cell>
          <cell r="F726" t="str">
            <v>2020Q4</v>
          </cell>
          <cell r="G726">
            <v>3034</v>
          </cell>
        </row>
        <row r="727">
          <cell r="B727" t="str">
            <v>2021Q1KREBITAQVT</v>
          </cell>
          <cell r="C727" t="str">
            <v>EBITA 3 months ended</v>
          </cell>
          <cell r="F727" t="str">
            <v>2021Q1</v>
          </cell>
          <cell r="G727">
            <v>1817</v>
          </cell>
        </row>
        <row r="728">
          <cell r="B728" t="str">
            <v>2020Q1KREBITAQVT</v>
          </cell>
          <cell r="C728" t="str">
            <v>EBITA 3 months ended</v>
          </cell>
          <cell r="F728" t="str">
            <v>2020Q1</v>
          </cell>
          <cell r="G728">
            <v>1630</v>
          </cell>
        </row>
        <row r="729">
          <cell r="B729" t="str">
            <v>2020Q2KREBITAQVT</v>
          </cell>
          <cell r="C729" t="str">
            <v>EBITA 3 months ended</v>
          </cell>
          <cell r="F729" t="str">
            <v>2020Q2</v>
          </cell>
          <cell r="G729">
            <v>1413</v>
          </cell>
        </row>
        <row r="730">
          <cell r="B730" t="str">
            <v>2020Q3KREBITAQVT</v>
          </cell>
          <cell r="C730" t="str">
            <v>EBITA 3 months ended</v>
          </cell>
          <cell r="F730" t="str">
            <v>2020Q3</v>
          </cell>
          <cell r="G730">
            <v>1478</v>
          </cell>
        </row>
        <row r="731">
          <cell r="B731" t="str">
            <v>2020Q4KREBITAQVT</v>
          </cell>
          <cell r="C731" t="str">
            <v>EBITA 3 months ended</v>
          </cell>
          <cell r="F731" t="str">
            <v>2020Q4</v>
          </cell>
          <cell r="G731">
            <v>1515</v>
          </cell>
        </row>
        <row r="732">
          <cell r="B732" t="str">
            <v>2021Q1KREBITAQIT</v>
          </cell>
          <cell r="C732" t="str">
            <v>EBITA 3 months ended</v>
          </cell>
          <cell r="F732" t="str">
            <v>2021Q1</v>
          </cell>
          <cell r="G732">
            <v>1060</v>
          </cell>
        </row>
        <row r="733">
          <cell r="B733" t="str">
            <v>2020Q1KREBITAQIT</v>
          </cell>
          <cell r="C733" t="str">
            <v>EBITA 3 months ended</v>
          </cell>
          <cell r="F733" t="str">
            <v>2020Q1</v>
          </cell>
          <cell r="G733">
            <v>879</v>
          </cell>
        </row>
        <row r="734">
          <cell r="B734" t="str">
            <v>2020Q2KREBITAQIT</v>
          </cell>
          <cell r="C734" t="str">
            <v>EBITA 3 months ended</v>
          </cell>
          <cell r="F734" t="str">
            <v>2020Q2</v>
          </cell>
          <cell r="G734">
            <v>410</v>
          </cell>
        </row>
        <row r="735">
          <cell r="B735" t="str">
            <v>2020Q3KREBITAQIT</v>
          </cell>
          <cell r="C735" t="str">
            <v>EBITA 3 months ended</v>
          </cell>
          <cell r="F735" t="str">
            <v>2020Q3</v>
          </cell>
          <cell r="G735">
            <v>662</v>
          </cell>
        </row>
        <row r="736">
          <cell r="B736" t="str">
            <v>2020Q4KREBITAQIT</v>
          </cell>
          <cell r="C736" t="str">
            <v>EBITA 3 months ended</v>
          </cell>
          <cell r="F736" t="str">
            <v>2020Q4</v>
          </cell>
          <cell r="G736">
            <v>917</v>
          </cell>
        </row>
        <row r="737">
          <cell r="B737" t="str">
            <v>2021Q1KREBITAQPT</v>
          </cell>
          <cell r="C737" t="str">
            <v>EBITA 3 months ended</v>
          </cell>
          <cell r="F737" t="str">
            <v>2021Q1</v>
          </cell>
          <cell r="G737">
            <v>490</v>
          </cell>
        </row>
        <row r="738">
          <cell r="B738" t="str">
            <v>2020Q1KREBITAQPT</v>
          </cell>
          <cell r="C738" t="str">
            <v>EBITA 3 months ended</v>
          </cell>
          <cell r="F738" t="str">
            <v>2020Q1</v>
          </cell>
          <cell r="G738">
            <v>493</v>
          </cell>
        </row>
        <row r="739">
          <cell r="B739" t="str">
            <v>2020Q2KREBITAQPT</v>
          </cell>
          <cell r="C739" t="str">
            <v>EBITA 3 months ended</v>
          </cell>
          <cell r="F739" t="str">
            <v>2020Q2</v>
          </cell>
          <cell r="G739">
            <v>305</v>
          </cell>
        </row>
        <row r="740">
          <cell r="B740" t="str">
            <v>2020Q3KREBITAQPT</v>
          </cell>
          <cell r="C740" t="str">
            <v>EBITA 3 months ended</v>
          </cell>
          <cell r="F740" t="str">
            <v>2020Q3</v>
          </cell>
          <cell r="G740">
            <v>427</v>
          </cell>
        </row>
        <row r="741">
          <cell r="B741" t="str">
            <v>2020Q4KREBITAQPT</v>
          </cell>
          <cell r="C741" t="str">
            <v>EBITA 3 months ended</v>
          </cell>
          <cell r="F741" t="str">
            <v>2020Q4</v>
          </cell>
          <cell r="G741">
            <v>441</v>
          </cell>
        </row>
        <row r="742">
          <cell r="B742" t="str">
            <v>2020Q1FI5290AC</v>
          </cell>
          <cell r="C742" t="str">
            <v>Amort &amp; impair - market and customer related intang</v>
          </cell>
          <cell r="F742" t="str">
            <v>2020Q1</v>
          </cell>
          <cell r="G742">
            <v>-191</v>
          </cell>
        </row>
        <row r="743">
          <cell r="B743" t="str">
            <v>2020Q2FI5290AC</v>
          </cell>
          <cell r="C743" t="str">
            <v>Amort &amp; impair - market and customer related intang</v>
          </cell>
          <cell r="F743" t="str">
            <v>2020Q2</v>
          </cell>
          <cell r="G743">
            <v>-192</v>
          </cell>
        </row>
        <row r="744">
          <cell r="B744" t="str">
            <v>2020Q3FI5290AC</v>
          </cell>
          <cell r="C744" t="str">
            <v>Amort &amp; impair - market and customer related intang</v>
          </cell>
          <cell r="F744" t="str">
            <v>2020Q3</v>
          </cell>
          <cell r="G744">
            <v>-225</v>
          </cell>
        </row>
        <row r="745">
          <cell r="B745" t="str">
            <v>2020Q4FI5290AC</v>
          </cell>
          <cell r="C745" t="str">
            <v>Amort &amp; impair - market and customer related intang</v>
          </cell>
          <cell r="F745" t="str">
            <v>2020Q4</v>
          </cell>
          <cell r="G745">
            <v>-216</v>
          </cell>
        </row>
        <row r="746">
          <cell r="B746" t="str">
            <v>2021Q1FI5290AC</v>
          </cell>
          <cell r="C746" t="str">
            <v>Amort &amp; impair - market and customer related intang</v>
          </cell>
          <cell r="F746" t="str">
            <v>2021Q1</v>
          </cell>
          <cell r="G746">
            <v>-222</v>
          </cell>
        </row>
        <row r="747">
          <cell r="B747" t="str">
            <v>2020Q1FI5350AC</v>
          </cell>
          <cell r="C747" t="str">
            <v>Amort &amp; impair - technology related intang. (business comb.)</v>
          </cell>
          <cell r="F747" t="str">
            <v>2020Q1</v>
          </cell>
          <cell r="G747">
            <v>-115</v>
          </cell>
        </row>
        <row r="748">
          <cell r="B748" t="str">
            <v>2020Q2FI5350AC</v>
          </cell>
          <cell r="C748" t="str">
            <v>Amort &amp; impair - technology related intang. (business comb.)</v>
          </cell>
          <cell r="F748" t="str">
            <v>2020Q2</v>
          </cell>
          <cell r="G748">
            <v>-121</v>
          </cell>
        </row>
        <row r="749">
          <cell r="B749" t="str">
            <v>2020Q3FI5350AC</v>
          </cell>
          <cell r="C749" t="str">
            <v>Amort &amp; impair - technology related intang. (business comb.)</v>
          </cell>
          <cell r="F749" t="str">
            <v>2020Q3</v>
          </cell>
          <cell r="G749">
            <v>-135</v>
          </cell>
        </row>
        <row r="750">
          <cell r="B750" t="str">
            <v>2020Q4FI5350AC</v>
          </cell>
          <cell r="C750" t="str">
            <v>Amort &amp; impair - technology related intang. (business comb.)</v>
          </cell>
          <cell r="F750" t="str">
            <v>2020Q4</v>
          </cell>
          <cell r="G750">
            <v>-134</v>
          </cell>
        </row>
        <row r="751">
          <cell r="B751" t="str">
            <v>2021Q1FI5350AC</v>
          </cell>
          <cell r="C751" t="str">
            <v>Amort &amp; impair - technology related intang. (business comb.)</v>
          </cell>
          <cell r="F751" t="str">
            <v>2021Q1</v>
          </cell>
          <cell r="G751">
            <v>-133</v>
          </cell>
        </row>
        <row r="752">
          <cell r="B752" t="str">
            <v>2021Q2KREBITAQAC</v>
          </cell>
          <cell r="C752" t="str">
            <v>EBITA 3 months ended</v>
          </cell>
          <cell r="F752" t="str">
            <v>2021Q2</v>
          </cell>
          <cell r="G752">
            <v>6285</v>
          </cell>
        </row>
        <row r="753">
          <cell r="B753" t="str">
            <v>2021Q2FI5290AC</v>
          </cell>
          <cell r="C753" t="str">
            <v>Amort &amp; impair - market and customer related intang</v>
          </cell>
          <cell r="F753" t="str">
            <v>2021Q2</v>
          </cell>
          <cell r="G753">
            <v>-228</v>
          </cell>
        </row>
        <row r="754">
          <cell r="B754" t="str">
            <v>2021Q2FI5350AC</v>
          </cell>
          <cell r="C754" t="str">
            <v>Amort &amp; impair - technology related intang. (business comb.)</v>
          </cell>
          <cell r="F754" t="str">
            <v>2021Q2</v>
          </cell>
          <cell r="G754">
            <v>-133</v>
          </cell>
        </row>
        <row r="755">
          <cell r="B755" t="str">
            <v>2021Q2KREBITAQCT</v>
          </cell>
          <cell r="C755" t="str">
            <v>EBITA 3 months ended</v>
          </cell>
          <cell r="F755" t="str">
            <v>2021Q2</v>
          </cell>
          <cell r="G755">
            <v>2994</v>
          </cell>
        </row>
        <row r="756">
          <cell r="B756" t="str">
            <v>2021Q2KREBITAQVT</v>
          </cell>
          <cell r="C756" t="str">
            <v>EBITA 3 months ended</v>
          </cell>
          <cell r="F756" t="str">
            <v>2021Q2</v>
          </cell>
          <cell r="G756">
            <v>1912</v>
          </cell>
        </row>
        <row r="757">
          <cell r="B757" t="str">
            <v>2021Q2KREBITAQIT</v>
          </cell>
          <cell r="C757" t="str">
            <v>EBITA 3 months ended</v>
          </cell>
          <cell r="F757" t="str">
            <v>2021Q2</v>
          </cell>
          <cell r="G757">
            <v>1126</v>
          </cell>
        </row>
        <row r="758">
          <cell r="B758" t="str">
            <v>2021Q2KREBITAQPT</v>
          </cell>
          <cell r="C758" t="str">
            <v>EBITA 3 months ended</v>
          </cell>
          <cell r="F758" t="str">
            <v>2021Q2</v>
          </cell>
          <cell r="G758">
            <v>556</v>
          </cell>
        </row>
        <row r="759">
          <cell r="B759" t="str">
            <v>2021Q3KREBITAQAC</v>
          </cell>
          <cell r="C759" t="str">
            <v>EBITA 3 months ended</v>
          </cell>
          <cell r="F759" t="str">
            <v>2021Q3</v>
          </cell>
          <cell r="G759">
            <v>6373</v>
          </cell>
        </row>
        <row r="760">
          <cell r="B760" t="str">
            <v>2021Q3KREBITAQCT</v>
          </cell>
          <cell r="C760" t="str">
            <v>EBITA 3 months ended</v>
          </cell>
          <cell r="F760" t="str">
            <v>2021Q3</v>
          </cell>
          <cell r="G760">
            <v>3174</v>
          </cell>
        </row>
        <row r="761">
          <cell r="B761" t="str">
            <v>2021Q3KREBITAQVT</v>
          </cell>
          <cell r="C761" t="str">
            <v>EBITA 3 months ended</v>
          </cell>
          <cell r="F761" t="str">
            <v>2021Q3</v>
          </cell>
          <cell r="G761">
            <v>1876</v>
          </cell>
        </row>
        <row r="762">
          <cell r="B762" t="str">
            <v>2021Q3KREBITAQIT</v>
          </cell>
          <cell r="C762" t="str">
            <v>EBITA 3 months ended</v>
          </cell>
          <cell r="F762" t="str">
            <v>2021Q3</v>
          </cell>
          <cell r="G762">
            <v>1100</v>
          </cell>
        </row>
        <row r="763">
          <cell r="B763" t="str">
            <v>2021Q3KREBITAQPT</v>
          </cell>
          <cell r="C763" t="str">
            <v>EBITA 3 months ended</v>
          </cell>
          <cell r="F763" t="str">
            <v>2021Q3</v>
          </cell>
          <cell r="G763">
            <v>564</v>
          </cell>
        </row>
        <row r="764">
          <cell r="B764" t="str">
            <v>2021Q3FI5290AC</v>
          </cell>
          <cell r="C764" t="str">
            <v>Amort &amp; impair - market and customer related intang</v>
          </cell>
          <cell r="F764" t="str">
            <v>2021Q3</v>
          </cell>
          <cell r="G764">
            <v>-237</v>
          </cell>
        </row>
        <row r="765">
          <cell r="B765" t="str">
            <v>2021Q3FI5350AC</v>
          </cell>
          <cell r="C765" t="str">
            <v>Amort &amp; impair - technology related intang. (business comb.)</v>
          </cell>
          <cell r="F765" t="str">
            <v>2021Q3</v>
          </cell>
          <cell r="G765">
            <v>-136</v>
          </cell>
        </row>
        <row r="766">
          <cell r="B766" t="str">
            <v>2020KREBITAQCT</v>
          </cell>
          <cell r="C766" t="str">
            <v>EBITA</v>
          </cell>
          <cell r="F766">
            <v>2020</v>
          </cell>
          <cell r="G766">
            <v>10952</v>
          </cell>
        </row>
        <row r="767">
          <cell r="B767" t="str">
            <v>2020KREBITAQVT</v>
          </cell>
          <cell r="C767" t="str">
            <v>EBITA</v>
          </cell>
          <cell r="F767">
            <v>2020</v>
          </cell>
          <cell r="G767">
            <v>6036</v>
          </cell>
        </row>
        <row r="768">
          <cell r="B768" t="str">
            <v>2020KREBITAQIT</v>
          </cell>
          <cell r="C768" t="str">
            <v>EBITA</v>
          </cell>
          <cell r="F768">
            <v>2020</v>
          </cell>
          <cell r="G768">
            <v>2868</v>
          </cell>
        </row>
        <row r="769">
          <cell r="B769" t="str">
            <v>2020KREBITAQPT</v>
          </cell>
          <cell r="C769" t="str">
            <v>EBITA</v>
          </cell>
          <cell r="F769">
            <v>2020</v>
          </cell>
          <cell r="G769">
            <v>1666</v>
          </cell>
        </row>
        <row r="770">
          <cell r="B770" t="str">
            <v>2020KREBITAQAC</v>
          </cell>
          <cell r="C770" t="str">
            <v>EBITA</v>
          </cell>
          <cell r="F770">
            <v>2020</v>
          </cell>
          <cell r="G770">
            <v>20473</v>
          </cell>
        </row>
        <row r="771">
          <cell r="B771" t="str">
            <v/>
          </cell>
        </row>
        <row r="772">
          <cell r="B772" t="str">
            <v/>
          </cell>
        </row>
        <row r="773">
          <cell r="B773" t="str">
            <v/>
          </cell>
        </row>
        <row r="774">
          <cell r="B774" t="str">
            <v/>
          </cell>
        </row>
        <row r="775">
          <cell r="B775" t="str">
            <v/>
          </cell>
        </row>
        <row r="776">
          <cell r="B776" t="str">
            <v/>
          </cell>
        </row>
        <row r="777">
          <cell r="B777" t="str">
            <v/>
          </cell>
        </row>
        <row r="778">
          <cell r="B778" t="str">
            <v/>
          </cell>
        </row>
        <row r="779">
          <cell r="B779" t="str">
            <v/>
          </cell>
        </row>
        <row r="780">
          <cell r="B780" t="str">
            <v/>
          </cell>
        </row>
        <row r="781">
          <cell r="B781" t="str">
            <v/>
          </cell>
        </row>
        <row r="782">
          <cell r="B782" t="str">
            <v/>
          </cell>
        </row>
        <row r="783">
          <cell r="B783" t="str">
            <v/>
          </cell>
        </row>
        <row r="784">
          <cell r="B784" t="str">
            <v/>
          </cell>
        </row>
        <row r="785">
          <cell r="B785" t="str">
            <v/>
          </cell>
        </row>
        <row r="786">
          <cell r="B786" t="str">
            <v/>
          </cell>
        </row>
        <row r="787">
          <cell r="B787" t="str">
            <v/>
          </cell>
        </row>
        <row r="788">
          <cell r="B788" t="str">
            <v/>
          </cell>
        </row>
        <row r="789">
          <cell r="B789" t="str">
            <v/>
          </cell>
        </row>
        <row r="790">
          <cell r="B790" t="str">
            <v/>
          </cell>
        </row>
        <row r="791">
          <cell r="B791" t="str">
            <v/>
          </cell>
        </row>
        <row r="792">
          <cell r="B792" t="str">
            <v/>
          </cell>
        </row>
        <row r="793">
          <cell r="B793" t="str">
            <v/>
          </cell>
        </row>
        <row r="794">
          <cell r="B794" t="str">
            <v/>
          </cell>
        </row>
        <row r="795">
          <cell r="B795" t="str">
            <v/>
          </cell>
        </row>
        <row r="796">
          <cell r="B796" t="str">
            <v/>
          </cell>
        </row>
        <row r="797">
          <cell r="B797" t="str">
            <v/>
          </cell>
        </row>
        <row r="798">
          <cell r="B798" t="str">
            <v/>
          </cell>
        </row>
        <row r="799">
          <cell r="B799" t="str">
            <v/>
          </cell>
        </row>
        <row r="800">
          <cell r="B800" t="str">
            <v/>
          </cell>
        </row>
        <row r="801">
          <cell r="B801" t="str">
            <v/>
          </cell>
        </row>
        <row r="802">
          <cell r="B802" t="str">
            <v/>
          </cell>
        </row>
        <row r="803">
          <cell r="B803" t="str">
            <v/>
          </cell>
        </row>
        <row r="804">
          <cell r="B804" t="str">
            <v/>
          </cell>
        </row>
        <row r="805">
          <cell r="B805" t="str">
            <v/>
          </cell>
        </row>
        <row r="806">
          <cell r="B806" t="str">
            <v/>
          </cell>
        </row>
        <row r="807">
          <cell r="B807" t="str">
            <v/>
          </cell>
        </row>
        <row r="808">
          <cell r="B808" t="str">
            <v/>
          </cell>
        </row>
        <row r="809">
          <cell r="B809" t="str">
            <v/>
          </cell>
        </row>
        <row r="810">
          <cell r="B810" t="str">
            <v/>
          </cell>
        </row>
        <row r="811">
          <cell r="B811" t="str">
            <v/>
          </cell>
        </row>
        <row r="812">
          <cell r="B812" t="str">
            <v/>
          </cell>
        </row>
        <row r="813">
          <cell r="B813" t="str">
            <v/>
          </cell>
        </row>
        <row r="814">
          <cell r="B814" t="str">
            <v/>
          </cell>
        </row>
        <row r="815">
          <cell r="B815" t="str">
            <v/>
          </cell>
        </row>
        <row r="816">
          <cell r="B816" t="str">
            <v/>
          </cell>
        </row>
        <row r="817">
          <cell r="B817" t="str">
            <v/>
          </cell>
        </row>
        <row r="818">
          <cell r="B818" t="str">
            <v/>
          </cell>
        </row>
        <row r="819">
          <cell r="B819" t="str">
            <v/>
          </cell>
        </row>
        <row r="820">
          <cell r="B820" t="str">
            <v/>
          </cell>
        </row>
        <row r="821">
          <cell r="B821" t="str">
            <v/>
          </cell>
        </row>
        <row r="822">
          <cell r="B822" t="str">
            <v/>
          </cell>
        </row>
        <row r="823">
          <cell r="B823" t="str">
            <v/>
          </cell>
        </row>
        <row r="824">
          <cell r="B824" t="str">
            <v/>
          </cell>
        </row>
        <row r="825">
          <cell r="B825" t="str">
            <v/>
          </cell>
        </row>
        <row r="826">
          <cell r="B826" t="str">
            <v/>
          </cell>
        </row>
        <row r="827">
          <cell r="B827" t="str">
            <v/>
          </cell>
        </row>
        <row r="828">
          <cell r="B828" t="str">
            <v/>
          </cell>
        </row>
        <row r="829">
          <cell r="B829" t="str">
            <v/>
          </cell>
        </row>
        <row r="830">
          <cell r="B830" t="str">
            <v/>
          </cell>
        </row>
        <row r="831">
          <cell r="B831" t="str">
            <v/>
          </cell>
        </row>
        <row r="832">
          <cell r="B832" t="str">
            <v/>
          </cell>
        </row>
        <row r="833">
          <cell r="B833" t="str">
            <v/>
          </cell>
        </row>
        <row r="834">
          <cell r="B834" t="str">
            <v/>
          </cell>
        </row>
        <row r="835">
          <cell r="B835" t="str">
            <v/>
          </cell>
        </row>
        <row r="836">
          <cell r="B836" t="str">
            <v/>
          </cell>
        </row>
        <row r="837">
          <cell r="B837" t="str">
            <v/>
          </cell>
        </row>
        <row r="838">
          <cell r="B838" t="str">
            <v/>
          </cell>
        </row>
        <row r="839">
          <cell r="B839" t="str">
            <v/>
          </cell>
        </row>
        <row r="840">
          <cell r="B840" t="str">
            <v/>
          </cell>
        </row>
        <row r="841">
          <cell r="B841" t="str">
            <v/>
          </cell>
        </row>
        <row r="842">
          <cell r="B842" t="str">
            <v/>
          </cell>
        </row>
        <row r="843">
          <cell r="B843" t="str">
            <v/>
          </cell>
        </row>
        <row r="844">
          <cell r="B844" t="str">
            <v/>
          </cell>
        </row>
        <row r="845">
          <cell r="B845" t="str">
            <v/>
          </cell>
        </row>
        <row r="846">
          <cell r="B846" t="str">
            <v/>
          </cell>
        </row>
        <row r="847">
          <cell r="B847" t="str">
            <v/>
          </cell>
        </row>
        <row r="848">
          <cell r="B848" t="str">
            <v/>
          </cell>
        </row>
        <row r="849">
          <cell r="B849" t="str">
            <v/>
          </cell>
        </row>
        <row r="850">
          <cell r="B850" t="str">
            <v/>
          </cell>
        </row>
        <row r="851">
          <cell r="B851" t="str">
            <v/>
          </cell>
        </row>
        <row r="852">
          <cell r="B852" t="str">
            <v/>
          </cell>
        </row>
        <row r="853">
          <cell r="B853" t="str">
            <v/>
          </cell>
        </row>
        <row r="854">
          <cell r="B854" t="str">
            <v/>
          </cell>
        </row>
        <row r="855">
          <cell r="B855" t="str">
            <v/>
          </cell>
        </row>
        <row r="856">
          <cell r="B856" t="str">
            <v/>
          </cell>
        </row>
        <row r="857">
          <cell r="B857" t="str">
            <v/>
          </cell>
        </row>
        <row r="858">
          <cell r="B858" t="str">
            <v/>
          </cell>
        </row>
        <row r="859">
          <cell r="B859" t="str">
            <v/>
          </cell>
        </row>
        <row r="860">
          <cell r="B860" t="str">
            <v/>
          </cell>
        </row>
        <row r="861">
          <cell r="B861" t="str">
            <v/>
          </cell>
        </row>
        <row r="862">
          <cell r="B862" t="str">
            <v/>
          </cell>
        </row>
        <row r="863">
          <cell r="B863" t="str">
            <v/>
          </cell>
        </row>
        <row r="864">
          <cell r="B864" t="str">
            <v/>
          </cell>
        </row>
        <row r="865">
          <cell r="B865" t="str">
            <v/>
          </cell>
        </row>
        <row r="866">
          <cell r="B866" t="str">
            <v/>
          </cell>
        </row>
        <row r="867">
          <cell r="B867" t="str">
            <v/>
          </cell>
        </row>
        <row r="868">
          <cell r="B868" t="str">
            <v/>
          </cell>
        </row>
        <row r="869">
          <cell r="B869" t="str">
            <v/>
          </cell>
        </row>
        <row r="870">
          <cell r="B870" t="str">
            <v/>
          </cell>
        </row>
        <row r="871">
          <cell r="B871" t="str">
            <v/>
          </cell>
        </row>
        <row r="872">
          <cell r="B872" t="str">
            <v/>
          </cell>
        </row>
        <row r="873">
          <cell r="B873" t="str">
            <v/>
          </cell>
        </row>
        <row r="874">
          <cell r="B874" t="str">
            <v/>
          </cell>
        </row>
        <row r="875">
          <cell r="B875" t="str">
            <v/>
          </cell>
        </row>
        <row r="876">
          <cell r="B876" t="str">
            <v/>
          </cell>
        </row>
        <row r="877">
          <cell r="B877" t="str">
            <v/>
          </cell>
        </row>
        <row r="878">
          <cell r="B878" t="str">
            <v/>
          </cell>
        </row>
        <row r="879">
          <cell r="B879" t="str">
            <v/>
          </cell>
        </row>
        <row r="880">
          <cell r="B880" t="str">
            <v/>
          </cell>
        </row>
        <row r="881">
          <cell r="B881" t="str">
            <v/>
          </cell>
        </row>
        <row r="882">
          <cell r="B882" t="str">
            <v/>
          </cell>
        </row>
        <row r="883">
          <cell r="B883" t="str">
            <v/>
          </cell>
        </row>
        <row r="884">
          <cell r="B884" t="str">
            <v/>
          </cell>
        </row>
        <row r="885">
          <cell r="B885" t="str">
            <v/>
          </cell>
        </row>
        <row r="886">
          <cell r="B886" t="str">
            <v/>
          </cell>
        </row>
        <row r="887">
          <cell r="B887" t="str">
            <v/>
          </cell>
        </row>
        <row r="888">
          <cell r="B888" t="str">
            <v/>
          </cell>
        </row>
        <row r="889">
          <cell r="B889" t="str">
            <v/>
          </cell>
        </row>
        <row r="890">
          <cell r="B890" t="str">
            <v/>
          </cell>
        </row>
        <row r="891">
          <cell r="B891" t="str">
            <v/>
          </cell>
        </row>
        <row r="892">
          <cell r="B892" t="str">
            <v/>
          </cell>
        </row>
        <row r="893">
          <cell r="B893" t="str">
            <v/>
          </cell>
        </row>
        <row r="894">
          <cell r="B894" t="str">
            <v/>
          </cell>
        </row>
        <row r="895">
          <cell r="B895" t="str">
            <v/>
          </cell>
        </row>
        <row r="896">
          <cell r="B896" t="str">
            <v/>
          </cell>
        </row>
        <row r="897">
          <cell r="B897" t="str">
            <v/>
          </cell>
        </row>
        <row r="898">
          <cell r="B898" t="str">
            <v/>
          </cell>
        </row>
        <row r="899">
          <cell r="B899" t="str">
            <v/>
          </cell>
        </row>
        <row r="900">
          <cell r="B900" t="str">
            <v/>
          </cell>
        </row>
        <row r="901">
          <cell r="B901" t="str">
            <v/>
          </cell>
        </row>
        <row r="902">
          <cell r="B902" t="str">
            <v/>
          </cell>
        </row>
        <row r="903">
          <cell r="B903" t="str">
            <v/>
          </cell>
        </row>
        <row r="904">
          <cell r="B904" t="str">
            <v/>
          </cell>
        </row>
        <row r="905">
          <cell r="B905" t="str">
            <v/>
          </cell>
        </row>
        <row r="906">
          <cell r="B906" t="str">
            <v/>
          </cell>
        </row>
        <row r="907">
          <cell r="B907" t="str">
            <v/>
          </cell>
        </row>
        <row r="908">
          <cell r="B908" t="str">
            <v/>
          </cell>
        </row>
        <row r="909">
          <cell r="B909" t="str">
            <v/>
          </cell>
        </row>
        <row r="910">
          <cell r="B910" t="str">
            <v/>
          </cell>
        </row>
        <row r="911">
          <cell r="B911" t="str">
            <v/>
          </cell>
        </row>
        <row r="912">
          <cell r="B912" t="str">
            <v/>
          </cell>
        </row>
        <row r="913">
          <cell r="B913" t="str">
            <v/>
          </cell>
        </row>
        <row r="914">
          <cell r="B914" t="str">
            <v/>
          </cell>
        </row>
        <row r="915">
          <cell r="B915" t="str">
            <v/>
          </cell>
        </row>
        <row r="916">
          <cell r="B916" t="str">
            <v/>
          </cell>
        </row>
        <row r="917">
          <cell r="B917" t="str">
            <v/>
          </cell>
        </row>
        <row r="918">
          <cell r="B918" t="str">
            <v/>
          </cell>
        </row>
        <row r="919">
          <cell r="B919" t="str">
            <v/>
          </cell>
        </row>
        <row r="920">
          <cell r="B920" t="str">
            <v/>
          </cell>
        </row>
        <row r="921">
          <cell r="B921" t="str">
            <v/>
          </cell>
        </row>
        <row r="922">
          <cell r="B922" t="str">
            <v/>
          </cell>
        </row>
        <row r="923">
          <cell r="B923" t="str">
            <v/>
          </cell>
        </row>
        <row r="924">
          <cell r="B924" t="str">
            <v/>
          </cell>
        </row>
        <row r="925">
          <cell r="B925" t="str">
            <v/>
          </cell>
        </row>
        <row r="926">
          <cell r="B926" t="str">
            <v/>
          </cell>
        </row>
        <row r="927">
          <cell r="B927" t="str">
            <v/>
          </cell>
        </row>
        <row r="928">
          <cell r="B928" t="str">
            <v/>
          </cell>
        </row>
        <row r="929">
          <cell r="B929" t="str">
            <v/>
          </cell>
        </row>
        <row r="930">
          <cell r="B930" t="str">
            <v/>
          </cell>
        </row>
        <row r="931">
          <cell r="B931" t="str">
            <v/>
          </cell>
        </row>
        <row r="932">
          <cell r="B932" t="str">
            <v/>
          </cell>
        </row>
        <row r="933">
          <cell r="B933" t="str">
            <v/>
          </cell>
        </row>
        <row r="934">
          <cell r="B934" t="str">
            <v/>
          </cell>
        </row>
        <row r="935">
          <cell r="B935" t="str">
            <v/>
          </cell>
        </row>
        <row r="936">
          <cell r="B936" t="str">
            <v/>
          </cell>
        </row>
        <row r="937">
          <cell r="B937" t="str">
            <v/>
          </cell>
        </row>
        <row r="938">
          <cell r="B938" t="str">
            <v/>
          </cell>
        </row>
        <row r="939">
          <cell r="B939" t="str">
            <v/>
          </cell>
        </row>
        <row r="940">
          <cell r="B940" t="str">
            <v/>
          </cell>
        </row>
        <row r="941">
          <cell r="B941" t="str">
            <v/>
          </cell>
        </row>
        <row r="942">
          <cell r="B942" t="str">
            <v/>
          </cell>
        </row>
        <row r="943">
          <cell r="B943" t="str">
            <v/>
          </cell>
        </row>
        <row r="944">
          <cell r="B944" t="str">
            <v/>
          </cell>
        </row>
        <row r="945">
          <cell r="B945" t="str">
            <v/>
          </cell>
        </row>
        <row r="946">
          <cell r="B946" t="str">
            <v/>
          </cell>
        </row>
        <row r="947">
          <cell r="B947" t="str">
            <v/>
          </cell>
        </row>
        <row r="948">
          <cell r="B948" t="str">
            <v/>
          </cell>
        </row>
        <row r="949">
          <cell r="B949" t="str">
            <v/>
          </cell>
        </row>
        <row r="950">
          <cell r="B950" t="str">
            <v/>
          </cell>
        </row>
        <row r="951">
          <cell r="B951" t="str">
            <v/>
          </cell>
        </row>
        <row r="952">
          <cell r="B952" t="str">
            <v/>
          </cell>
        </row>
        <row r="953">
          <cell r="B953" t="str">
            <v/>
          </cell>
        </row>
        <row r="954">
          <cell r="B954" t="str">
            <v/>
          </cell>
        </row>
        <row r="955">
          <cell r="B955" t="str">
            <v/>
          </cell>
        </row>
        <row r="956">
          <cell r="B956" t="str">
            <v/>
          </cell>
        </row>
        <row r="957">
          <cell r="B957" t="str">
            <v/>
          </cell>
        </row>
        <row r="958">
          <cell r="B958" t="str">
            <v/>
          </cell>
        </row>
        <row r="959">
          <cell r="B959" t="str">
            <v/>
          </cell>
        </row>
        <row r="960">
          <cell r="B960" t="str">
            <v/>
          </cell>
        </row>
        <row r="961">
          <cell r="B961" t="str">
            <v/>
          </cell>
        </row>
        <row r="962">
          <cell r="B962" t="str">
            <v/>
          </cell>
        </row>
        <row r="963">
          <cell r="B963" t="str">
            <v/>
          </cell>
        </row>
        <row r="964">
          <cell r="B964" t="str">
            <v/>
          </cell>
        </row>
        <row r="965">
          <cell r="B965" t="str">
            <v/>
          </cell>
        </row>
        <row r="966">
          <cell r="B966" t="str">
            <v/>
          </cell>
        </row>
        <row r="967">
          <cell r="B967" t="str">
            <v/>
          </cell>
        </row>
        <row r="968">
          <cell r="B968" t="str">
            <v/>
          </cell>
        </row>
        <row r="969">
          <cell r="B969" t="str">
            <v/>
          </cell>
        </row>
        <row r="970">
          <cell r="B970" t="str">
            <v/>
          </cell>
        </row>
        <row r="971">
          <cell r="B971" t="str">
            <v/>
          </cell>
        </row>
        <row r="972">
          <cell r="B972" t="str">
            <v/>
          </cell>
        </row>
        <row r="973">
          <cell r="B973" t="str">
            <v/>
          </cell>
        </row>
        <row r="974">
          <cell r="B974" t="str">
            <v/>
          </cell>
        </row>
        <row r="975">
          <cell r="B975" t="str">
            <v/>
          </cell>
        </row>
        <row r="976">
          <cell r="B976" t="str">
            <v/>
          </cell>
        </row>
        <row r="977">
          <cell r="B977" t="str">
            <v/>
          </cell>
        </row>
        <row r="978">
          <cell r="B978" t="str">
            <v/>
          </cell>
        </row>
        <row r="979">
          <cell r="B979" t="str">
            <v/>
          </cell>
        </row>
        <row r="980">
          <cell r="B980" t="str">
            <v/>
          </cell>
        </row>
        <row r="981">
          <cell r="B981" t="str">
            <v/>
          </cell>
        </row>
        <row r="982">
          <cell r="B982" t="str">
            <v/>
          </cell>
        </row>
        <row r="983">
          <cell r="B983" t="str">
            <v/>
          </cell>
        </row>
        <row r="984">
          <cell r="B984" t="str">
            <v/>
          </cell>
        </row>
        <row r="985">
          <cell r="B985" t="str">
            <v/>
          </cell>
        </row>
        <row r="986">
          <cell r="B986" t="str">
            <v/>
          </cell>
        </row>
        <row r="987">
          <cell r="B987" t="str">
            <v/>
          </cell>
        </row>
        <row r="988">
          <cell r="B988" t="str">
            <v/>
          </cell>
        </row>
        <row r="989">
          <cell r="B989" t="str">
            <v/>
          </cell>
        </row>
        <row r="990">
          <cell r="B990" t="str">
            <v/>
          </cell>
        </row>
        <row r="991">
          <cell r="B991" t="str">
            <v/>
          </cell>
        </row>
        <row r="992">
          <cell r="B992" t="str">
            <v/>
          </cell>
        </row>
        <row r="993">
          <cell r="B993" t="str">
            <v/>
          </cell>
        </row>
        <row r="994">
          <cell r="B994" t="str">
            <v/>
          </cell>
        </row>
        <row r="995">
          <cell r="B995" t="str">
            <v/>
          </cell>
        </row>
        <row r="996">
          <cell r="B996" t="str">
            <v/>
          </cell>
        </row>
        <row r="997">
          <cell r="B997" t="str">
            <v/>
          </cell>
        </row>
        <row r="998">
          <cell r="B998" t="str">
            <v/>
          </cell>
        </row>
        <row r="999">
          <cell r="B999" t="str">
            <v/>
          </cell>
        </row>
        <row r="1000">
          <cell r="B1000" t="str">
            <v/>
          </cell>
        </row>
        <row r="1001">
          <cell r="B1001" t="str">
            <v/>
          </cell>
        </row>
        <row r="1002">
          <cell r="B1002" t="str">
            <v/>
          </cell>
        </row>
        <row r="1003">
          <cell r="B1003" t="str">
            <v/>
          </cell>
        </row>
        <row r="1004">
          <cell r="B1004" t="str">
            <v/>
          </cell>
        </row>
        <row r="1005">
          <cell r="B1005" t="str">
            <v/>
          </cell>
        </row>
        <row r="1006">
          <cell r="B1006" t="str">
            <v/>
          </cell>
        </row>
        <row r="1007">
          <cell r="B1007" t="str">
            <v/>
          </cell>
        </row>
        <row r="1008">
          <cell r="B1008" t="str">
            <v/>
          </cell>
        </row>
        <row r="1009">
          <cell r="B1009" t="str">
            <v/>
          </cell>
        </row>
        <row r="1010">
          <cell r="B1010" t="str">
            <v/>
          </cell>
        </row>
        <row r="1011">
          <cell r="B1011" t="str">
            <v/>
          </cell>
        </row>
        <row r="1012">
          <cell r="B1012" t="str">
            <v/>
          </cell>
        </row>
        <row r="1013">
          <cell r="B1013" t="str">
            <v/>
          </cell>
        </row>
        <row r="1014">
          <cell r="B1014" t="str">
            <v/>
          </cell>
        </row>
        <row r="1015">
          <cell r="B1015" t="str">
            <v/>
          </cell>
        </row>
        <row r="1016">
          <cell r="B1016" t="str">
            <v/>
          </cell>
        </row>
        <row r="1017">
          <cell r="B1017" t="str">
            <v/>
          </cell>
        </row>
        <row r="1018">
          <cell r="B1018" t="str">
            <v/>
          </cell>
        </row>
        <row r="1019">
          <cell r="B1019" t="str">
            <v/>
          </cell>
        </row>
        <row r="1020">
          <cell r="B1020" t="str">
            <v/>
          </cell>
        </row>
        <row r="1021">
          <cell r="B1021" t="str">
            <v/>
          </cell>
        </row>
        <row r="1022">
          <cell r="B1022" t="str">
            <v/>
          </cell>
        </row>
        <row r="1023">
          <cell r="B1023" t="str">
            <v/>
          </cell>
        </row>
        <row r="1024">
          <cell r="B1024" t="str">
            <v/>
          </cell>
        </row>
        <row r="1025">
          <cell r="B1025" t="str">
            <v/>
          </cell>
        </row>
        <row r="1026">
          <cell r="B1026" t="str">
            <v/>
          </cell>
        </row>
        <row r="1027">
          <cell r="B1027" t="str">
            <v/>
          </cell>
        </row>
        <row r="1028">
          <cell r="B1028" t="str">
            <v/>
          </cell>
        </row>
        <row r="1029">
          <cell r="B1029" t="str">
            <v/>
          </cell>
        </row>
        <row r="1030">
          <cell r="B1030" t="str">
            <v/>
          </cell>
        </row>
        <row r="1031">
          <cell r="B1031" t="str">
            <v/>
          </cell>
        </row>
        <row r="1032">
          <cell r="B1032" t="str">
            <v/>
          </cell>
        </row>
        <row r="1033">
          <cell r="B1033" t="str">
            <v/>
          </cell>
        </row>
        <row r="1034">
          <cell r="B1034" t="str">
            <v/>
          </cell>
        </row>
        <row r="1035">
          <cell r="B1035" t="str">
            <v/>
          </cell>
        </row>
        <row r="1036">
          <cell r="B1036" t="str">
            <v/>
          </cell>
        </row>
        <row r="1037">
          <cell r="B1037" t="str">
            <v/>
          </cell>
        </row>
        <row r="1038">
          <cell r="B1038" t="str">
            <v/>
          </cell>
        </row>
        <row r="1039">
          <cell r="B1039" t="str">
            <v/>
          </cell>
        </row>
        <row r="1040">
          <cell r="B1040" t="str">
            <v/>
          </cell>
        </row>
        <row r="1041">
          <cell r="B1041" t="str">
            <v/>
          </cell>
        </row>
        <row r="1042">
          <cell r="B1042" t="str">
            <v/>
          </cell>
        </row>
        <row r="1043">
          <cell r="B1043" t="str">
            <v/>
          </cell>
        </row>
        <row r="1044">
          <cell r="B1044" t="str">
            <v/>
          </cell>
        </row>
        <row r="1045">
          <cell r="B1045" t="str">
            <v/>
          </cell>
        </row>
        <row r="1046">
          <cell r="B1046" t="str">
            <v/>
          </cell>
        </row>
        <row r="1047">
          <cell r="B1047" t="str">
            <v/>
          </cell>
        </row>
        <row r="1048">
          <cell r="B1048" t="str">
            <v/>
          </cell>
        </row>
        <row r="1049">
          <cell r="B1049" t="str">
            <v/>
          </cell>
        </row>
        <row r="1050">
          <cell r="B1050" t="str">
            <v/>
          </cell>
        </row>
        <row r="1051">
          <cell r="B1051" t="str">
            <v/>
          </cell>
        </row>
        <row r="1052">
          <cell r="B1052" t="str">
            <v/>
          </cell>
        </row>
        <row r="1053">
          <cell r="B1053" t="str">
            <v/>
          </cell>
        </row>
        <row r="1054">
          <cell r="B1054" t="str">
            <v/>
          </cell>
        </row>
        <row r="1055">
          <cell r="B1055" t="str">
            <v/>
          </cell>
        </row>
        <row r="1056">
          <cell r="B1056" t="str">
            <v/>
          </cell>
        </row>
        <row r="1057">
          <cell r="B1057" t="str">
            <v/>
          </cell>
        </row>
        <row r="1058">
          <cell r="B1058" t="str">
            <v/>
          </cell>
        </row>
        <row r="1059">
          <cell r="B1059" t="str">
            <v/>
          </cell>
        </row>
        <row r="1060">
          <cell r="B1060" t="str">
            <v/>
          </cell>
        </row>
        <row r="1061">
          <cell r="B1061" t="str">
            <v/>
          </cell>
        </row>
        <row r="1062">
          <cell r="B1062" t="str">
            <v/>
          </cell>
        </row>
        <row r="1063">
          <cell r="B1063" t="str">
            <v/>
          </cell>
        </row>
        <row r="1064">
          <cell r="B1064" t="str">
            <v/>
          </cell>
        </row>
        <row r="1065">
          <cell r="B1065" t="str">
            <v/>
          </cell>
        </row>
        <row r="1066">
          <cell r="B1066" t="str">
            <v/>
          </cell>
        </row>
        <row r="1067">
          <cell r="B1067" t="str">
            <v/>
          </cell>
        </row>
        <row r="1068">
          <cell r="B1068" t="str">
            <v/>
          </cell>
        </row>
        <row r="1069">
          <cell r="B1069" t="str">
            <v/>
          </cell>
        </row>
        <row r="1070">
          <cell r="B1070" t="str">
            <v/>
          </cell>
        </row>
        <row r="1071">
          <cell r="B1071" t="str">
            <v/>
          </cell>
        </row>
        <row r="1072">
          <cell r="B1072" t="str">
            <v/>
          </cell>
        </row>
        <row r="1073">
          <cell r="B1073" t="str">
            <v/>
          </cell>
        </row>
        <row r="1074">
          <cell r="B1074" t="str">
            <v/>
          </cell>
        </row>
        <row r="1075">
          <cell r="B1075" t="str">
            <v/>
          </cell>
        </row>
        <row r="1076">
          <cell r="B1076" t="str">
            <v/>
          </cell>
        </row>
        <row r="1077">
          <cell r="B1077" t="str">
            <v/>
          </cell>
        </row>
        <row r="1078">
          <cell r="B1078" t="str">
            <v/>
          </cell>
        </row>
        <row r="1079">
          <cell r="B1079" t="str">
            <v/>
          </cell>
        </row>
        <row r="1080">
          <cell r="B1080" t="str">
            <v/>
          </cell>
        </row>
        <row r="1081">
          <cell r="B1081" t="str">
            <v/>
          </cell>
        </row>
        <row r="1082">
          <cell r="B1082" t="str">
            <v/>
          </cell>
        </row>
        <row r="1083">
          <cell r="B1083" t="str">
            <v/>
          </cell>
        </row>
        <row r="1084">
          <cell r="B1084" t="str">
            <v/>
          </cell>
        </row>
        <row r="1085">
          <cell r="B1085" t="str">
            <v/>
          </cell>
        </row>
        <row r="1086">
          <cell r="B1086" t="str">
            <v/>
          </cell>
        </row>
        <row r="1087">
          <cell r="B1087" t="str">
            <v/>
          </cell>
        </row>
        <row r="1088">
          <cell r="B1088" t="str">
            <v/>
          </cell>
        </row>
        <row r="1089">
          <cell r="B1089" t="str">
            <v/>
          </cell>
        </row>
        <row r="1090">
          <cell r="B1090" t="str">
            <v/>
          </cell>
        </row>
        <row r="1091">
          <cell r="B1091" t="str">
            <v/>
          </cell>
        </row>
        <row r="1092">
          <cell r="B1092" t="str">
            <v/>
          </cell>
        </row>
        <row r="1093">
          <cell r="B1093" t="str">
            <v/>
          </cell>
        </row>
        <row r="1094">
          <cell r="B1094" t="str">
            <v/>
          </cell>
        </row>
        <row r="1095">
          <cell r="B1095" t="str">
            <v/>
          </cell>
        </row>
        <row r="1096">
          <cell r="B1096" t="str">
            <v/>
          </cell>
        </row>
        <row r="1097">
          <cell r="B1097" t="str">
            <v/>
          </cell>
        </row>
        <row r="1098">
          <cell r="B1098" t="str">
            <v/>
          </cell>
        </row>
        <row r="1099">
          <cell r="B1099" t="str">
            <v/>
          </cell>
        </row>
        <row r="1100">
          <cell r="B1100" t="str">
            <v/>
          </cell>
        </row>
        <row r="1101">
          <cell r="B1101" t="str">
            <v/>
          </cell>
        </row>
        <row r="1102">
          <cell r="B1102" t="str">
            <v/>
          </cell>
        </row>
        <row r="1103">
          <cell r="B1103" t="str">
            <v/>
          </cell>
        </row>
        <row r="1104">
          <cell r="B1104" t="str">
            <v/>
          </cell>
        </row>
        <row r="1105">
          <cell r="B1105" t="str">
            <v/>
          </cell>
        </row>
        <row r="1106">
          <cell r="B1106" t="str">
            <v/>
          </cell>
        </row>
        <row r="1107">
          <cell r="B1107" t="str">
            <v/>
          </cell>
        </row>
        <row r="1108">
          <cell r="B1108" t="str">
            <v/>
          </cell>
        </row>
        <row r="1109">
          <cell r="B1109" t="str">
            <v/>
          </cell>
        </row>
        <row r="1110">
          <cell r="B1110" t="str">
            <v/>
          </cell>
        </row>
        <row r="1111">
          <cell r="B1111" t="str">
            <v/>
          </cell>
        </row>
        <row r="1112">
          <cell r="B1112" t="str">
            <v/>
          </cell>
        </row>
        <row r="1113">
          <cell r="B1113" t="str">
            <v/>
          </cell>
        </row>
        <row r="1114">
          <cell r="B1114" t="str">
            <v/>
          </cell>
        </row>
        <row r="1115">
          <cell r="B1115" t="str">
            <v/>
          </cell>
        </row>
        <row r="1116">
          <cell r="B1116" t="str">
            <v/>
          </cell>
        </row>
        <row r="1117">
          <cell r="B1117" t="str">
            <v/>
          </cell>
        </row>
        <row r="1118">
          <cell r="B1118" t="str">
            <v/>
          </cell>
        </row>
        <row r="1119">
          <cell r="B1119" t="str">
            <v/>
          </cell>
        </row>
        <row r="1120">
          <cell r="B1120" t="str">
            <v/>
          </cell>
        </row>
        <row r="1121">
          <cell r="B1121" t="str">
            <v/>
          </cell>
        </row>
        <row r="1122">
          <cell r="B1122" t="str">
            <v/>
          </cell>
        </row>
        <row r="1123">
          <cell r="B1123" t="str">
            <v/>
          </cell>
        </row>
        <row r="1124">
          <cell r="B1124" t="str">
            <v/>
          </cell>
        </row>
        <row r="1125">
          <cell r="B1125" t="str">
            <v/>
          </cell>
        </row>
        <row r="1126">
          <cell r="B1126" t="str">
            <v/>
          </cell>
        </row>
        <row r="1127">
          <cell r="B1127" t="str">
            <v/>
          </cell>
        </row>
        <row r="1128">
          <cell r="B1128" t="str">
            <v/>
          </cell>
        </row>
        <row r="1129">
          <cell r="B1129" t="str">
            <v/>
          </cell>
        </row>
        <row r="1130">
          <cell r="B1130" t="str">
            <v/>
          </cell>
        </row>
        <row r="1131">
          <cell r="B1131" t="str">
            <v/>
          </cell>
        </row>
        <row r="1132">
          <cell r="B1132" t="str">
            <v/>
          </cell>
        </row>
        <row r="1133">
          <cell r="B1133" t="str">
            <v/>
          </cell>
        </row>
        <row r="1134">
          <cell r="B1134" t="str">
            <v/>
          </cell>
        </row>
        <row r="1135">
          <cell r="B1135" t="str">
            <v/>
          </cell>
        </row>
        <row r="1136">
          <cell r="B1136" t="str">
            <v/>
          </cell>
        </row>
        <row r="1137">
          <cell r="B1137" t="str">
            <v/>
          </cell>
        </row>
        <row r="1138">
          <cell r="B1138" t="str">
            <v/>
          </cell>
        </row>
        <row r="1139">
          <cell r="B1139" t="str">
            <v/>
          </cell>
        </row>
        <row r="1140">
          <cell r="B1140" t="str">
            <v/>
          </cell>
        </row>
        <row r="1141">
          <cell r="B1141" t="str">
            <v/>
          </cell>
        </row>
        <row r="1142">
          <cell r="B1142" t="str">
            <v/>
          </cell>
        </row>
        <row r="1143">
          <cell r="B1143" t="str">
            <v/>
          </cell>
        </row>
        <row r="1144">
          <cell r="B1144" t="str">
            <v/>
          </cell>
        </row>
        <row r="1145">
          <cell r="B1145" t="str">
            <v/>
          </cell>
        </row>
        <row r="1146">
          <cell r="B1146" t="str">
            <v/>
          </cell>
        </row>
        <row r="1147">
          <cell r="B1147" t="str">
            <v/>
          </cell>
        </row>
        <row r="1148">
          <cell r="B1148" t="str">
            <v/>
          </cell>
        </row>
        <row r="1149">
          <cell r="B1149" t="str">
            <v/>
          </cell>
        </row>
        <row r="1150">
          <cell r="B1150" t="str">
            <v/>
          </cell>
        </row>
        <row r="1151">
          <cell r="B1151" t="str">
            <v/>
          </cell>
        </row>
        <row r="1152">
          <cell r="B1152" t="str">
            <v/>
          </cell>
        </row>
        <row r="1153">
          <cell r="B1153" t="str">
            <v/>
          </cell>
        </row>
        <row r="1154">
          <cell r="B1154" t="str">
            <v/>
          </cell>
        </row>
        <row r="1155">
          <cell r="B1155" t="str">
            <v/>
          </cell>
        </row>
        <row r="1156">
          <cell r="B1156" t="str">
            <v/>
          </cell>
        </row>
        <row r="1157">
          <cell r="B1157" t="str">
            <v/>
          </cell>
        </row>
        <row r="1158">
          <cell r="B1158" t="str">
            <v/>
          </cell>
        </row>
        <row r="1159">
          <cell r="B1159" t="str">
            <v/>
          </cell>
        </row>
        <row r="1160">
          <cell r="B1160" t="str">
            <v/>
          </cell>
        </row>
        <row r="1161">
          <cell r="B1161" t="str">
            <v/>
          </cell>
        </row>
        <row r="1162">
          <cell r="B1162" t="str">
            <v/>
          </cell>
        </row>
        <row r="1163">
          <cell r="B1163" t="str">
            <v/>
          </cell>
        </row>
        <row r="1164">
          <cell r="B1164" t="str">
            <v/>
          </cell>
        </row>
        <row r="1165">
          <cell r="B1165" t="str">
            <v/>
          </cell>
        </row>
        <row r="1166">
          <cell r="B1166" t="str">
            <v/>
          </cell>
        </row>
        <row r="1167">
          <cell r="B1167" t="str">
            <v/>
          </cell>
        </row>
        <row r="1168">
          <cell r="B1168" t="str">
            <v/>
          </cell>
        </row>
        <row r="1169">
          <cell r="B1169" t="str">
            <v/>
          </cell>
        </row>
        <row r="1170">
          <cell r="B1170" t="str">
            <v/>
          </cell>
        </row>
        <row r="1171">
          <cell r="B1171" t="str">
            <v/>
          </cell>
        </row>
        <row r="1172">
          <cell r="B1172" t="str">
            <v/>
          </cell>
        </row>
        <row r="1173">
          <cell r="B1173" t="str">
            <v/>
          </cell>
        </row>
        <row r="1174">
          <cell r="B1174" t="str">
            <v/>
          </cell>
        </row>
        <row r="1175">
          <cell r="B1175" t="str">
            <v/>
          </cell>
        </row>
        <row r="1176">
          <cell r="B1176" t="str">
            <v/>
          </cell>
        </row>
        <row r="1177">
          <cell r="B1177" t="str">
            <v/>
          </cell>
        </row>
        <row r="1178">
          <cell r="B1178" t="str">
            <v/>
          </cell>
        </row>
        <row r="1179">
          <cell r="B1179" t="str">
            <v/>
          </cell>
        </row>
        <row r="1180">
          <cell r="B1180" t="str">
            <v/>
          </cell>
        </row>
        <row r="1181">
          <cell r="B1181" t="str">
            <v/>
          </cell>
        </row>
        <row r="1182">
          <cell r="B1182" t="str">
            <v/>
          </cell>
        </row>
        <row r="1183">
          <cell r="B1183" t="str">
            <v/>
          </cell>
        </row>
        <row r="1184">
          <cell r="B1184" t="str">
            <v/>
          </cell>
        </row>
        <row r="1185">
          <cell r="B1185" t="str">
            <v/>
          </cell>
        </row>
        <row r="1186">
          <cell r="B1186" t="str">
            <v/>
          </cell>
        </row>
        <row r="1187">
          <cell r="B1187" t="str">
            <v/>
          </cell>
        </row>
        <row r="1188">
          <cell r="B1188" t="str">
            <v/>
          </cell>
        </row>
        <row r="1189">
          <cell r="B1189" t="str">
            <v/>
          </cell>
        </row>
        <row r="1190">
          <cell r="B1190" t="str">
            <v/>
          </cell>
        </row>
        <row r="1191">
          <cell r="B1191" t="str">
            <v/>
          </cell>
        </row>
        <row r="1192">
          <cell r="B1192" t="str">
            <v/>
          </cell>
        </row>
        <row r="1193">
          <cell r="B1193" t="str">
            <v/>
          </cell>
        </row>
        <row r="1194">
          <cell r="B1194" t="str">
            <v/>
          </cell>
        </row>
        <row r="1195">
          <cell r="B1195" t="str">
            <v/>
          </cell>
        </row>
        <row r="1196">
          <cell r="B1196" t="str">
            <v/>
          </cell>
        </row>
        <row r="1197">
          <cell r="B1197" t="str">
            <v/>
          </cell>
        </row>
        <row r="1198">
          <cell r="B1198" t="str">
            <v/>
          </cell>
        </row>
        <row r="1199">
          <cell r="B1199" t="str">
            <v/>
          </cell>
        </row>
        <row r="1200">
          <cell r="B1200" t="str">
            <v/>
          </cell>
        </row>
        <row r="1201">
          <cell r="B1201" t="str">
            <v/>
          </cell>
        </row>
        <row r="1202">
          <cell r="B1202" t="str">
            <v/>
          </cell>
        </row>
        <row r="1203">
          <cell r="B1203" t="str">
            <v/>
          </cell>
        </row>
        <row r="1204">
          <cell r="B1204" t="str">
            <v/>
          </cell>
        </row>
        <row r="1205">
          <cell r="B1205" t="str">
            <v/>
          </cell>
        </row>
        <row r="1206">
          <cell r="B1206" t="str">
            <v/>
          </cell>
        </row>
        <row r="1207">
          <cell r="B1207" t="str">
            <v/>
          </cell>
        </row>
        <row r="1208">
          <cell r="B1208" t="str">
            <v/>
          </cell>
        </row>
        <row r="1209">
          <cell r="B1209" t="str">
            <v/>
          </cell>
        </row>
        <row r="1210">
          <cell r="B1210" t="str">
            <v/>
          </cell>
        </row>
        <row r="1211">
          <cell r="B1211" t="str">
            <v/>
          </cell>
        </row>
        <row r="1212">
          <cell r="B1212" t="str">
            <v/>
          </cell>
        </row>
        <row r="1213">
          <cell r="B1213" t="str">
            <v/>
          </cell>
        </row>
        <row r="1214">
          <cell r="B1214" t="str">
            <v/>
          </cell>
        </row>
        <row r="1215">
          <cell r="B1215" t="str">
            <v/>
          </cell>
        </row>
        <row r="1216">
          <cell r="B1216" t="str">
            <v/>
          </cell>
        </row>
        <row r="1217">
          <cell r="B1217" t="str">
            <v/>
          </cell>
        </row>
        <row r="1218">
          <cell r="B1218" t="str">
            <v/>
          </cell>
        </row>
        <row r="1219">
          <cell r="B1219" t="str">
            <v/>
          </cell>
        </row>
        <row r="1220">
          <cell r="B1220" t="str">
            <v/>
          </cell>
        </row>
        <row r="1221">
          <cell r="B1221" t="str">
            <v/>
          </cell>
        </row>
        <row r="1222">
          <cell r="B1222" t="str">
            <v/>
          </cell>
        </row>
        <row r="1223">
          <cell r="B1223" t="str">
            <v/>
          </cell>
        </row>
        <row r="1224">
          <cell r="B1224" t="str">
            <v/>
          </cell>
        </row>
        <row r="1225">
          <cell r="B1225" t="str">
            <v/>
          </cell>
        </row>
        <row r="1226">
          <cell r="B1226" t="str">
            <v/>
          </cell>
        </row>
        <row r="1227">
          <cell r="B1227" t="str">
            <v/>
          </cell>
        </row>
        <row r="1228">
          <cell r="B1228" t="str">
            <v/>
          </cell>
        </row>
        <row r="1229">
          <cell r="B1229" t="str">
            <v/>
          </cell>
        </row>
        <row r="1230">
          <cell r="B1230" t="str">
            <v/>
          </cell>
        </row>
        <row r="1231">
          <cell r="B1231" t="str">
            <v/>
          </cell>
        </row>
        <row r="1232">
          <cell r="B1232" t="str">
            <v/>
          </cell>
        </row>
        <row r="1233">
          <cell r="B1233" t="str">
            <v/>
          </cell>
        </row>
        <row r="1234">
          <cell r="B1234" t="str">
            <v/>
          </cell>
        </row>
        <row r="1235">
          <cell r="B1235" t="str">
            <v/>
          </cell>
        </row>
        <row r="1236">
          <cell r="B1236" t="str">
            <v/>
          </cell>
        </row>
        <row r="1237">
          <cell r="B1237" t="str">
            <v/>
          </cell>
        </row>
        <row r="1238">
          <cell r="B1238" t="str">
            <v/>
          </cell>
        </row>
        <row r="1239">
          <cell r="B1239" t="str">
            <v/>
          </cell>
        </row>
        <row r="1240">
          <cell r="B1240" t="str">
            <v/>
          </cell>
        </row>
        <row r="1241">
          <cell r="B1241" t="str">
            <v/>
          </cell>
        </row>
        <row r="1242">
          <cell r="B1242" t="str">
            <v/>
          </cell>
        </row>
        <row r="1243">
          <cell r="B1243" t="str">
            <v/>
          </cell>
        </row>
        <row r="1244">
          <cell r="B1244" t="str">
            <v/>
          </cell>
        </row>
        <row r="1245">
          <cell r="B1245" t="str">
            <v/>
          </cell>
        </row>
        <row r="1246">
          <cell r="B1246" t="str">
            <v/>
          </cell>
        </row>
        <row r="1247">
          <cell r="B1247" t="str">
            <v/>
          </cell>
        </row>
        <row r="1248">
          <cell r="B1248" t="str">
            <v/>
          </cell>
        </row>
        <row r="1249">
          <cell r="B1249" t="str">
            <v/>
          </cell>
        </row>
        <row r="1250">
          <cell r="B1250" t="str">
            <v/>
          </cell>
        </row>
        <row r="1251">
          <cell r="B1251" t="str">
            <v/>
          </cell>
        </row>
        <row r="1252">
          <cell r="B1252" t="str">
            <v/>
          </cell>
        </row>
        <row r="1253">
          <cell r="B1253" t="str">
            <v/>
          </cell>
        </row>
        <row r="1254">
          <cell r="B1254" t="str">
            <v/>
          </cell>
        </row>
        <row r="1255">
          <cell r="B1255" t="str">
            <v/>
          </cell>
        </row>
        <row r="1256">
          <cell r="B1256" t="str">
            <v/>
          </cell>
        </row>
        <row r="1257">
          <cell r="B1257" t="str">
            <v/>
          </cell>
        </row>
        <row r="1258">
          <cell r="B1258" t="str">
            <v/>
          </cell>
        </row>
        <row r="1259">
          <cell r="B1259" t="str">
            <v/>
          </cell>
        </row>
        <row r="1260">
          <cell r="B1260" t="str">
            <v/>
          </cell>
        </row>
        <row r="1261">
          <cell r="B1261" t="str">
            <v/>
          </cell>
        </row>
        <row r="1262">
          <cell r="B1262" t="str">
            <v/>
          </cell>
        </row>
        <row r="1263">
          <cell r="B1263" t="str">
            <v/>
          </cell>
        </row>
        <row r="1264">
          <cell r="B1264" t="str">
            <v/>
          </cell>
        </row>
        <row r="1265">
          <cell r="B1265" t="str">
            <v/>
          </cell>
        </row>
        <row r="1266">
          <cell r="B1266" t="str">
            <v/>
          </cell>
        </row>
        <row r="1267">
          <cell r="B1267" t="str">
            <v/>
          </cell>
        </row>
        <row r="1268">
          <cell r="B1268" t="str">
            <v/>
          </cell>
        </row>
        <row r="1269">
          <cell r="B1269" t="str">
            <v/>
          </cell>
        </row>
        <row r="1270">
          <cell r="B1270" t="str">
            <v/>
          </cell>
        </row>
        <row r="1271">
          <cell r="B1271" t="str">
            <v/>
          </cell>
        </row>
        <row r="1272">
          <cell r="B1272" t="str">
            <v/>
          </cell>
        </row>
        <row r="1273">
          <cell r="B1273" t="str">
            <v/>
          </cell>
        </row>
        <row r="1274">
          <cell r="B1274" t="str">
            <v/>
          </cell>
        </row>
        <row r="1275">
          <cell r="B1275" t="str">
            <v/>
          </cell>
        </row>
        <row r="1276">
          <cell r="B1276" t="str">
            <v/>
          </cell>
        </row>
        <row r="1277">
          <cell r="B1277" t="str">
            <v/>
          </cell>
        </row>
        <row r="1278">
          <cell r="B1278" t="str">
            <v/>
          </cell>
        </row>
        <row r="1279">
          <cell r="B1279" t="str">
            <v/>
          </cell>
        </row>
        <row r="1280">
          <cell r="B1280" t="str">
            <v/>
          </cell>
        </row>
        <row r="1281">
          <cell r="B1281" t="str">
            <v/>
          </cell>
        </row>
        <row r="1282">
          <cell r="B1282" t="str">
            <v/>
          </cell>
        </row>
        <row r="1283">
          <cell r="B1283" t="str">
            <v/>
          </cell>
        </row>
        <row r="1284">
          <cell r="B1284" t="str">
            <v/>
          </cell>
        </row>
        <row r="1285">
          <cell r="B1285" t="str">
            <v/>
          </cell>
        </row>
        <row r="1286">
          <cell r="B1286" t="str">
            <v/>
          </cell>
        </row>
        <row r="1287">
          <cell r="B1287" t="str">
            <v/>
          </cell>
        </row>
        <row r="1288">
          <cell r="B1288" t="str">
            <v/>
          </cell>
        </row>
        <row r="1289">
          <cell r="B1289" t="str">
            <v/>
          </cell>
        </row>
        <row r="1290">
          <cell r="B1290" t="str">
            <v/>
          </cell>
        </row>
        <row r="1291">
          <cell r="B1291" t="str">
            <v/>
          </cell>
        </row>
        <row r="1292">
          <cell r="B1292" t="str">
            <v/>
          </cell>
        </row>
        <row r="1293">
          <cell r="B1293" t="str">
            <v/>
          </cell>
        </row>
        <row r="1294">
          <cell r="B1294" t="str">
            <v/>
          </cell>
        </row>
        <row r="1295">
          <cell r="B1295" t="str">
            <v/>
          </cell>
        </row>
        <row r="1296">
          <cell r="B1296" t="str">
            <v/>
          </cell>
        </row>
        <row r="1297">
          <cell r="B1297" t="str">
            <v/>
          </cell>
        </row>
        <row r="1298">
          <cell r="B1298" t="str">
            <v/>
          </cell>
        </row>
        <row r="1299">
          <cell r="B1299" t="str">
            <v/>
          </cell>
        </row>
        <row r="1300">
          <cell r="B1300" t="str">
            <v/>
          </cell>
        </row>
        <row r="1301">
          <cell r="B1301" t="str">
            <v/>
          </cell>
        </row>
        <row r="1302">
          <cell r="B1302" t="str">
            <v/>
          </cell>
        </row>
        <row r="1303">
          <cell r="B1303" t="str">
            <v/>
          </cell>
        </row>
        <row r="1304">
          <cell r="B1304" t="str">
            <v/>
          </cell>
        </row>
        <row r="1305">
          <cell r="B1305" t="str">
            <v/>
          </cell>
        </row>
        <row r="1306">
          <cell r="B1306" t="str">
            <v/>
          </cell>
        </row>
        <row r="1307">
          <cell r="B1307" t="str">
            <v/>
          </cell>
        </row>
        <row r="1308">
          <cell r="B1308" t="str">
            <v/>
          </cell>
        </row>
        <row r="1309">
          <cell r="B1309" t="str">
            <v/>
          </cell>
        </row>
        <row r="1310">
          <cell r="B1310" t="str">
            <v/>
          </cell>
        </row>
        <row r="1311">
          <cell r="B1311" t="str">
            <v/>
          </cell>
        </row>
        <row r="1312">
          <cell r="B1312" t="str">
            <v/>
          </cell>
        </row>
        <row r="1313">
          <cell r="B1313" t="str">
            <v/>
          </cell>
        </row>
        <row r="1314">
          <cell r="B1314" t="str">
            <v/>
          </cell>
        </row>
        <row r="1315">
          <cell r="B1315" t="str">
            <v/>
          </cell>
        </row>
        <row r="1316">
          <cell r="B1316" t="str">
            <v/>
          </cell>
        </row>
        <row r="1317">
          <cell r="B1317" t="str">
            <v/>
          </cell>
        </row>
        <row r="1318">
          <cell r="B1318" t="str">
            <v/>
          </cell>
        </row>
        <row r="1319">
          <cell r="B1319" t="str">
            <v/>
          </cell>
        </row>
        <row r="1320">
          <cell r="B1320" t="str">
            <v/>
          </cell>
        </row>
        <row r="1321">
          <cell r="B1321" t="str">
            <v/>
          </cell>
        </row>
        <row r="1322">
          <cell r="B1322" t="str">
            <v/>
          </cell>
        </row>
        <row r="1323">
          <cell r="B1323" t="str">
            <v/>
          </cell>
        </row>
        <row r="1324">
          <cell r="B1324" t="str">
            <v/>
          </cell>
        </row>
        <row r="1325">
          <cell r="B1325" t="str">
            <v/>
          </cell>
        </row>
        <row r="1326">
          <cell r="B1326" t="str">
            <v/>
          </cell>
        </row>
        <row r="1327">
          <cell r="B1327" t="str">
            <v/>
          </cell>
        </row>
        <row r="1328">
          <cell r="B1328" t="str">
            <v/>
          </cell>
        </row>
        <row r="1329">
          <cell r="B1329" t="str">
            <v/>
          </cell>
        </row>
        <row r="1330">
          <cell r="B1330" t="str">
            <v/>
          </cell>
        </row>
        <row r="1331">
          <cell r="B1331" t="str">
            <v/>
          </cell>
        </row>
        <row r="1332">
          <cell r="B1332" t="str">
            <v/>
          </cell>
        </row>
        <row r="1333">
          <cell r="B1333" t="str">
            <v/>
          </cell>
        </row>
        <row r="1334">
          <cell r="B1334" t="str">
            <v/>
          </cell>
        </row>
        <row r="1335">
          <cell r="B1335" t="str">
            <v/>
          </cell>
        </row>
        <row r="1336">
          <cell r="B1336" t="str">
            <v/>
          </cell>
        </row>
        <row r="1337">
          <cell r="B1337" t="str">
            <v/>
          </cell>
        </row>
        <row r="1338">
          <cell r="B1338" t="str">
            <v/>
          </cell>
        </row>
        <row r="1339">
          <cell r="B1339" t="str">
            <v/>
          </cell>
        </row>
        <row r="1340">
          <cell r="B1340" t="str">
            <v/>
          </cell>
        </row>
        <row r="1341">
          <cell r="B1341" t="str">
            <v/>
          </cell>
        </row>
        <row r="1342">
          <cell r="B1342" t="str">
            <v/>
          </cell>
        </row>
        <row r="1343">
          <cell r="B1343" t="str">
            <v/>
          </cell>
        </row>
        <row r="1344">
          <cell r="B1344" t="str">
            <v/>
          </cell>
        </row>
        <row r="1345">
          <cell r="B1345" t="str">
            <v/>
          </cell>
        </row>
        <row r="1346">
          <cell r="B1346" t="str">
            <v/>
          </cell>
        </row>
        <row r="1347">
          <cell r="B1347" t="str">
            <v/>
          </cell>
        </row>
        <row r="1348">
          <cell r="B1348" t="str">
            <v/>
          </cell>
        </row>
        <row r="1349">
          <cell r="B1349" t="str">
            <v/>
          </cell>
        </row>
        <row r="1350">
          <cell r="B1350" t="str">
            <v/>
          </cell>
        </row>
        <row r="1351">
          <cell r="B1351" t="str">
            <v/>
          </cell>
        </row>
        <row r="1352">
          <cell r="B1352" t="str">
            <v/>
          </cell>
        </row>
        <row r="1353">
          <cell r="B1353" t="str">
            <v/>
          </cell>
        </row>
        <row r="1354">
          <cell r="B1354" t="str">
            <v/>
          </cell>
        </row>
        <row r="1355">
          <cell r="B1355" t="str">
            <v/>
          </cell>
        </row>
        <row r="1356">
          <cell r="B1356" t="str">
            <v/>
          </cell>
        </row>
        <row r="1357">
          <cell r="B1357" t="str">
            <v/>
          </cell>
        </row>
        <row r="1358">
          <cell r="B1358" t="str">
            <v/>
          </cell>
        </row>
        <row r="1359">
          <cell r="B1359" t="str">
            <v/>
          </cell>
        </row>
        <row r="1360">
          <cell r="B1360" t="str">
            <v/>
          </cell>
        </row>
        <row r="1361">
          <cell r="B1361" t="str">
            <v/>
          </cell>
        </row>
        <row r="1362">
          <cell r="B1362" t="str">
            <v/>
          </cell>
        </row>
        <row r="1363">
          <cell r="B1363" t="str">
            <v/>
          </cell>
        </row>
        <row r="1364">
          <cell r="B1364" t="str">
            <v/>
          </cell>
        </row>
        <row r="1365">
          <cell r="B1365" t="str">
            <v/>
          </cell>
        </row>
        <row r="1366">
          <cell r="B1366" t="str">
            <v/>
          </cell>
        </row>
        <row r="1367">
          <cell r="B1367" t="str">
            <v/>
          </cell>
        </row>
        <row r="1368">
          <cell r="B1368" t="str">
            <v/>
          </cell>
        </row>
        <row r="1369">
          <cell r="B1369" t="str">
            <v/>
          </cell>
        </row>
        <row r="1370">
          <cell r="B1370" t="str">
            <v/>
          </cell>
        </row>
        <row r="1371">
          <cell r="B1371" t="str">
            <v/>
          </cell>
        </row>
        <row r="1372">
          <cell r="B1372" t="str">
            <v/>
          </cell>
        </row>
        <row r="1373">
          <cell r="B1373" t="str">
            <v/>
          </cell>
        </row>
        <row r="1374">
          <cell r="B1374" t="str">
            <v/>
          </cell>
        </row>
        <row r="1375">
          <cell r="B1375" t="str">
            <v/>
          </cell>
        </row>
        <row r="1376">
          <cell r="B1376" t="str">
            <v/>
          </cell>
        </row>
        <row r="1377">
          <cell r="B1377" t="str">
            <v/>
          </cell>
        </row>
        <row r="1378">
          <cell r="B1378" t="str">
            <v/>
          </cell>
        </row>
        <row r="1379">
          <cell r="B1379" t="str">
            <v/>
          </cell>
        </row>
        <row r="1380">
          <cell r="B1380" t="str">
            <v/>
          </cell>
        </row>
        <row r="1381">
          <cell r="B1381" t="str">
            <v/>
          </cell>
        </row>
        <row r="1382">
          <cell r="B1382" t="str">
            <v/>
          </cell>
        </row>
        <row r="1383">
          <cell r="B1383" t="str">
            <v/>
          </cell>
        </row>
        <row r="1384">
          <cell r="B1384" t="str">
            <v/>
          </cell>
        </row>
        <row r="1385">
          <cell r="B1385" t="str">
            <v/>
          </cell>
        </row>
        <row r="1386">
          <cell r="B1386" t="str">
            <v/>
          </cell>
        </row>
        <row r="1387">
          <cell r="B1387" t="str">
            <v/>
          </cell>
        </row>
        <row r="1388">
          <cell r="B1388" t="str">
            <v/>
          </cell>
        </row>
        <row r="1389">
          <cell r="B1389" t="str">
            <v/>
          </cell>
        </row>
        <row r="1390">
          <cell r="B1390" t="str">
            <v/>
          </cell>
        </row>
        <row r="1391">
          <cell r="B1391" t="str">
            <v/>
          </cell>
        </row>
        <row r="1392">
          <cell r="B1392" t="str">
            <v/>
          </cell>
        </row>
        <row r="1393">
          <cell r="B1393" t="str">
            <v/>
          </cell>
        </row>
        <row r="1394">
          <cell r="B1394" t="str">
            <v/>
          </cell>
        </row>
        <row r="1395">
          <cell r="B1395" t="str">
            <v/>
          </cell>
        </row>
        <row r="1396">
          <cell r="B1396" t="str">
            <v/>
          </cell>
        </row>
        <row r="1397">
          <cell r="B1397" t="str">
            <v/>
          </cell>
        </row>
        <row r="1398">
          <cell r="B1398" t="str">
            <v/>
          </cell>
        </row>
        <row r="1399">
          <cell r="B1399" t="str">
            <v/>
          </cell>
        </row>
        <row r="1400">
          <cell r="B1400" t="str">
            <v/>
          </cell>
        </row>
        <row r="1401">
          <cell r="B1401" t="str">
            <v/>
          </cell>
        </row>
        <row r="1402">
          <cell r="B1402" t="str">
            <v/>
          </cell>
        </row>
        <row r="1403">
          <cell r="B1403" t="str">
            <v/>
          </cell>
        </row>
        <row r="1404">
          <cell r="B1404" t="str">
            <v/>
          </cell>
        </row>
        <row r="1405">
          <cell r="B1405" t="str">
            <v/>
          </cell>
        </row>
        <row r="1406">
          <cell r="B1406" t="str">
            <v/>
          </cell>
        </row>
        <row r="1407">
          <cell r="B1407" t="str">
            <v/>
          </cell>
        </row>
        <row r="1408">
          <cell r="B1408" t="str">
            <v/>
          </cell>
        </row>
        <row r="1409">
          <cell r="B1409" t="str">
            <v/>
          </cell>
        </row>
        <row r="1410">
          <cell r="B1410" t="str">
            <v/>
          </cell>
        </row>
        <row r="1411">
          <cell r="B1411" t="str">
            <v/>
          </cell>
        </row>
        <row r="1412">
          <cell r="B1412" t="str">
            <v/>
          </cell>
        </row>
        <row r="1413">
          <cell r="B1413" t="str">
            <v/>
          </cell>
        </row>
        <row r="1414">
          <cell r="B1414" t="str">
            <v/>
          </cell>
        </row>
        <row r="1415">
          <cell r="B1415" t="str">
            <v/>
          </cell>
        </row>
        <row r="1416">
          <cell r="B1416" t="str">
            <v/>
          </cell>
        </row>
        <row r="1417">
          <cell r="B1417" t="str">
            <v/>
          </cell>
        </row>
        <row r="1418">
          <cell r="B1418" t="str">
            <v/>
          </cell>
        </row>
        <row r="1419">
          <cell r="B1419" t="str">
            <v/>
          </cell>
        </row>
        <row r="1420">
          <cell r="B1420" t="str">
            <v/>
          </cell>
        </row>
        <row r="1421">
          <cell r="B1421" t="str">
            <v/>
          </cell>
        </row>
        <row r="1422">
          <cell r="B1422" t="str">
            <v/>
          </cell>
        </row>
        <row r="1423">
          <cell r="B1423" t="str">
            <v/>
          </cell>
        </row>
        <row r="1424">
          <cell r="B1424" t="str">
            <v/>
          </cell>
        </row>
        <row r="1425">
          <cell r="B1425" t="str">
            <v/>
          </cell>
        </row>
        <row r="1426">
          <cell r="B1426" t="str">
            <v/>
          </cell>
        </row>
        <row r="1427">
          <cell r="B1427" t="str">
            <v/>
          </cell>
        </row>
        <row r="1428">
          <cell r="B1428" t="str">
            <v/>
          </cell>
        </row>
        <row r="1429">
          <cell r="B1429" t="str">
            <v/>
          </cell>
        </row>
        <row r="1430">
          <cell r="B1430" t="str">
            <v/>
          </cell>
        </row>
        <row r="1431">
          <cell r="B1431" t="str">
            <v/>
          </cell>
        </row>
        <row r="1432">
          <cell r="B1432" t="str">
            <v/>
          </cell>
        </row>
        <row r="1433">
          <cell r="B1433" t="str">
            <v/>
          </cell>
        </row>
        <row r="1434">
          <cell r="B1434" t="str">
            <v/>
          </cell>
        </row>
        <row r="1435">
          <cell r="B1435" t="str">
            <v/>
          </cell>
        </row>
        <row r="1436">
          <cell r="B1436" t="str">
            <v/>
          </cell>
        </row>
        <row r="1437">
          <cell r="B1437" t="str">
            <v/>
          </cell>
        </row>
        <row r="1438">
          <cell r="B1438" t="str">
            <v/>
          </cell>
        </row>
        <row r="1439">
          <cell r="B1439" t="str">
            <v/>
          </cell>
        </row>
        <row r="1440">
          <cell r="B1440" t="str">
            <v/>
          </cell>
        </row>
        <row r="1441">
          <cell r="B1441" t="str">
            <v/>
          </cell>
        </row>
        <row r="1442">
          <cell r="B1442" t="str">
            <v/>
          </cell>
        </row>
        <row r="1443">
          <cell r="B1443" t="str">
            <v/>
          </cell>
        </row>
        <row r="1444">
          <cell r="B1444" t="str">
            <v/>
          </cell>
        </row>
        <row r="1445">
          <cell r="B1445" t="str">
            <v/>
          </cell>
        </row>
        <row r="1446">
          <cell r="B1446" t="str">
            <v/>
          </cell>
        </row>
        <row r="1447">
          <cell r="B1447" t="str">
            <v/>
          </cell>
        </row>
        <row r="1448">
          <cell r="B1448" t="str">
            <v/>
          </cell>
        </row>
        <row r="1449">
          <cell r="B1449" t="str">
            <v/>
          </cell>
        </row>
        <row r="1450">
          <cell r="B1450" t="str">
            <v/>
          </cell>
        </row>
        <row r="1451">
          <cell r="B1451" t="str">
            <v/>
          </cell>
        </row>
        <row r="1452">
          <cell r="B1452" t="str">
            <v/>
          </cell>
        </row>
        <row r="1453">
          <cell r="B1453" t="str">
            <v/>
          </cell>
        </row>
        <row r="1454">
          <cell r="B1454" t="str">
            <v/>
          </cell>
        </row>
        <row r="1455">
          <cell r="B1455" t="str">
            <v/>
          </cell>
        </row>
        <row r="1456">
          <cell r="B1456" t="str">
            <v/>
          </cell>
        </row>
        <row r="1457">
          <cell r="B1457" t="str">
            <v/>
          </cell>
        </row>
        <row r="1458">
          <cell r="B1458" t="str">
            <v/>
          </cell>
        </row>
        <row r="1459">
          <cell r="B1459" t="str">
            <v/>
          </cell>
        </row>
        <row r="1460">
          <cell r="B1460" t="str">
            <v/>
          </cell>
        </row>
        <row r="1461">
          <cell r="B1461" t="str">
            <v/>
          </cell>
        </row>
        <row r="1462">
          <cell r="B1462" t="str">
            <v/>
          </cell>
        </row>
        <row r="1463">
          <cell r="B1463" t="str">
            <v/>
          </cell>
        </row>
        <row r="1464">
          <cell r="B1464" t="str">
            <v/>
          </cell>
        </row>
        <row r="1465">
          <cell r="B1465" t="str">
            <v/>
          </cell>
        </row>
        <row r="1466">
          <cell r="B1466" t="str">
            <v/>
          </cell>
        </row>
        <row r="1467">
          <cell r="B1467" t="str">
            <v/>
          </cell>
        </row>
        <row r="1468">
          <cell r="B1468" t="str">
            <v/>
          </cell>
        </row>
        <row r="1469">
          <cell r="B1469" t="str">
            <v/>
          </cell>
        </row>
        <row r="1470">
          <cell r="B1470" t="str">
            <v/>
          </cell>
        </row>
        <row r="1471">
          <cell r="B1471" t="str">
            <v/>
          </cell>
        </row>
        <row r="1472">
          <cell r="B1472" t="str">
            <v/>
          </cell>
        </row>
        <row r="1473">
          <cell r="B1473" t="str">
            <v/>
          </cell>
        </row>
        <row r="1474">
          <cell r="B1474" t="str">
            <v/>
          </cell>
        </row>
        <row r="1475">
          <cell r="B1475" t="str">
            <v/>
          </cell>
        </row>
        <row r="1476">
          <cell r="B1476" t="str">
            <v/>
          </cell>
        </row>
        <row r="1477">
          <cell r="B1477" t="str">
            <v/>
          </cell>
        </row>
        <row r="1478">
          <cell r="B1478" t="str">
            <v/>
          </cell>
        </row>
        <row r="1479">
          <cell r="B1479" t="str">
            <v/>
          </cell>
        </row>
        <row r="1480">
          <cell r="B1480" t="str">
            <v/>
          </cell>
        </row>
        <row r="1481">
          <cell r="B1481" t="str">
            <v/>
          </cell>
        </row>
        <row r="1482">
          <cell r="B1482" t="str">
            <v/>
          </cell>
        </row>
        <row r="1483">
          <cell r="B1483" t="str">
            <v/>
          </cell>
        </row>
        <row r="1484">
          <cell r="B1484" t="str">
            <v/>
          </cell>
        </row>
        <row r="1485">
          <cell r="B1485" t="str">
            <v/>
          </cell>
        </row>
        <row r="1486">
          <cell r="B1486" t="str">
            <v/>
          </cell>
        </row>
        <row r="1487">
          <cell r="B1487" t="str">
            <v/>
          </cell>
        </row>
        <row r="1488">
          <cell r="B1488" t="str">
            <v/>
          </cell>
        </row>
        <row r="1489">
          <cell r="B1489" t="str">
            <v/>
          </cell>
        </row>
        <row r="1490">
          <cell r="B1490" t="str">
            <v/>
          </cell>
        </row>
        <row r="1491">
          <cell r="B1491" t="str">
            <v/>
          </cell>
        </row>
        <row r="1492">
          <cell r="B1492" t="str">
            <v/>
          </cell>
        </row>
        <row r="1493">
          <cell r="B1493" t="str">
            <v/>
          </cell>
        </row>
        <row r="1494">
          <cell r="B1494" t="str">
            <v/>
          </cell>
        </row>
        <row r="1495">
          <cell r="B1495" t="str">
            <v/>
          </cell>
        </row>
        <row r="1496">
          <cell r="B1496" t="str">
            <v/>
          </cell>
        </row>
        <row r="1497">
          <cell r="B1497" t="str">
            <v/>
          </cell>
        </row>
        <row r="1498">
          <cell r="B1498" t="str">
            <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31"/>
  <sheetViews>
    <sheetView showGridLines="0" tabSelected="1" zoomScale="96" zoomScaleNormal="96" workbookViewId="0">
      <selection activeCell="A8" sqref="A8"/>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80" t="s">
        <v>138</v>
      </c>
      <c r="C4" s="80"/>
      <c r="D4" s="80"/>
      <c r="E4" s="80"/>
      <c r="F4" s="80"/>
      <c r="G4" s="2"/>
      <c r="H4" s="2"/>
      <c r="I4" s="2"/>
      <c r="J4" s="2"/>
      <c r="K4" s="2"/>
      <c r="L4" s="2"/>
      <c r="M4" s="2"/>
      <c r="N4" s="2"/>
      <c r="O4" s="2"/>
      <c r="P4" s="2"/>
      <c r="Q4" s="2"/>
      <c r="R4" s="2"/>
      <c r="S4" s="2"/>
      <c r="T4" s="2"/>
      <c r="U4" s="2"/>
    </row>
    <row r="5" spans="1:21">
      <c r="A5" s="2"/>
      <c r="B5" s="81" t="s">
        <v>100</v>
      </c>
      <c r="C5" s="81" t="s">
        <v>101</v>
      </c>
      <c r="D5" s="81" t="s">
        <v>169</v>
      </c>
      <c r="E5" s="81" t="s">
        <v>102</v>
      </c>
      <c r="F5" s="82"/>
      <c r="G5" s="2"/>
      <c r="H5" s="2"/>
      <c r="I5" s="2"/>
      <c r="J5" s="2"/>
      <c r="K5" s="2"/>
      <c r="L5" s="2"/>
      <c r="M5" s="2"/>
      <c r="N5" s="2"/>
      <c r="O5" s="2"/>
      <c r="P5" s="2"/>
      <c r="Q5" s="2"/>
      <c r="R5" s="2"/>
      <c r="S5" s="2"/>
      <c r="T5" s="2"/>
      <c r="U5" s="2"/>
    </row>
    <row r="6" spans="1:21">
      <c r="A6" s="2"/>
      <c r="B6" s="84" t="s">
        <v>99</v>
      </c>
      <c r="C6" s="2" t="s">
        <v>111</v>
      </c>
      <c r="D6" s="2" t="s">
        <v>82</v>
      </c>
      <c r="E6" s="3"/>
      <c r="F6" s="2"/>
      <c r="I6" s="2"/>
      <c r="J6" s="2"/>
      <c r="K6" s="2"/>
      <c r="L6" s="2"/>
      <c r="M6" s="2"/>
      <c r="N6" s="2"/>
      <c r="O6" s="2"/>
      <c r="P6" s="2"/>
      <c r="Q6" s="2"/>
      <c r="R6" s="2"/>
      <c r="S6" s="2"/>
      <c r="T6" s="2"/>
      <c r="U6" s="2"/>
    </row>
    <row r="7" spans="1:21" ht="13.5" customHeight="1">
      <c r="A7" s="2"/>
      <c r="B7" s="84" t="s">
        <v>106</v>
      </c>
      <c r="C7" s="2" t="s">
        <v>103</v>
      </c>
      <c r="D7" s="2" t="s">
        <v>96</v>
      </c>
      <c r="E7" s="2"/>
      <c r="F7" s="2"/>
      <c r="I7" s="2"/>
      <c r="J7" s="2"/>
      <c r="K7" s="2"/>
      <c r="L7" s="2"/>
      <c r="M7" s="2"/>
      <c r="N7" s="2"/>
      <c r="O7" s="2"/>
      <c r="P7" s="2"/>
      <c r="Q7" s="2"/>
      <c r="R7" s="2"/>
      <c r="S7" s="2"/>
      <c r="T7" s="2"/>
      <c r="U7" s="2"/>
    </row>
    <row r="8" spans="1:21" ht="13.5" customHeight="1">
      <c r="A8" s="2"/>
      <c r="B8" s="84" t="s">
        <v>167</v>
      </c>
      <c r="C8" s="3" t="s">
        <v>168</v>
      </c>
      <c r="D8" s="3" t="s">
        <v>96</v>
      </c>
      <c r="E8" s="3"/>
      <c r="F8" s="2"/>
      <c r="I8" s="2"/>
      <c r="J8" s="2"/>
      <c r="K8" s="2"/>
      <c r="L8" s="2"/>
      <c r="M8" s="2"/>
      <c r="N8" s="2"/>
      <c r="O8" s="2"/>
      <c r="P8" s="2"/>
      <c r="Q8" s="2"/>
      <c r="R8" s="2"/>
      <c r="S8" s="2"/>
      <c r="T8" s="2"/>
      <c r="U8" s="2"/>
    </row>
    <row r="9" spans="1:21">
      <c r="A9" s="633"/>
      <c r="B9" s="84" t="s">
        <v>139</v>
      </c>
      <c r="C9" s="2" t="s">
        <v>140</v>
      </c>
      <c r="D9" s="2" t="s">
        <v>146</v>
      </c>
      <c r="E9" s="3"/>
      <c r="F9" s="2"/>
      <c r="I9" s="2"/>
      <c r="J9" s="2"/>
      <c r="K9" s="2"/>
      <c r="L9" s="2"/>
      <c r="M9" s="2"/>
      <c r="N9" s="2"/>
      <c r="O9" s="2"/>
      <c r="P9" s="2"/>
      <c r="Q9" s="2"/>
      <c r="R9" s="2"/>
      <c r="S9" s="2"/>
      <c r="T9" s="2"/>
      <c r="U9" s="2"/>
    </row>
    <row r="10" spans="1:21">
      <c r="A10" s="2"/>
      <c r="B10" s="84" t="s">
        <v>107</v>
      </c>
      <c r="C10" s="2" t="s">
        <v>104</v>
      </c>
      <c r="D10" s="2" t="s">
        <v>82</v>
      </c>
      <c r="E10" s="3"/>
      <c r="F10" s="2"/>
      <c r="I10" s="2"/>
      <c r="J10" s="2"/>
      <c r="K10" s="2"/>
      <c r="L10" s="2"/>
      <c r="M10" s="2"/>
      <c r="N10" s="2"/>
      <c r="O10" s="2"/>
      <c r="P10" s="2"/>
      <c r="Q10" s="2"/>
      <c r="R10" s="2"/>
      <c r="S10" s="2"/>
      <c r="T10" s="2"/>
      <c r="U10" s="2"/>
    </row>
    <row r="11" spans="1:21">
      <c r="A11" s="2"/>
      <c r="B11" s="84" t="s">
        <v>108</v>
      </c>
      <c r="C11" s="2" t="s">
        <v>109</v>
      </c>
      <c r="D11" s="2" t="s">
        <v>82</v>
      </c>
      <c r="E11" s="2"/>
      <c r="F11" s="2"/>
      <c r="I11" s="5"/>
      <c r="J11" s="2"/>
      <c r="K11" s="2"/>
      <c r="L11" s="2"/>
      <c r="M11" s="2"/>
      <c r="N11" s="2"/>
      <c r="O11" s="2"/>
      <c r="P11" s="2"/>
      <c r="Q11" s="2"/>
      <c r="R11" s="2"/>
      <c r="S11" s="2"/>
      <c r="T11" s="2"/>
      <c r="U11" s="2"/>
    </row>
    <row r="12" spans="1:21">
      <c r="A12" s="2"/>
      <c r="B12" s="84" t="s">
        <v>136</v>
      </c>
      <c r="C12" s="2" t="s">
        <v>137</v>
      </c>
      <c r="D12" s="2" t="s">
        <v>96</v>
      </c>
      <c r="E12" s="2"/>
      <c r="F12" s="2"/>
      <c r="G12" s="2"/>
      <c r="H12" s="2"/>
      <c r="I12" s="2"/>
      <c r="J12" s="2"/>
      <c r="K12" s="2"/>
      <c r="L12" s="2"/>
      <c r="M12" s="2"/>
      <c r="N12" s="2"/>
      <c r="O12" s="2"/>
      <c r="P12" s="2"/>
      <c r="Q12" s="2"/>
      <c r="R12" s="2"/>
      <c r="S12" s="2"/>
      <c r="T12" s="2"/>
      <c r="U12" s="2"/>
    </row>
    <row r="13" spans="1:21">
      <c r="A13" s="2"/>
      <c r="B13" s="84" t="s">
        <v>95</v>
      </c>
      <c r="C13" s="3" t="s">
        <v>105</v>
      </c>
      <c r="D13" s="2"/>
      <c r="E13" s="2"/>
      <c r="F13" s="2"/>
      <c r="G13" s="2"/>
      <c r="H13" s="2"/>
      <c r="I13" s="2"/>
      <c r="J13" s="2"/>
      <c r="K13" s="2"/>
      <c r="L13" s="2"/>
      <c r="M13" s="2"/>
      <c r="N13" s="2"/>
      <c r="O13" s="2"/>
      <c r="P13" s="2"/>
      <c r="Q13" s="2"/>
      <c r="R13" s="2"/>
      <c r="S13" s="2"/>
      <c r="T13" s="2"/>
      <c r="U13" s="2"/>
    </row>
    <row r="14" spans="1:21">
      <c r="A14" s="2"/>
      <c r="B14" s="83"/>
      <c r="C14" s="82"/>
      <c r="D14" s="82"/>
      <c r="E14" s="82"/>
      <c r="F14" s="82"/>
      <c r="G14" s="2"/>
      <c r="H14" s="2"/>
      <c r="I14" s="2"/>
      <c r="J14" s="2"/>
      <c r="K14" s="2"/>
      <c r="L14" s="2"/>
      <c r="M14" s="2"/>
      <c r="N14" s="2"/>
      <c r="O14" s="2"/>
      <c r="P14" s="2"/>
      <c r="Q14" s="2"/>
      <c r="R14" s="2"/>
      <c r="S14" s="2"/>
      <c r="T14" s="2"/>
      <c r="U14" s="2"/>
    </row>
    <row r="15" spans="1:21">
      <c r="A15" s="2"/>
      <c r="B15" s="84"/>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34"/>
      <c r="B17" s="250" t="s">
        <v>251</v>
      </c>
      <c r="C17" s="2"/>
      <c r="D17" s="2"/>
      <c r="E17" s="2"/>
      <c r="F17" s="2"/>
      <c r="G17" s="2"/>
      <c r="H17" s="2"/>
      <c r="I17" s="2"/>
    </row>
    <row r="18" spans="1:9">
      <c r="A18" s="2"/>
      <c r="B18" s="250" t="s">
        <v>312</v>
      </c>
      <c r="C18" s="2"/>
      <c r="D18" s="2"/>
      <c r="E18" s="2"/>
      <c r="F18" s="2"/>
      <c r="G18" s="2"/>
      <c r="H18" s="2"/>
      <c r="I18" s="2"/>
    </row>
    <row r="19" spans="1:9">
      <c r="A19" s="2"/>
      <c r="B19" s="352" t="s">
        <v>311</v>
      </c>
      <c r="C19" s="2"/>
      <c r="D19" s="2"/>
      <c r="E19" s="2"/>
      <c r="F19" s="2"/>
      <c r="G19" s="2"/>
      <c r="H19" s="2"/>
      <c r="I19" s="2"/>
    </row>
    <row r="20" spans="1:9" ht="56.25" customHeight="1">
      <c r="A20" s="2"/>
      <c r="B20" s="714" t="s">
        <v>186</v>
      </c>
      <c r="C20" s="714"/>
      <c r="D20" s="714"/>
      <c r="E20" s="714"/>
      <c r="F20" s="714"/>
      <c r="G20" s="2"/>
      <c r="H20" s="2"/>
      <c r="I20" s="2"/>
    </row>
    <row r="21" spans="1:9" ht="72" customHeight="1">
      <c r="A21" s="2"/>
      <c r="B21" s="714" t="s">
        <v>260</v>
      </c>
      <c r="C21" s="714"/>
      <c r="D21" s="714"/>
      <c r="E21" s="714"/>
      <c r="F21" s="714"/>
      <c r="G21" s="2"/>
      <c r="H21" s="234"/>
      <c r="I21" s="2"/>
    </row>
    <row r="22" spans="1:9">
      <c r="A22" s="2"/>
      <c r="B22" s="233" t="s">
        <v>184</v>
      </c>
      <c r="C22" s="2"/>
      <c r="D22" s="2"/>
      <c r="E22" s="2"/>
      <c r="F22" s="2"/>
      <c r="G22" s="2"/>
      <c r="H22" s="2"/>
      <c r="I22" s="2"/>
    </row>
    <row r="23" spans="1:9">
      <c r="A23" s="2"/>
      <c r="B23" s="347" t="s">
        <v>250</v>
      </c>
      <c r="C23" s="2"/>
      <c r="D23" s="2"/>
      <c r="E23" s="2"/>
      <c r="F23" s="2"/>
      <c r="G23" s="2"/>
      <c r="H23" s="2"/>
      <c r="I23" s="2"/>
    </row>
    <row r="24" spans="1:9">
      <c r="A24" s="2"/>
      <c r="B24" s="233"/>
      <c r="C24" s="2"/>
      <c r="D24" s="2"/>
      <c r="E24" s="2"/>
      <c r="F24" s="2"/>
      <c r="G24" s="2"/>
      <c r="H24" s="2"/>
      <c r="I24" s="2"/>
    </row>
    <row r="25" spans="1:9" ht="25.5">
      <c r="A25" s="249"/>
      <c r="B25" s="348" t="s">
        <v>261</v>
      </c>
      <c r="C25" s="707" t="s">
        <v>185</v>
      </c>
      <c r="D25" s="707"/>
      <c r="E25" s="712" t="s">
        <v>262</v>
      </c>
      <c r="F25" s="713"/>
      <c r="G25" s="2"/>
      <c r="H25" s="2"/>
      <c r="I25" s="2"/>
    </row>
    <row r="26" spans="1:9" ht="69" customHeight="1">
      <c r="A26" s="235"/>
      <c r="B26" s="346" t="s">
        <v>254</v>
      </c>
      <c r="C26" s="715" t="s">
        <v>253</v>
      </c>
      <c r="D26" s="715"/>
      <c r="E26" s="709" t="s">
        <v>256</v>
      </c>
      <c r="F26" s="709"/>
      <c r="G26" s="2"/>
      <c r="H26" s="2"/>
      <c r="I26" s="2"/>
    </row>
    <row r="27" spans="1:9" ht="38.25">
      <c r="A27" s="235"/>
      <c r="B27" s="346" t="s">
        <v>252</v>
      </c>
      <c r="C27" s="715" t="s">
        <v>255</v>
      </c>
      <c r="D27" s="715"/>
      <c r="E27" s="709"/>
      <c r="F27" s="709"/>
      <c r="G27" s="2"/>
      <c r="H27" s="2"/>
      <c r="I27" s="2"/>
    </row>
    <row r="28" spans="1:9" ht="108.75" customHeight="1">
      <c r="A28" s="235"/>
      <c r="B28" s="346" t="s">
        <v>258</v>
      </c>
      <c r="C28" s="706" t="s">
        <v>257</v>
      </c>
      <c r="D28" s="708"/>
      <c r="E28" s="706" t="s">
        <v>259</v>
      </c>
      <c r="F28" s="706"/>
      <c r="G28" s="2"/>
      <c r="H28" s="2"/>
      <c r="I28" s="2"/>
    </row>
    <row r="29" spans="1:9" ht="51">
      <c r="A29" s="371"/>
      <c r="B29" s="346" t="s">
        <v>291</v>
      </c>
      <c r="C29" s="706" t="s">
        <v>292</v>
      </c>
      <c r="D29" s="708"/>
      <c r="E29" s="706" t="s">
        <v>293</v>
      </c>
      <c r="F29" s="706"/>
      <c r="G29" s="2"/>
      <c r="H29" s="2"/>
      <c r="I29" s="2"/>
    </row>
    <row r="30" spans="1:9" ht="55.5" customHeight="1">
      <c r="A30" s="371"/>
      <c r="B30" s="346" t="s">
        <v>280</v>
      </c>
      <c r="C30" s="706" t="s">
        <v>281</v>
      </c>
      <c r="D30" s="708"/>
      <c r="E30" s="706" t="s">
        <v>282</v>
      </c>
      <c r="F30" s="706"/>
      <c r="G30" s="2"/>
      <c r="H30" s="2"/>
      <c r="I30" s="2"/>
    </row>
    <row r="31" spans="1:9" ht="65.25" customHeight="1">
      <c r="A31" s="371"/>
      <c r="B31" s="346" t="s">
        <v>302</v>
      </c>
      <c r="C31" s="706" t="s">
        <v>301</v>
      </c>
      <c r="D31" s="708"/>
      <c r="E31" s="706" t="s">
        <v>303</v>
      </c>
      <c r="F31" s="706"/>
      <c r="G31" s="2"/>
      <c r="H31" s="2"/>
      <c r="I31" s="2"/>
    </row>
    <row r="32" spans="1:9" ht="71.25" customHeight="1">
      <c r="A32" s="235"/>
      <c r="B32" s="346" t="s">
        <v>272</v>
      </c>
      <c r="C32" s="706" t="s">
        <v>273</v>
      </c>
      <c r="D32" s="708"/>
      <c r="E32" s="706" t="s">
        <v>274</v>
      </c>
      <c r="F32" s="706"/>
      <c r="G32" s="2"/>
      <c r="H32" s="711"/>
      <c r="I32" s="711"/>
    </row>
    <row r="33" spans="1:10" ht="135" customHeight="1">
      <c r="A33" s="235"/>
      <c r="B33" s="547" t="s">
        <v>418</v>
      </c>
      <c r="C33" s="706" t="s">
        <v>426</v>
      </c>
      <c r="D33" s="708"/>
      <c r="E33" s="706" t="s">
        <v>453</v>
      </c>
      <c r="F33" s="708"/>
      <c r="G33" s="2"/>
      <c r="H33" s="544"/>
      <c r="I33" s="544"/>
    </row>
    <row r="34" spans="1:10" ht="54" customHeight="1">
      <c r="A34" s="372"/>
      <c r="B34" s="346" t="s">
        <v>422</v>
      </c>
      <c r="C34" s="706" t="s">
        <v>263</v>
      </c>
      <c r="D34" s="708"/>
      <c r="E34" s="709" t="s">
        <v>265</v>
      </c>
      <c r="F34" s="709"/>
      <c r="G34" s="2"/>
      <c r="H34" s="710"/>
      <c r="I34" s="710"/>
      <c r="J34" s="710"/>
    </row>
    <row r="35" spans="1:10" ht="64.5" customHeight="1">
      <c r="A35" s="372"/>
      <c r="B35" s="346" t="s">
        <v>304</v>
      </c>
      <c r="C35" s="706" t="s">
        <v>264</v>
      </c>
      <c r="D35" s="708"/>
      <c r="E35" s="709"/>
      <c r="F35" s="709"/>
      <c r="G35" s="2"/>
      <c r="H35" s="710"/>
      <c r="I35" s="710"/>
      <c r="J35" s="710"/>
    </row>
    <row r="36" spans="1:10" ht="66.75" customHeight="1">
      <c r="A36" s="371"/>
      <c r="B36" s="346" t="s">
        <v>305</v>
      </c>
      <c r="C36" s="706" t="s">
        <v>306</v>
      </c>
      <c r="D36" s="708"/>
      <c r="E36" s="706" t="s">
        <v>307</v>
      </c>
      <c r="F36" s="706"/>
      <c r="G36" s="2"/>
      <c r="H36" s="239"/>
      <c r="I36" s="2"/>
    </row>
    <row r="37" spans="1:10" ht="79.5" customHeight="1">
      <c r="A37" s="371"/>
      <c r="B37" s="346" t="s">
        <v>275</v>
      </c>
      <c r="C37" s="706" t="s">
        <v>276</v>
      </c>
      <c r="D37" s="708"/>
      <c r="E37" s="706" t="s">
        <v>277</v>
      </c>
      <c r="F37" s="706"/>
      <c r="G37" s="2"/>
      <c r="H37" s="239"/>
      <c r="I37" s="2"/>
    </row>
    <row r="38" spans="1:10" ht="119.85" customHeight="1">
      <c r="A38" s="235"/>
      <c r="B38" s="346" t="s">
        <v>278</v>
      </c>
      <c r="C38" s="706" t="s">
        <v>348</v>
      </c>
      <c r="D38" s="708"/>
      <c r="E38" s="706" t="s">
        <v>279</v>
      </c>
      <c r="F38" s="706"/>
      <c r="G38" s="2"/>
      <c r="H38" s="237"/>
      <c r="I38" s="2"/>
    </row>
    <row r="39" spans="1:10" ht="59.25" customHeight="1">
      <c r="A39" s="372"/>
      <c r="B39" s="346" t="s">
        <v>286</v>
      </c>
      <c r="C39" s="706" t="s">
        <v>287</v>
      </c>
      <c r="D39" s="708"/>
      <c r="E39" s="706" t="s">
        <v>288</v>
      </c>
      <c r="F39" s="706"/>
      <c r="G39" s="2"/>
      <c r="H39" s="234"/>
      <c r="I39" s="2"/>
    </row>
    <row r="40" spans="1:10" ht="133.5" customHeight="1">
      <c r="A40" s="235"/>
      <c r="B40" s="346" t="s">
        <v>289</v>
      </c>
      <c r="C40" s="706" t="s">
        <v>423</v>
      </c>
      <c r="D40" s="708"/>
      <c r="E40" s="706" t="s">
        <v>290</v>
      </c>
      <c r="F40" s="706"/>
      <c r="G40" s="2"/>
      <c r="H40" s="234"/>
      <c r="I40" s="2"/>
    </row>
    <row r="41" spans="1:10" ht="86.25" customHeight="1">
      <c r="A41" s="235"/>
      <c r="B41" s="346" t="s">
        <v>284</v>
      </c>
      <c r="C41" s="706" t="s">
        <v>283</v>
      </c>
      <c r="D41" s="708"/>
      <c r="E41" s="706" t="s">
        <v>285</v>
      </c>
      <c r="F41" s="706"/>
      <c r="G41" s="2"/>
      <c r="H41" s="237"/>
      <c r="I41" s="2"/>
    </row>
    <row r="42" spans="1:10" ht="78.75" customHeight="1">
      <c r="A42" s="235"/>
      <c r="B42" s="346" t="s">
        <v>295</v>
      </c>
      <c r="C42" s="706" t="s">
        <v>294</v>
      </c>
      <c r="D42" s="708"/>
      <c r="E42" s="706" t="s">
        <v>296</v>
      </c>
      <c r="F42" s="706"/>
      <c r="G42" s="2"/>
      <c r="H42" s="234"/>
      <c r="I42" s="2"/>
    </row>
    <row r="43" spans="1:10" ht="76.5">
      <c r="A43" s="235"/>
      <c r="B43" s="346" t="s">
        <v>297</v>
      </c>
      <c r="C43" s="706" t="s">
        <v>424</v>
      </c>
      <c r="D43" s="708"/>
      <c r="E43" s="706" t="s">
        <v>425</v>
      </c>
      <c r="F43" s="706"/>
      <c r="G43" s="2"/>
      <c r="H43" s="234"/>
      <c r="I43" s="2"/>
    </row>
    <row r="44" spans="1:10" ht="68.25" customHeight="1">
      <c r="A44" s="235"/>
      <c r="B44" s="346" t="s">
        <v>298</v>
      </c>
      <c r="C44" s="706" t="s">
        <v>299</v>
      </c>
      <c r="D44" s="708"/>
      <c r="E44" s="706" t="s">
        <v>300</v>
      </c>
      <c r="F44" s="706"/>
      <c r="G44" s="2"/>
      <c r="H44" s="237"/>
      <c r="I44" s="2"/>
    </row>
    <row r="45" spans="1:10" ht="97.5" customHeight="1">
      <c r="A45" s="372"/>
      <c r="B45" s="346" t="s">
        <v>270</v>
      </c>
      <c r="C45" s="706" t="s">
        <v>269</v>
      </c>
      <c r="D45" s="708"/>
      <c r="E45" s="706" t="s">
        <v>271</v>
      </c>
      <c r="F45" s="706"/>
      <c r="G45" s="2"/>
      <c r="H45" s="238"/>
      <c r="I45" s="2"/>
    </row>
    <row r="46" spans="1:10" ht="97.5" customHeight="1">
      <c r="A46" s="372"/>
      <c r="B46" s="346" t="s">
        <v>267</v>
      </c>
      <c r="C46" s="706" t="s">
        <v>266</v>
      </c>
      <c r="D46" s="708"/>
      <c r="E46" s="706" t="s">
        <v>268</v>
      </c>
      <c r="F46" s="706"/>
      <c r="G46" s="2"/>
      <c r="H46" s="237"/>
      <c r="I46" s="2"/>
    </row>
    <row r="47" spans="1:10" ht="66.75" customHeight="1">
      <c r="A47" s="235"/>
      <c r="B47" s="351" t="s">
        <v>308</v>
      </c>
      <c r="C47" s="706" t="s">
        <v>309</v>
      </c>
      <c r="D47" s="708"/>
      <c r="E47" s="706" t="s">
        <v>310</v>
      </c>
      <c r="F47" s="706"/>
      <c r="G47" s="2"/>
      <c r="H47" s="237"/>
      <c r="I47" s="2"/>
    </row>
    <row r="49" spans="1:9">
      <c r="A49" s="2"/>
      <c r="B49" s="2"/>
      <c r="C49" s="2"/>
      <c r="D49" s="2"/>
      <c r="E49" s="2"/>
      <c r="F49" s="2"/>
      <c r="G49" s="2"/>
      <c r="H49" s="236"/>
      <c r="I49" s="2"/>
    </row>
    <row r="50" spans="1:9">
      <c r="A50" s="2"/>
      <c r="B50" s="2"/>
      <c r="C50" s="2"/>
      <c r="D50" s="2"/>
      <c r="E50" s="2"/>
      <c r="F50" s="2"/>
      <c r="G50" s="2"/>
      <c r="H50" s="2"/>
      <c r="I50" s="2"/>
    </row>
    <row r="51" spans="1:9">
      <c r="A51" s="2"/>
      <c r="B51" s="2"/>
      <c r="C51" s="2"/>
      <c r="D51" s="2"/>
      <c r="E51" s="2"/>
      <c r="F51" s="2"/>
      <c r="G51" s="2"/>
      <c r="H51" s="2"/>
      <c r="I51" s="2"/>
    </row>
    <row r="52" spans="1:9">
      <c r="A52" s="2"/>
      <c r="B52" s="234"/>
      <c r="C52" s="2"/>
      <c r="D52" s="2"/>
      <c r="E52" s="2"/>
      <c r="F52" s="2"/>
      <c r="G52" s="2"/>
      <c r="H52" s="2"/>
      <c r="I52" s="2"/>
    </row>
    <row r="53" spans="1:9">
      <c r="A53" s="2"/>
      <c r="B53" s="234"/>
      <c r="C53" s="2"/>
      <c r="D53" s="2"/>
      <c r="E53" s="78"/>
    </row>
    <row r="54" spans="1:9">
      <c r="A54" s="2"/>
      <c r="B54" s="2"/>
      <c r="C54" s="2"/>
      <c r="D54" s="2"/>
      <c r="E54" s="78"/>
    </row>
    <row r="55" spans="1:9">
      <c r="A55" s="2"/>
      <c r="B55" s="2"/>
      <c r="C55" s="2"/>
      <c r="D55" s="2"/>
      <c r="E55" s="78"/>
      <c r="F55" s="78"/>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H34:J35"/>
    <mergeCell ref="H32:I32"/>
    <mergeCell ref="E25:F25"/>
    <mergeCell ref="B20:F20"/>
    <mergeCell ref="B21:F21"/>
    <mergeCell ref="C26:D26"/>
    <mergeCell ref="C27:D27"/>
    <mergeCell ref="C28:D28"/>
    <mergeCell ref="C29:D29"/>
    <mergeCell ref="C30:D30"/>
    <mergeCell ref="C33:D33"/>
    <mergeCell ref="E33:F33"/>
    <mergeCell ref="C44:D44"/>
    <mergeCell ref="C35:D35"/>
    <mergeCell ref="C37:D37"/>
    <mergeCell ref="C36:D36"/>
    <mergeCell ref="C39:D39"/>
    <mergeCell ref="C38:D38"/>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s>
  <hyperlinks>
    <hyperlink ref="B6" location="' Q IS SEK'!A1" display="Quarterly Income Statement " xr:uid="{00000000-0004-0000-0000-000000000000}"/>
    <hyperlink ref="B7" location="'Q BS SEK'!A1" display="Quarterly Balance Sheet" xr:uid="{00000000-0004-0000-0000-000001000000}"/>
    <hyperlink ref="B10" location="'Y IS SEK'!A1" display="Yearly Income Statement " xr:uid="{00000000-0004-0000-0000-000002000000}"/>
    <hyperlink ref="B11" location="'Y BS SEK'!A1" display="Yearly Balance Sheet " xr:uid="{00000000-0004-0000-0000-000003000000}"/>
    <hyperlink ref="B13" location="'Key Ratios - SEK'!A1" display="Key Ratios " xr:uid="{00000000-0004-0000-0000-000004000000}"/>
    <hyperlink ref="B12" location="'Y CF SEK'!A1" display="Yearly Cash Flow" xr:uid="{00000000-0004-0000-0000-000005000000}"/>
    <hyperlink ref="B9" location="'Q SB SEK'!A1" display="Quarterly Sales Bridges" xr:uid="{00000000-0004-0000-0000-000006000000}"/>
    <hyperlink ref="B8" location="'Q CF SEK'!A1" display="Quarterly Cash Flow " xr:uid="{00000000-0004-0000-0000-000007000000}"/>
    <hyperlink ref="B27" location="Operating_margin__excl._items_affecting_comparability" display="Adjusted operating profit margin" xr:uid="{00000000-0004-0000-0000-000008000000}"/>
    <hyperlink ref="B26" location="Adjusted_operating_profit" display="Adjusted operating profit" xr:uid="{00000000-0004-0000-0000-000009000000}"/>
    <hyperlink ref="B30" location="Capital_turnover_ratio__average" display="Capital Turnover ratio" xr:uid="{00000000-0004-0000-0000-00000A000000}"/>
    <hyperlink ref="B29" location="Capital_employed_turnover_ratio" display="Capital employed turnover ratio" xr:uid="{00000000-0004-0000-0000-00000B000000}"/>
    <hyperlink ref="B28" location="Calculation_of_capital_employed" display="Capital employed" xr:uid="{00000000-0004-0000-0000-00000C000000}"/>
    <hyperlink ref="B37" location="Equity_per_share" display="Equity per share" xr:uid="{00000000-0004-0000-0000-00000D000000}"/>
    <hyperlink ref="B32" location="Dividend_yield" display="Dividend Yield" xr:uid="{00000000-0004-0000-0000-00000E000000}"/>
    <hyperlink ref="B40" location="Calculation_of_net_indebtedness" display="Net indebtedness" xr:uid="{00000000-0004-0000-0000-00000F000000}"/>
    <hyperlink ref="B41" location="Operating_cash_surplus" display="Operating Cash Surplus" xr:uid="{00000000-0004-0000-0000-000010000000}"/>
    <hyperlink ref="B42" location="Calculation_of_operating_cash_flow" display="Operating cashflow" xr:uid="{00000000-0004-0000-0000-000011000000}"/>
    <hyperlink ref="B43" location="Operating_margin" display="Operating profit margin" xr:uid="{00000000-0004-0000-0000-000012000000}"/>
    <hyperlink ref="B36" location="Equity_assets_ratio" display="Equity/assets ratio" xr:uid="{00000000-0004-0000-0000-000013000000}"/>
    <hyperlink ref="B38" location="Items_affecting_comparability_in_operating_profit" display="Items affecting comparability " xr:uid="{00000000-0004-0000-0000-000014000000}"/>
    <hyperlink ref="B44" location="organic_growth" display="Organic growth" xr:uid="{00000000-0004-0000-0000-000015000000}"/>
    <hyperlink ref="B31" location="Debt_equity_ratio" display="Debt/Equity ratio" xr:uid="{00000000-0004-0000-0000-000016000000}"/>
    <hyperlink ref="B35" location="EBITDA_margin" display="EBITDA margin" xr:uid="{00000000-0004-0000-0000-000017000000}"/>
    <hyperlink ref="B45" location="Return_on_Capital_Employed" display="Return on capital employed (ROCE)" xr:uid="{00000000-0004-0000-0000-000018000000}"/>
    <hyperlink ref="B34" location="EBITDA" display="EBITDA - Earnings before interest, taxes, depreciation and Amortization" xr:uid="{00000000-0004-0000-0000-000019000000}"/>
    <hyperlink ref="B39" location="Net_debt___EBITDA_ratio" display="Net debt / EBITDA ratio" xr:uid="{00000000-0004-0000-0000-00001A000000}"/>
    <hyperlink ref="B46" location="Return_on_equity" display="Return on equity" xr:uid="{00000000-0004-0000-0000-00001B000000}"/>
    <hyperlink ref="B19" r:id="rId1" xr:uid="{00000000-0004-0000-0000-00001C000000}"/>
    <hyperlink ref="B33" location="EBITA" display="EBITA" xr:uid="{00000000-0004-0000-0000-00001D000000}"/>
  </hyperlinks>
  <pageMargins left="0.7" right="0.7" top="0.75" bottom="0.75" header="0.3" footer="0.3"/>
  <pageSetup paperSize="9" scale="37"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58"/>
  <sheetViews>
    <sheetView showGridLines="0" zoomScaleNormal="100" workbookViewId="0"/>
  </sheetViews>
  <sheetFormatPr defaultColWidth="9.140625" defaultRowHeight="12.75"/>
  <cols>
    <col min="1" max="1" width="38.140625" style="121" customWidth="1"/>
    <col min="2" max="5" width="9.28515625" style="127" customWidth="1"/>
    <col min="6" max="16384" width="9.140625" style="121"/>
  </cols>
  <sheetData>
    <row r="1" spans="1:5">
      <c r="A1" s="96" t="s">
        <v>11</v>
      </c>
      <c r="B1" s="97"/>
      <c r="C1" s="97"/>
      <c r="D1" s="97"/>
      <c r="E1" s="97"/>
    </row>
    <row r="2" spans="1:5">
      <c r="A2" s="96" t="s">
        <v>174</v>
      </c>
      <c r="B2" s="97"/>
      <c r="C2" s="97"/>
      <c r="D2" s="97"/>
      <c r="E2" s="97"/>
    </row>
    <row r="3" spans="1:5">
      <c r="A3" s="96" t="s">
        <v>39</v>
      </c>
      <c r="B3" s="142"/>
      <c r="C3" s="142"/>
      <c r="D3" s="142"/>
      <c r="E3" s="142"/>
    </row>
    <row r="4" spans="1:5">
      <c r="A4" s="86" t="s">
        <v>0</v>
      </c>
      <c r="B4" s="141">
        <v>2018</v>
      </c>
      <c r="C4" s="141">
        <v>2019</v>
      </c>
      <c r="D4" s="141">
        <v>2020</v>
      </c>
      <c r="E4" s="141">
        <v>2021</v>
      </c>
    </row>
    <row r="5" spans="1:5" s="1" customFormat="1">
      <c r="A5" s="54" t="s">
        <v>143</v>
      </c>
      <c r="B5" s="332">
        <v>0</v>
      </c>
      <c r="C5" s="332">
        <v>1</v>
      </c>
      <c r="D5" s="332">
        <v>3</v>
      </c>
      <c r="E5" s="332">
        <v>2</v>
      </c>
    </row>
    <row r="6" spans="1:5">
      <c r="A6" s="54" t="s">
        <v>142</v>
      </c>
      <c r="B6" s="332">
        <v>3</v>
      </c>
      <c r="C6" s="332">
        <v>5</v>
      </c>
      <c r="D6" s="332">
        <v>-3</v>
      </c>
      <c r="E6" s="332">
        <v>-6</v>
      </c>
    </row>
    <row r="7" spans="1:5">
      <c r="A7" s="54" t="s">
        <v>350</v>
      </c>
      <c r="B7" s="332">
        <v>5</v>
      </c>
      <c r="C7" s="332">
        <v>3</v>
      </c>
      <c r="D7" s="332">
        <v>-5</v>
      </c>
      <c r="E7" s="332">
        <v>33</v>
      </c>
    </row>
    <row r="8" spans="1:5">
      <c r="A8" s="54" t="s">
        <v>144</v>
      </c>
      <c r="B8" s="332">
        <f>SUM(B5:B7)</f>
        <v>8</v>
      </c>
      <c r="C8" s="332">
        <f>SUM(C5:C7)</f>
        <v>9</v>
      </c>
      <c r="D8" s="332">
        <f>SUM(D5:D7)</f>
        <v>-5</v>
      </c>
      <c r="E8" s="332">
        <f>SUM(E5:E7)</f>
        <v>29</v>
      </c>
    </row>
    <row r="9" spans="1:5">
      <c r="A9" s="86" t="s">
        <v>2</v>
      </c>
      <c r="B9" s="141">
        <f>+B$4</f>
        <v>2018</v>
      </c>
      <c r="C9" s="141">
        <v>2019</v>
      </c>
      <c r="D9" s="141">
        <v>2020</v>
      </c>
      <c r="E9" s="141">
        <v>2021</v>
      </c>
    </row>
    <row r="10" spans="1:5">
      <c r="A10" s="54" t="s">
        <v>143</v>
      </c>
      <c r="B10" s="232">
        <v>1</v>
      </c>
      <c r="C10" s="232">
        <v>1</v>
      </c>
      <c r="D10" s="232">
        <v>1</v>
      </c>
      <c r="E10" s="232">
        <v>2</v>
      </c>
    </row>
    <row r="11" spans="1:5">
      <c r="A11" s="54" t="s">
        <v>142</v>
      </c>
      <c r="B11" s="232">
        <v>2</v>
      </c>
      <c r="C11" s="232">
        <v>5</v>
      </c>
      <c r="D11" s="232">
        <v>-4</v>
      </c>
      <c r="E11" s="232">
        <v>-6</v>
      </c>
    </row>
    <row r="12" spans="1:5">
      <c r="A12" s="54" t="s">
        <v>350</v>
      </c>
      <c r="B12" s="232">
        <v>9</v>
      </c>
      <c r="C12" s="232">
        <v>5</v>
      </c>
      <c r="D12" s="232">
        <v>-3</v>
      </c>
      <c r="E12" s="232">
        <v>20</v>
      </c>
    </row>
    <row r="13" spans="1:5">
      <c r="A13" s="54" t="s">
        <v>144</v>
      </c>
      <c r="B13" s="232">
        <f>SUM(B10:B12)</f>
        <v>12</v>
      </c>
      <c r="C13" s="232">
        <f>SUM(C10:C12)</f>
        <v>11</v>
      </c>
      <c r="D13" s="232">
        <f>SUM(D10:D12)</f>
        <v>-6</v>
      </c>
      <c r="E13" s="232">
        <f>SUM(E10:E12)</f>
        <v>16</v>
      </c>
    </row>
    <row r="14" spans="1:5">
      <c r="A14" s="86" t="s">
        <v>192</v>
      </c>
      <c r="B14" s="141">
        <f>+B$4</f>
        <v>2018</v>
      </c>
      <c r="C14" s="141">
        <v>2019</v>
      </c>
      <c r="D14" s="141">
        <v>2020</v>
      </c>
      <c r="E14" s="141">
        <v>2021</v>
      </c>
    </row>
    <row r="15" spans="1:5">
      <c r="A15" s="54" t="s">
        <v>143</v>
      </c>
      <c r="B15" s="232">
        <v>2</v>
      </c>
      <c r="C15" s="232">
        <v>3</v>
      </c>
      <c r="D15" s="232">
        <v>3</v>
      </c>
      <c r="E15" s="232">
        <v>1</v>
      </c>
    </row>
    <row r="16" spans="1:5">
      <c r="A16" s="54" t="s">
        <v>142</v>
      </c>
      <c r="B16" s="232">
        <v>2</v>
      </c>
      <c r="C16" s="232">
        <v>7</v>
      </c>
      <c r="D16" s="232">
        <v>-2</v>
      </c>
      <c r="E16" s="232">
        <v>-8</v>
      </c>
    </row>
    <row r="17" spans="1:5">
      <c r="A17" s="54" t="s">
        <v>350</v>
      </c>
      <c r="B17" s="232">
        <v>-6</v>
      </c>
      <c r="C17" s="232">
        <v>1</v>
      </c>
      <c r="D17" s="232">
        <v>6</v>
      </c>
      <c r="E17" s="232">
        <v>62</v>
      </c>
    </row>
    <row r="18" spans="1:5">
      <c r="A18" s="54" t="s">
        <v>144</v>
      </c>
      <c r="B18" s="232">
        <f>SUM(B15:B17)</f>
        <v>-2</v>
      </c>
      <c r="C18" s="232">
        <f>SUM(C15:C17)</f>
        <v>11</v>
      </c>
      <c r="D18" s="232">
        <f>SUM(D15:D17)</f>
        <v>7</v>
      </c>
      <c r="E18" s="232">
        <f>SUM(E15:E17)</f>
        <v>55</v>
      </c>
    </row>
    <row r="19" spans="1:5">
      <c r="A19" s="86" t="s">
        <v>3</v>
      </c>
      <c r="B19" s="141">
        <f>+B$4</f>
        <v>2018</v>
      </c>
      <c r="C19" s="141">
        <v>2019</v>
      </c>
      <c r="D19" s="141">
        <v>2020</v>
      </c>
      <c r="E19" s="141">
        <v>2021</v>
      </c>
    </row>
    <row r="20" spans="1:5">
      <c r="A20" s="54" t="s">
        <v>143</v>
      </c>
      <c r="B20" s="123">
        <v>0</v>
      </c>
      <c r="C20" s="123">
        <v>0</v>
      </c>
      <c r="D20" s="123">
        <v>8</v>
      </c>
      <c r="E20" s="123">
        <v>8</v>
      </c>
    </row>
    <row r="21" spans="1:5">
      <c r="A21" s="54" t="s">
        <v>142</v>
      </c>
      <c r="B21" s="123">
        <v>4</v>
      </c>
      <c r="C21" s="123">
        <v>5</v>
      </c>
      <c r="D21" s="123">
        <v>-3</v>
      </c>
      <c r="E21" s="123">
        <v>-5</v>
      </c>
    </row>
    <row r="22" spans="1:5">
      <c r="A22" s="54" t="s">
        <v>350</v>
      </c>
      <c r="B22" s="123">
        <v>6</v>
      </c>
      <c r="C22" s="123">
        <v>-5</v>
      </c>
      <c r="D22" s="123">
        <v>-16</v>
      </c>
      <c r="E22" s="123">
        <v>23</v>
      </c>
    </row>
    <row r="23" spans="1:5">
      <c r="A23" s="54" t="s">
        <v>144</v>
      </c>
      <c r="B23" s="123">
        <f>SUM(B20:B22)</f>
        <v>10</v>
      </c>
      <c r="C23" s="123">
        <f>SUM(C20:C22)</f>
        <v>0</v>
      </c>
      <c r="D23" s="123">
        <f>SUM(D20:D22)</f>
        <v>-11</v>
      </c>
      <c r="E23" s="123">
        <f>SUM(E20:E22)</f>
        <v>26</v>
      </c>
    </row>
    <row r="24" spans="1:5">
      <c r="A24" s="86" t="s">
        <v>194</v>
      </c>
      <c r="B24" s="141">
        <f>+B$4</f>
        <v>2018</v>
      </c>
      <c r="C24" s="141">
        <v>2019</v>
      </c>
      <c r="D24" s="141">
        <v>2020</v>
      </c>
      <c r="E24" s="141">
        <v>2021</v>
      </c>
    </row>
    <row r="25" spans="1:5">
      <c r="A25" s="54" t="s">
        <v>143</v>
      </c>
      <c r="B25" s="332">
        <v>-2</v>
      </c>
      <c r="C25" s="332">
        <v>0</v>
      </c>
      <c r="D25" s="332">
        <v>1</v>
      </c>
      <c r="E25" s="332">
        <v>1</v>
      </c>
    </row>
    <row r="26" spans="1:5">
      <c r="A26" s="54" t="s">
        <v>142</v>
      </c>
      <c r="B26" s="332">
        <v>2</v>
      </c>
      <c r="C26" s="332">
        <v>5</v>
      </c>
      <c r="D26" s="332">
        <v>-4</v>
      </c>
      <c r="E26" s="332">
        <v>-6</v>
      </c>
    </row>
    <row r="27" spans="1:5">
      <c r="A27" s="54" t="s">
        <v>350</v>
      </c>
      <c r="B27" s="332">
        <v>11</v>
      </c>
      <c r="C27" s="332">
        <v>7</v>
      </c>
      <c r="D27" s="332">
        <v>-12</v>
      </c>
      <c r="E27" s="332">
        <v>33</v>
      </c>
    </row>
    <row r="28" spans="1:5">
      <c r="A28" s="54" t="s">
        <v>144</v>
      </c>
      <c r="B28" s="332">
        <f>SUM(B25:B27)</f>
        <v>11</v>
      </c>
      <c r="C28" s="332">
        <f>SUM(C25:C27)</f>
        <v>12</v>
      </c>
      <c r="D28" s="332">
        <f>SUM(D25:D27)</f>
        <v>-15</v>
      </c>
      <c r="E28" s="332">
        <f>SUM(E25:E27)</f>
        <v>28</v>
      </c>
    </row>
    <row r="29" spans="1:5">
      <c r="A29" s="54"/>
      <c r="B29" s="28"/>
      <c r="C29" s="28"/>
      <c r="D29" s="28"/>
      <c r="E29" s="28"/>
    </row>
    <row r="30" spans="1:5">
      <c r="A30" s="96" t="s">
        <v>174</v>
      </c>
      <c r="B30" s="97"/>
      <c r="C30" s="97"/>
      <c r="D30" s="97"/>
      <c r="E30" s="97"/>
    </row>
    <row r="31" spans="1:5">
      <c r="A31" s="96" t="s">
        <v>141</v>
      </c>
      <c r="B31" s="142"/>
      <c r="C31" s="142"/>
      <c r="D31" s="142"/>
      <c r="E31" s="142"/>
    </row>
    <row r="32" spans="1:5">
      <c r="A32" s="86" t="s">
        <v>0</v>
      </c>
      <c r="B32" s="141">
        <f>B4</f>
        <v>2018</v>
      </c>
      <c r="C32" s="141">
        <v>2019</v>
      </c>
      <c r="D32" s="141">
        <v>2020</v>
      </c>
      <c r="E32" s="141">
        <v>2021</v>
      </c>
    </row>
    <row r="33" spans="1:5">
      <c r="A33" s="54" t="s">
        <v>143</v>
      </c>
      <c r="B33" s="332">
        <v>0</v>
      </c>
      <c r="C33" s="332">
        <v>2</v>
      </c>
      <c r="D33" s="332">
        <v>3</v>
      </c>
      <c r="E33" s="332">
        <v>2</v>
      </c>
    </row>
    <row r="34" spans="1:5">
      <c r="A34" s="54" t="s">
        <v>142</v>
      </c>
      <c r="B34" s="332">
        <v>3</v>
      </c>
      <c r="C34" s="332">
        <v>5</v>
      </c>
      <c r="D34" s="332">
        <v>-4</v>
      </c>
      <c r="E34" s="332">
        <v>-5</v>
      </c>
    </row>
    <row r="35" spans="1:5">
      <c r="A35" s="54" t="s">
        <v>350</v>
      </c>
      <c r="B35" s="332">
        <v>8</v>
      </c>
      <c r="C35" s="332">
        <v>2</v>
      </c>
      <c r="D35" s="332">
        <v>-3</v>
      </c>
      <c r="E35" s="332">
        <v>14</v>
      </c>
    </row>
    <row r="36" spans="1:5">
      <c r="A36" s="54" t="s">
        <v>144</v>
      </c>
      <c r="B36" s="332">
        <f>SUM(B33:B35)</f>
        <v>11</v>
      </c>
      <c r="C36" s="332">
        <f>SUM(C33:C35)</f>
        <v>9</v>
      </c>
      <c r="D36" s="332">
        <f>SUM(D33:D35)</f>
        <v>-4</v>
      </c>
      <c r="E36" s="332">
        <f t="shared" ref="E36" si="0">SUM(E33:E35)</f>
        <v>11</v>
      </c>
    </row>
    <row r="37" spans="1:5">
      <c r="A37" s="86" t="s">
        <v>244</v>
      </c>
      <c r="B37" s="141">
        <f>B4</f>
        <v>2018</v>
      </c>
      <c r="C37" s="141">
        <v>2019</v>
      </c>
      <c r="D37" s="141">
        <v>2020</v>
      </c>
      <c r="E37" s="141">
        <v>2021</v>
      </c>
    </row>
    <row r="38" spans="1:5">
      <c r="A38" s="54" t="s">
        <v>143</v>
      </c>
      <c r="B38" s="123">
        <v>1</v>
      </c>
      <c r="C38" s="123">
        <v>1</v>
      </c>
      <c r="D38" s="123">
        <v>1</v>
      </c>
      <c r="E38" s="123">
        <v>1</v>
      </c>
    </row>
    <row r="39" spans="1:5">
      <c r="A39" s="54" t="s">
        <v>142</v>
      </c>
      <c r="B39" s="123">
        <v>2</v>
      </c>
      <c r="C39" s="123">
        <v>5</v>
      </c>
      <c r="D39" s="123">
        <v>-4</v>
      </c>
      <c r="E39" s="123">
        <v>-5</v>
      </c>
    </row>
    <row r="40" spans="1:5">
      <c r="A40" s="54" t="s">
        <v>350</v>
      </c>
      <c r="B40" s="123">
        <v>10</v>
      </c>
      <c r="C40" s="123">
        <v>4</v>
      </c>
      <c r="D40" s="123">
        <v>1</v>
      </c>
      <c r="E40" s="123">
        <v>9</v>
      </c>
    </row>
    <row r="41" spans="1:5">
      <c r="A41" s="54" t="s">
        <v>144</v>
      </c>
      <c r="B41" s="232">
        <f>SUM(B38:B40)</f>
        <v>13</v>
      </c>
      <c r="C41" s="232">
        <f>SUM(C38:C40)</f>
        <v>10</v>
      </c>
      <c r="D41" s="232">
        <f>SUM(D38:D40)</f>
        <v>-2</v>
      </c>
      <c r="E41" s="232">
        <f>SUM(E38:E40)</f>
        <v>5</v>
      </c>
    </row>
    <row r="42" spans="1:5">
      <c r="A42" s="86" t="s">
        <v>192</v>
      </c>
      <c r="B42" s="141">
        <f>+B$4</f>
        <v>2018</v>
      </c>
      <c r="C42" s="141">
        <v>2019</v>
      </c>
      <c r="D42" s="141">
        <v>2020</v>
      </c>
      <c r="E42" s="141">
        <v>2021</v>
      </c>
    </row>
    <row r="43" spans="1:5">
      <c r="A43" s="54" t="s">
        <v>143</v>
      </c>
      <c r="B43" s="123">
        <v>2</v>
      </c>
      <c r="C43" s="123">
        <v>3</v>
      </c>
      <c r="D43" s="123">
        <v>4</v>
      </c>
      <c r="E43" s="123">
        <v>0</v>
      </c>
    </row>
    <row r="44" spans="1:5">
      <c r="A44" s="54" t="s">
        <v>142</v>
      </c>
      <c r="B44" s="123">
        <v>3</v>
      </c>
      <c r="C44" s="123">
        <v>6</v>
      </c>
      <c r="D44" s="123">
        <v>-2</v>
      </c>
      <c r="E44" s="123">
        <v>-6</v>
      </c>
    </row>
    <row r="45" spans="1:5">
      <c r="A45" s="54" t="s">
        <v>350</v>
      </c>
      <c r="B45" s="123">
        <v>8</v>
      </c>
      <c r="C45" s="123">
        <v>-2</v>
      </c>
      <c r="D45" s="123">
        <v>3</v>
      </c>
      <c r="E45" s="123">
        <v>24</v>
      </c>
    </row>
    <row r="46" spans="1:5">
      <c r="A46" s="54" t="s">
        <v>144</v>
      </c>
      <c r="B46" s="232">
        <f>SUM(B43:B45)</f>
        <v>13</v>
      </c>
      <c r="C46" s="232">
        <f>SUM(C43:C45)</f>
        <v>7</v>
      </c>
      <c r="D46" s="232">
        <f>SUM(D43:D45)</f>
        <v>5</v>
      </c>
      <c r="E46" s="232">
        <f>SUM(E43:E45)</f>
        <v>18</v>
      </c>
    </row>
    <row r="47" spans="1:5">
      <c r="A47" s="86" t="s">
        <v>3</v>
      </c>
      <c r="B47" s="141">
        <f>+B$4</f>
        <v>2018</v>
      </c>
      <c r="C47" s="141">
        <v>2019</v>
      </c>
      <c r="D47" s="141">
        <v>2020</v>
      </c>
      <c r="E47" s="141">
        <v>2021</v>
      </c>
    </row>
    <row r="48" spans="1:5">
      <c r="A48" s="54" t="s">
        <v>143</v>
      </c>
      <c r="B48" s="123">
        <v>0</v>
      </c>
      <c r="C48" s="123">
        <v>0</v>
      </c>
      <c r="D48" s="123">
        <v>7</v>
      </c>
      <c r="E48" s="123">
        <v>8</v>
      </c>
    </row>
    <row r="49" spans="1:5">
      <c r="A49" s="54" t="s">
        <v>142</v>
      </c>
      <c r="B49" s="123">
        <v>3</v>
      </c>
      <c r="C49" s="123">
        <v>5</v>
      </c>
      <c r="D49" s="123">
        <v>-3</v>
      </c>
      <c r="E49" s="123">
        <v>-5</v>
      </c>
    </row>
    <row r="50" spans="1:5">
      <c r="A50" s="54" t="s">
        <v>350</v>
      </c>
      <c r="B50" s="123">
        <v>6</v>
      </c>
      <c r="C50" s="123">
        <v>-1</v>
      </c>
      <c r="D50" s="123">
        <v>-18</v>
      </c>
      <c r="E50" s="123">
        <v>17</v>
      </c>
    </row>
    <row r="51" spans="1:5">
      <c r="A51" s="54" t="s">
        <v>144</v>
      </c>
      <c r="B51" s="123">
        <f>SUM(B48:B50)</f>
        <v>9</v>
      </c>
      <c r="C51" s="123">
        <f>SUM(C48:C50)</f>
        <v>4</v>
      </c>
      <c r="D51" s="123">
        <f>SUM(D48:D50)</f>
        <v>-14</v>
      </c>
      <c r="E51" s="123">
        <f>SUM(E48:E50)</f>
        <v>20</v>
      </c>
    </row>
    <row r="52" spans="1:5">
      <c r="A52" s="86" t="s">
        <v>194</v>
      </c>
      <c r="B52" s="141">
        <f>+B$4</f>
        <v>2018</v>
      </c>
      <c r="C52" s="141">
        <v>2019</v>
      </c>
      <c r="D52" s="141">
        <v>2020</v>
      </c>
      <c r="E52" s="141">
        <v>2021</v>
      </c>
    </row>
    <row r="53" spans="1:5">
      <c r="A53" s="54" t="s">
        <v>143</v>
      </c>
      <c r="B53" s="332">
        <v>-2</v>
      </c>
      <c r="C53" s="332">
        <v>0</v>
      </c>
      <c r="D53" s="332">
        <v>1</v>
      </c>
      <c r="E53" s="332">
        <v>1</v>
      </c>
    </row>
    <row r="54" spans="1:5">
      <c r="A54" s="54" t="s">
        <v>142</v>
      </c>
      <c r="B54" s="332">
        <v>2</v>
      </c>
      <c r="C54" s="332">
        <v>5</v>
      </c>
      <c r="D54" s="332">
        <v>-4</v>
      </c>
      <c r="E54" s="332">
        <v>-5</v>
      </c>
    </row>
    <row r="55" spans="1:5">
      <c r="A55" s="54" t="s">
        <v>350</v>
      </c>
      <c r="B55" s="332">
        <v>7</v>
      </c>
      <c r="C55" s="332">
        <v>11</v>
      </c>
      <c r="D55" s="332">
        <v>-10</v>
      </c>
      <c r="E55" s="332">
        <v>13</v>
      </c>
    </row>
    <row r="56" spans="1:5">
      <c r="A56" s="54" t="s">
        <v>144</v>
      </c>
      <c r="B56" s="332">
        <f>SUM(B53:B55)</f>
        <v>7</v>
      </c>
      <c r="C56" s="332">
        <f>SUM(C53:C55)</f>
        <v>16</v>
      </c>
      <c r="D56" s="332">
        <f>SUM(D53:D55)</f>
        <v>-13</v>
      </c>
      <c r="E56" s="332">
        <f>SUM(E53:E55)</f>
        <v>9</v>
      </c>
    </row>
    <row r="58" spans="1:5" ht="15" customHeight="1">
      <c r="A58" s="415" t="s">
        <v>351</v>
      </c>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W38"/>
  <sheetViews>
    <sheetView showGridLines="0" zoomScaleNormal="100" workbookViewId="0">
      <pane xSplit="3" topLeftCell="D1" activePane="topRight" state="frozen"/>
      <selection activeCell="E64" sqref="E64"/>
      <selection pane="topRight"/>
    </sheetView>
  </sheetViews>
  <sheetFormatPr defaultRowHeight="12.75"/>
  <cols>
    <col min="1" max="1" width="60.28515625" style="121" customWidth="1"/>
    <col min="2" max="2" width="9.140625" style="121" hidden="1" customWidth="1"/>
    <col min="3" max="3" width="1.85546875" style="121" hidden="1" customWidth="1"/>
    <col min="4" max="4" width="9.140625" style="121" customWidth="1"/>
    <col min="5" max="5" width="1.7109375" style="121" customWidth="1"/>
    <col min="6" max="6" width="8.7109375" style="121" customWidth="1"/>
    <col min="7" max="10" width="9.140625" customWidth="1"/>
  </cols>
  <sheetData>
    <row r="1" spans="1:23">
      <c r="A1" s="581" t="s">
        <v>11</v>
      </c>
      <c r="B1" s="384"/>
      <c r="C1" s="384"/>
      <c r="D1" s="375"/>
      <c r="E1" s="375"/>
      <c r="F1" s="375"/>
      <c r="G1" s="375"/>
      <c r="H1" s="375"/>
      <c r="I1" s="375"/>
      <c r="J1" s="375"/>
      <c r="K1" s="375"/>
      <c r="L1" s="375"/>
      <c r="M1" s="203"/>
      <c r="N1" s="203"/>
      <c r="O1" s="203"/>
      <c r="P1" s="203"/>
      <c r="Q1" s="203"/>
      <c r="R1" s="203"/>
      <c r="S1" s="203"/>
      <c r="T1" s="203"/>
      <c r="U1" s="203"/>
      <c r="V1" s="203"/>
      <c r="W1" s="134"/>
    </row>
    <row r="2" spans="1:23">
      <c r="A2" s="581" t="s">
        <v>334</v>
      </c>
      <c r="B2" s="375"/>
      <c r="C2" s="375"/>
      <c r="D2" s="375"/>
      <c r="E2" s="375"/>
      <c r="F2" s="375"/>
      <c r="G2" s="375"/>
      <c r="H2" s="375"/>
      <c r="I2" s="375"/>
      <c r="J2" s="375"/>
      <c r="K2" s="375"/>
      <c r="L2" s="375"/>
      <c r="M2" s="203"/>
      <c r="N2" s="203"/>
      <c r="O2" s="203"/>
      <c r="P2" s="203"/>
      <c r="Q2" s="203"/>
      <c r="R2" s="203"/>
      <c r="S2" s="203"/>
      <c r="T2" s="203"/>
      <c r="U2" s="203"/>
      <c r="V2" s="203"/>
      <c r="W2" s="134"/>
    </row>
    <row r="3" spans="1:23">
      <c r="A3" s="582" t="s">
        <v>1</v>
      </c>
      <c r="B3" s="373">
        <v>2017</v>
      </c>
      <c r="C3" s="373"/>
      <c r="D3" s="373">
        <v>2018</v>
      </c>
      <c r="E3" s="373"/>
      <c r="F3" s="373"/>
      <c r="G3" s="373"/>
      <c r="H3" s="373"/>
      <c r="I3" s="373">
        <v>2019</v>
      </c>
      <c r="J3" s="373"/>
      <c r="K3" s="373"/>
      <c r="L3" s="373"/>
      <c r="M3" s="194">
        <v>2020</v>
      </c>
      <c r="N3" s="194"/>
      <c r="O3" s="194"/>
      <c r="P3" s="194"/>
      <c r="Q3" s="194">
        <v>2021</v>
      </c>
      <c r="R3" s="194"/>
      <c r="S3" s="194"/>
      <c r="T3" s="194"/>
      <c r="U3" s="194">
        <v>2022</v>
      </c>
      <c r="V3" s="194"/>
      <c r="W3" s="488"/>
    </row>
    <row r="4" spans="1:23">
      <c r="A4" s="582"/>
      <c r="B4" s="373" t="s">
        <v>10</v>
      </c>
      <c r="C4" s="373"/>
      <c r="D4" s="373" t="s">
        <v>9</v>
      </c>
      <c r="E4" s="373"/>
      <c r="F4" s="373" t="s">
        <v>8</v>
      </c>
      <c r="G4" s="373" t="s">
        <v>7</v>
      </c>
      <c r="H4" s="373" t="s">
        <v>10</v>
      </c>
      <c r="I4" s="373" t="s">
        <v>9</v>
      </c>
      <c r="J4" s="373" t="s">
        <v>8</v>
      </c>
      <c r="K4" s="373" t="s">
        <v>7</v>
      </c>
      <c r="L4" s="373" t="s">
        <v>10</v>
      </c>
      <c r="M4" s="194" t="s">
        <v>9</v>
      </c>
      <c r="N4" s="373" t="s">
        <v>8</v>
      </c>
      <c r="O4" s="373" t="s">
        <v>7</v>
      </c>
      <c r="P4" s="373" t="s">
        <v>10</v>
      </c>
      <c r="Q4" s="373" t="s">
        <v>9</v>
      </c>
      <c r="R4" s="373" t="s">
        <v>8</v>
      </c>
      <c r="S4" s="373" t="s">
        <v>7</v>
      </c>
      <c r="T4" s="373" t="s">
        <v>10</v>
      </c>
      <c r="U4" s="373" t="s">
        <v>9</v>
      </c>
      <c r="V4" s="373" t="s">
        <v>8</v>
      </c>
      <c r="W4" s="599" t="s">
        <v>7</v>
      </c>
    </row>
    <row r="5" spans="1:23">
      <c r="A5" s="583" t="s">
        <v>315</v>
      </c>
      <c r="B5" s="378"/>
      <c r="C5" s="378"/>
      <c r="D5" s="378"/>
      <c r="E5" s="378"/>
      <c r="F5" s="378"/>
      <c r="G5" s="378"/>
      <c r="H5" s="378"/>
      <c r="I5" s="378"/>
      <c r="J5" s="378"/>
      <c r="K5" s="378"/>
      <c r="L5" s="378"/>
      <c r="M5" s="378"/>
      <c r="N5" s="378"/>
      <c r="O5" s="378"/>
      <c r="P5" s="378"/>
      <c r="Q5" s="378"/>
      <c r="R5" s="378"/>
      <c r="S5" s="378"/>
      <c r="T5" s="378"/>
      <c r="U5" s="378"/>
      <c r="V5" s="378"/>
      <c r="W5" s="583"/>
    </row>
    <row r="6" spans="1:23" ht="14.25">
      <c r="A6" s="584" t="s">
        <v>316</v>
      </c>
      <c r="B6" s="376">
        <v>16652</v>
      </c>
      <c r="C6" s="386" t="s">
        <v>335</v>
      </c>
      <c r="D6" s="376">
        <v>17075</v>
      </c>
      <c r="E6" s="386" t="s">
        <v>335</v>
      </c>
      <c r="F6" s="379">
        <v>13961</v>
      </c>
      <c r="G6" s="379">
        <v>14305</v>
      </c>
      <c r="H6" s="388">
        <v>16336</v>
      </c>
      <c r="I6" s="388">
        <f>SUM(' Q IS SEK'!K52:N52)-SUM(' Q IS SEK'!K57:N57)</f>
        <v>16429</v>
      </c>
      <c r="J6" s="448">
        <f>SUM(' Q IS SEK'!L52:O52)-SUM(' Q IS SEK'!L57:O57)</f>
        <v>16874</v>
      </c>
      <c r="K6" s="448">
        <f>SUM(' Q IS SEK'!M52:P52)-SUM(' Q IS SEK'!M57:P57)</f>
        <v>17396</v>
      </c>
      <c r="L6" s="448">
        <f>SUM(' Q IS SEK'!N52:Q52)-SUM(' Q IS SEK'!N57:Q57)</f>
        <v>16522</v>
      </c>
      <c r="M6" s="448">
        <f>SUM(' Q IS SEK'!$O$56:$R$56)</f>
        <v>16660</v>
      </c>
      <c r="N6" s="448">
        <f>SUM(' Q IS SEK'!P56:S56)</f>
        <v>15709</v>
      </c>
      <c r="O6" s="448">
        <f>SUM(' Q IS SEK'!Q56:T56)</f>
        <v>14909</v>
      </c>
      <c r="P6" s="528">
        <f>SUM(' Q IS SEK'!R56:U56)</f>
        <v>14779</v>
      </c>
      <c r="Q6" s="528">
        <f>SUM(' Q IS SEK'!S56:V56)</f>
        <v>15058</v>
      </c>
      <c r="R6" s="448">
        <f>SUM(' Q IS SEK'!T56:W56)</f>
        <v>16498</v>
      </c>
      <c r="S6" s="448">
        <f>SUM(' Q IS SEK'!U56:X56)</f>
        <v>17437</v>
      </c>
      <c r="T6" s="448">
        <f>SUM(' Q IS SEK'!V56:Y56)</f>
        <v>18130</v>
      </c>
      <c r="U6" s="528">
        <f>SUM(' Q IS SEK'!W56:Z56)</f>
        <v>19228</v>
      </c>
      <c r="V6" s="528">
        <f>SUM(' Q IS SEK'!X56:AA56)</f>
        <v>20337</v>
      </c>
      <c r="W6" s="600">
        <f>SUM(' Q IS SEK'!Y56:AB56)</f>
        <v>22313</v>
      </c>
    </row>
    <row r="7" spans="1:23" ht="14.25">
      <c r="A7" s="585" t="s">
        <v>317</v>
      </c>
      <c r="B7" s="379">
        <v>55247</v>
      </c>
      <c r="C7" s="386" t="s">
        <v>335</v>
      </c>
      <c r="D7" s="376">
        <f>AVERAGE('Q BS SEK'!B20:F20)</f>
        <v>58125.8</v>
      </c>
      <c r="E7" s="386" t="s">
        <v>335</v>
      </c>
      <c r="F7" s="379">
        <f>AVERAGE('Q BS SEK'!C20:G20)</f>
        <v>53838.400000000001</v>
      </c>
      <c r="G7" s="379">
        <f>AVERAGE('Q BS SEK'!D20:H20)</f>
        <v>50984.2</v>
      </c>
      <c r="H7" s="388">
        <f>AVERAGE('Q BS SEK'!E20:I20)</f>
        <v>48546</v>
      </c>
      <c r="I7" s="388">
        <f>AVERAGE('Q BS SEK'!F20:J20)</f>
        <v>45923</v>
      </c>
      <c r="J7" s="448">
        <f>AVERAGE('Q BS SEK'!G20:K20)</f>
        <v>41263.599999999999</v>
      </c>
      <c r="K7" s="448">
        <f>AVERAGE('Q BS SEK'!H20:L20)</f>
        <v>44378.2</v>
      </c>
      <c r="L7" s="448">
        <f>AVERAGE('Q BS SEK'!I20:M20)</f>
        <v>47557.2</v>
      </c>
      <c r="M7" s="448">
        <f>AVERAGE('Q BS SEK'!J20:N20)</f>
        <v>50821.8</v>
      </c>
      <c r="N7" s="448">
        <f>AVERAGE('Q BS SEK'!K20:O20)</f>
        <v>52171.4</v>
      </c>
      <c r="O7" s="448">
        <f>AVERAGE('Q BS SEK'!L20:P20)</f>
        <v>54677.599999999999</v>
      </c>
      <c r="P7" s="528">
        <f>AVERAGE('Q BS SEK'!M20:Q20)</f>
        <v>55215.6</v>
      </c>
      <c r="Q7" s="528">
        <f>AVERAGE('Q BS SEK'!N20:R20)</f>
        <v>56737.8</v>
      </c>
      <c r="R7" s="448">
        <f>AVERAGE('Q BS SEK'!O20:S20)</f>
        <v>56130.8</v>
      </c>
      <c r="S7" s="448">
        <f>AVERAGE('Q BS SEK'!P20:T20)</f>
        <v>57672</v>
      </c>
      <c r="T7" s="448">
        <f>AVERAGE('Q BS SEK'!Q20:U20)</f>
        <v>59851.8</v>
      </c>
      <c r="U7" s="528">
        <f>AVERAGE('Q BS SEK'!R20:V20)</f>
        <v>64095.8</v>
      </c>
      <c r="V7" s="528">
        <f>AVERAGE('Q BS SEK'!S20:W20)</f>
        <v>65096.4</v>
      </c>
      <c r="W7" s="600">
        <f>AVERAGE('Q BS SEK'!T20:X20)</f>
        <v>69285.600000000006</v>
      </c>
    </row>
    <row r="8" spans="1:23">
      <c r="A8" s="586" t="s">
        <v>318</v>
      </c>
      <c r="B8" s="380">
        <f>B6/B7</f>
        <v>0.30141003131391747</v>
      </c>
      <c r="C8" s="380"/>
      <c r="D8" s="380">
        <f>D6/D7</f>
        <v>0.29375939772011739</v>
      </c>
      <c r="E8" s="380"/>
      <c r="F8" s="380">
        <f t="shared" ref="F8:M8" si="0">F6/F7</f>
        <v>0.25931305536568694</v>
      </c>
      <c r="G8" s="380">
        <f t="shared" si="0"/>
        <v>0.28057711997050067</v>
      </c>
      <c r="H8" s="380">
        <f t="shared" si="0"/>
        <v>0.33650558233428091</v>
      </c>
      <c r="I8" s="380">
        <f t="shared" si="0"/>
        <v>0.35775101800840536</v>
      </c>
      <c r="J8" s="380">
        <f t="shared" si="0"/>
        <v>0.40893184307719155</v>
      </c>
      <c r="K8" s="380">
        <f t="shared" si="0"/>
        <v>0.39199426745564264</v>
      </c>
      <c r="L8" s="380">
        <f t="shared" si="0"/>
        <v>0.34741322029051336</v>
      </c>
      <c r="M8" s="380">
        <f t="shared" si="0"/>
        <v>0.3278120806425589</v>
      </c>
      <c r="N8" s="380">
        <f t="shared" ref="N8" si="1">N6/N7</f>
        <v>0.30110366982676329</v>
      </c>
      <c r="O8" s="380">
        <f t="shared" ref="O8:T8" si="2">O6/O7</f>
        <v>0.27267107554098935</v>
      </c>
      <c r="P8" s="380">
        <f t="shared" si="2"/>
        <v>0.26765986424126514</v>
      </c>
      <c r="Q8" s="380">
        <f t="shared" si="2"/>
        <v>0.2653962613989263</v>
      </c>
      <c r="R8" s="380">
        <f t="shared" si="2"/>
        <v>0.29392062824688048</v>
      </c>
      <c r="S8" s="380">
        <f t="shared" si="2"/>
        <v>0.30234775974476347</v>
      </c>
      <c r="T8" s="380">
        <f t="shared" si="2"/>
        <v>0.30291486638664167</v>
      </c>
      <c r="U8" s="380">
        <f t="shared" ref="U8" si="3">U6/U7</f>
        <v>0.29998845478174857</v>
      </c>
      <c r="V8" s="380">
        <f t="shared" ref="V8" si="4">V6/V7</f>
        <v>0.31241358969159583</v>
      </c>
      <c r="W8" s="696">
        <f>W6/W7</f>
        <v>0.32204383017538996</v>
      </c>
    </row>
    <row r="9" spans="1:23">
      <c r="A9" s="587"/>
      <c r="B9" s="374"/>
      <c r="C9" s="374"/>
      <c r="D9" s="374"/>
      <c r="E9" s="374"/>
      <c r="F9" s="397"/>
      <c r="W9" s="690"/>
    </row>
    <row r="10" spans="1:23">
      <c r="A10" s="583" t="s">
        <v>319</v>
      </c>
      <c r="B10" s="378"/>
      <c r="C10" s="378"/>
      <c r="D10" s="378"/>
      <c r="E10" s="378"/>
      <c r="F10" s="378"/>
      <c r="G10" s="378"/>
      <c r="H10" s="378"/>
      <c r="I10" s="378"/>
      <c r="J10" s="378"/>
      <c r="K10" s="378"/>
      <c r="L10" s="378"/>
      <c r="M10" s="378"/>
      <c r="N10" s="378"/>
      <c r="O10" s="378"/>
      <c r="P10" s="378"/>
      <c r="Q10" s="378"/>
      <c r="R10" s="378"/>
      <c r="S10" s="378"/>
      <c r="T10" s="378"/>
      <c r="U10" s="378"/>
      <c r="V10" s="378"/>
      <c r="W10" s="691"/>
    </row>
    <row r="11" spans="1:23">
      <c r="A11" s="588" t="s">
        <v>28</v>
      </c>
      <c r="B11" s="376">
        <f>' Q IS SEK'!I19</f>
        <v>22645</v>
      </c>
      <c r="C11" s="376"/>
      <c r="D11" s="376">
        <f>' Q IS SEK'!J19</f>
        <v>21906</v>
      </c>
      <c r="E11" s="376"/>
      <c r="F11" s="376">
        <f>' Q IS SEK'!K19</f>
        <v>24461</v>
      </c>
      <c r="G11" s="376">
        <f>' Q IS SEK'!L19</f>
        <v>23675</v>
      </c>
      <c r="H11" s="376">
        <f>' Q IS SEK'!M19</f>
        <v>25321</v>
      </c>
      <c r="I11" s="376">
        <f>' Q IS SEK'!N19</f>
        <v>24181</v>
      </c>
      <c r="J11" s="376">
        <f>' Q IS SEK'!O19</f>
        <v>25580</v>
      </c>
      <c r="K11" s="376">
        <f>' Q IS SEK'!P19</f>
        <v>26676</v>
      </c>
      <c r="L11" s="376">
        <f>' Q IS SEK'!Q19</f>
        <v>27319</v>
      </c>
      <c r="M11" s="376">
        <f>' Q IS SEK'!R19</f>
        <v>25098</v>
      </c>
      <c r="N11" s="529">
        <f>' Q IS SEK'!S19</f>
        <v>24102</v>
      </c>
      <c r="O11" s="529">
        <f>' Q IS SEK'!T19</f>
        <v>24849</v>
      </c>
      <c r="P11" s="379">
        <f>' Q IS SEK'!U19</f>
        <v>25738</v>
      </c>
      <c r="Q11" s="379">
        <f>' Q IS SEK'!V19</f>
        <v>26021</v>
      </c>
      <c r="R11" s="529">
        <f>' Q IS SEK'!W19</f>
        <v>27534</v>
      </c>
      <c r="S11" s="529">
        <f>' Q IS SEK'!X19</f>
        <v>27824</v>
      </c>
      <c r="T11" s="529">
        <f>' Q IS SEK'!Y19</f>
        <v>29533</v>
      </c>
      <c r="U11" s="379">
        <f>' Q IS SEK'!Z19</f>
        <v>30086</v>
      </c>
      <c r="V11" s="379">
        <f>' Q IS SEK'!AA19</f>
        <v>33111</v>
      </c>
      <c r="W11" s="697">
        <f>' Q IS SEK'!AB19</f>
        <v>38074</v>
      </c>
    </row>
    <row r="12" spans="1:23">
      <c r="A12" s="589" t="s">
        <v>54</v>
      </c>
      <c r="B12" s="376">
        <f>' Q IS SEK'!I35</f>
        <v>4859</v>
      </c>
      <c r="C12" s="376"/>
      <c r="D12" s="376">
        <f>' Q IS SEK'!J35</f>
        <v>4833</v>
      </c>
      <c r="E12" s="376"/>
      <c r="F12" s="376">
        <f>' Q IS SEK'!K35</f>
        <v>5430</v>
      </c>
      <c r="G12" s="376">
        <f>' Q IS SEK'!L35</f>
        <v>5263</v>
      </c>
      <c r="H12" s="376">
        <f>' Q IS SEK'!M35</f>
        <v>5661</v>
      </c>
      <c r="I12" s="376">
        <f>' Q IS SEK'!N35</f>
        <v>5048</v>
      </c>
      <c r="J12" s="376">
        <f>' Q IS SEK'!O35</f>
        <v>5379</v>
      </c>
      <c r="K12" s="376">
        <f>' Q IS SEK'!P35</f>
        <v>5843</v>
      </c>
      <c r="L12" s="376">
        <f>' Q IS SEK'!Q35</f>
        <v>5627</v>
      </c>
      <c r="M12" s="376">
        <f>' Q IS SEK'!R35</f>
        <v>5124</v>
      </c>
      <c r="N12" s="529">
        <f>' Q IS SEK'!S35</f>
        <v>3889</v>
      </c>
      <c r="O12" s="529">
        <f>' Q IS SEK'!T35</f>
        <v>4760</v>
      </c>
      <c r="P12" s="379">
        <f>' Q IS SEK'!U35</f>
        <v>5373</v>
      </c>
      <c r="Q12" s="379">
        <f>' Q IS SEK'!V35</f>
        <v>5387</v>
      </c>
      <c r="R12" s="529">
        <f>' Q IS SEK'!W35</f>
        <v>5924</v>
      </c>
      <c r="S12" s="529">
        <f>' Q IS SEK'!X35</f>
        <v>6000</v>
      </c>
      <c r="T12" s="529">
        <f>' Q IS SEK'!Y35</f>
        <v>6248</v>
      </c>
      <c r="U12" s="379">
        <f>' Q IS SEK'!Z35</f>
        <v>6749</v>
      </c>
      <c r="V12" s="379">
        <f>' Q IS SEK'!AA35</f>
        <v>7279</v>
      </c>
      <c r="W12" s="697">
        <f>' Q IS SEK'!AB35</f>
        <v>8378</v>
      </c>
    </row>
    <row r="13" spans="1:23">
      <c r="A13" s="589" t="s">
        <v>320</v>
      </c>
      <c r="B13" s="379">
        <v>942</v>
      </c>
      <c r="C13" s="379"/>
      <c r="D13" s="379">
        <v>777</v>
      </c>
      <c r="E13" s="379"/>
      <c r="F13" s="379">
        <v>855</v>
      </c>
      <c r="G13" s="379">
        <v>823</v>
      </c>
      <c r="H13" s="379">
        <v>868</v>
      </c>
      <c r="I13" s="379">
        <v>1079</v>
      </c>
      <c r="J13" s="376">
        <v>1133</v>
      </c>
      <c r="K13" s="376">
        <v>1240</v>
      </c>
      <c r="L13" s="376">
        <v>1248</v>
      </c>
      <c r="M13" s="376">
        <v>1291</v>
      </c>
      <c r="N13" s="529">
        <v>1286</v>
      </c>
      <c r="O13" s="529">
        <f>'Q CF SEK'!P7</f>
        <v>1300</v>
      </c>
      <c r="P13" s="379">
        <f>'Q CF SEK'!Q7</f>
        <v>1312</v>
      </c>
      <c r="Q13" s="379">
        <f>'Q CF SEK'!R7</f>
        <v>1278</v>
      </c>
      <c r="R13" s="529">
        <f>'Q CF SEK'!S7</f>
        <v>1338</v>
      </c>
      <c r="S13" s="529">
        <f>'Q CF SEK'!T7</f>
        <v>1400</v>
      </c>
      <c r="T13" s="529">
        <f>'Q CF SEK'!U7</f>
        <v>1450</v>
      </c>
      <c r="U13" s="379">
        <f>'Q CF SEK'!V7</f>
        <v>1441</v>
      </c>
      <c r="V13" s="379">
        <f>'Q CF SEK'!W7</f>
        <v>1491</v>
      </c>
      <c r="W13" s="700">
        <f>'Q CF SEK'!X7</f>
        <v>1633</v>
      </c>
    </row>
    <row r="14" spans="1:23">
      <c r="A14" s="586" t="s">
        <v>59</v>
      </c>
      <c r="B14" s="381">
        <f>B12+B13</f>
        <v>5801</v>
      </c>
      <c r="C14" s="381"/>
      <c r="D14" s="381">
        <f>D12+D13</f>
        <v>5610</v>
      </c>
      <c r="E14" s="381"/>
      <c r="F14" s="381">
        <f t="shared" ref="F14:K14" si="5">F12+F13</f>
        <v>6285</v>
      </c>
      <c r="G14" s="381">
        <f t="shared" si="5"/>
        <v>6086</v>
      </c>
      <c r="H14" s="381">
        <f t="shared" si="5"/>
        <v>6529</v>
      </c>
      <c r="I14" s="381">
        <f t="shared" si="5"/>
        <v>6127</v>
      </c>
      <c r="J14" s="381">
        <f t="shared" si="5"/>
        <v>6512</v>
      </c>
      <c r="K14" s="381">
        <f t="shared" si="5"/>
        <v>7083</v>
      </c>
      <c r="L14" s="381">
        <f t="shared" ref="L14:O14" si="6">L12+L13</f>
        <v>6875</v>
      </c>
      <c r="M14" s="381">
        <f t="shared" si="6"/>
        <v>6415</v>
      </c>
      <c r="N14" s="381">
        <f t="shared" si="6"/>
        <v>5175</v>
      </c>
      <c r="O14" s="381">
        <f t="shared" si="6"/>
        <v>6060</v>
      </c>
      <c r="P14" s="469">
        <f t="shared" ref="P14:T14" si="7">P12+P13</f>
        <v>6685</v>
      </c>
      <c r="Q14" s="469">
        <f t="shared" si="7"/>
        <v>6665</v>
      </c>
      <c r="R14" s="381">
        <f t="shared" si="7"/>
        <v>7262</v>
      </c>
      <c r="S14" s="381">
        <f t="shared" si="7"/>
        <v>7400</v>
      </c>
      <c r="T14" s="381">
        <f t="shared" si="7"/>
        <v>7698</v>
      </c>
      <c r="U14" s="469">
        <f>U12+U13</f>
        <v>8190</v>
      </c>
      <c r="V14" s="469">
        <f>V12+V13</f>
        <v>8770</v>
      </c>
      <c r="W14" s="698">
        <f>W12+W13</f>
        <v>10011</v>
      </c>
    </row>
    <row r="15" spans="1:23">
      <c r="A15" s="586" t="s">
        <v>321</v>
      </c>
      <c r="B15" s="377">
        <f>B14/B11</f>
        <v>0.25617134025171118</v>
      </c>
      <c r="C15" s="377"/>
      <c r="D15" s="377">
        <f>D14/D11</f>
        <v>0.25609422076143523</v>
      </c>
      <c r="E15" s="377"/>
      <c r="F15" s="377">
        <f t="shared" ref="F15:K15" si="8">F14/F11</f>
        <v>0.2569396181676955</v>
      </c>
      <c r="G15" s="377">
        <f t="shared" si="8"/>
        <v>0.25706441393875396</v>
      </c>
      <c r="H15" s="377">
        <f t="shared" si="8"/>
        <v>0.2578492160657162</v>
      </c>
      <c r="I15" s="377">
        <f t="shared" si="8"/>
        <v>0.25338075348414046</v>
      </c>
      <c r="J15" s="377">
        <f t="shared" si="8"/>
        <v>0.25457388584831903</v>
      </c>
      <c r="K15" s="377">
        <f t="shared" si="8"/>
        <v>0.26551956815114708</v>
      </c>
      <c r="L15" s="377">
        <f t="shared" ref="L15:P15" si="9">L14/L11</f>
        <v>0.25165635638200518</v>
      </c>
      <c r="M15" s="377">
        <f t="shared" si="9"/>
        <v>0.25559805562196192</v>
      </c>
      <c r="N15" s="377">
        <f t="shared" si="9"/>
        <v>0.21471247199402541</v>
      </c>
      <c r="O15" s="377">
        <f t="shared" si="9"/>
        <v>0.24387299287697695</v>
      </c>
      <c r="P15" s="380">
        <f t="shared" si="9"/>
        <v>0.25973269096277879</v>
      </c>
      <c r="Q15" s="380">
        <f t="shared" ref="Q15:U15" si="10">Q14/Q11</f>
        <v>0.25613927212635945</v>
      </c>
      <c r="R15" s="377">
        <f t="shared" si="10"/>
        <v>0.26374664051717878</v>
      </c>
      <c r="S15" s="377">
        <f t="shared" si="10"/>
        <v>0.26595744680851063</v>
      </c>
      <c r="T15" s="377">
        <f t="shared" si="10"/>
        <v>0.26065756949852709</v>
      </c>
      <c r="U15" s="380">
        <f t="shared" si="10"/>
        <v>0.27221963704048396</v>
      </c>
      <c r="V15" s="380">
        <f t="shared" ref="V15" si="11">V14/V11</f>
        <v>0.26486666062637793</v>
      </c>
      <c r="W15" s="696">
        <f>W14/W11</f>
        <v>0.26293533645007089</v>
      </c>
    </row>
    <row r="16" spans="1:23">
      <c r="A16" s="587"/>
      <c r="B16" s="382"/>
      <c r="C16" s="382"/>
      <c r="D16" s="382"/>
      <c r="E16" s="382"/>
      <c r="F16" s="382"/>
      <c r="G16" s="382"/>
      <c r="P16" s="398"/>
      <c r="Q16" s="398"/>
      <c r="U16" s="398"/>
      <c r="V16" s="398"/>
      <c r="W16" s="689"/>
    </row>
    <row r="17" spans="1:23">
      <c r="A17" s="587" t="s">
        <v>322</v>
      </c>
      <c r="B17" s="376">
        <f>SUM(' Q IS SEK'!F19:I19)</f>
        <v>85653</v>
      </c>
      <c r="C17" s="376"/>
      <c r="D17" s="376">
        <f>SUM(' Q IS SEK'!G19:J19)</f>
        <v>86981</v>
      </c>
      <c r="E17" s="376"/>
      <c r="F17" s="376">
        <f>SUM(' Q IS SEK'!H19:K19)</f>
        <v>90045</v>
      </c>
      <c r="G17" s="376">
        <f>SUM(' Q IS SEK'!I19:L19)</f>
        <v>92687</v>
      </c>
      <c r="H17" s="388">
        <f>SUM(' Q IS SEK'!J19:M19)</f>
        <v>95363</v>
      </c>
      <c r="I17" s="388">
        <f>SUM(' Q IS SEK'!K19:N19)</f>
        <v>97638</v>
      </c>
      <c r="J17" s="388">
        <f>SUM(' Q IS SEK'!L19:O19)</f>
        <v>98757</v>
      </c>
      <c r="K17" s="448">
        <f>SUM(' Q IS SEK'!M19:P19)</f>
        <v>101758</v>
      </c>
      <c r="L17" s="448">
        <f>SUM(' Q IS SEK'!N19:Q19)</f>
        <v>103756</v>
      </c>
      <c r="M17" s="448">
        <f>SUM(' Q IS SEK'!O19:R19)</f>
        <v>104673</v>
      </c>
      <c r="N17" s="448">
        <f>SUM(' Q IS SEK'!P19:S19)</f>
        <v>103195</v>
      </c>
      <c r="O17" s="448">
        <f>SUM(' Q IS SEK'!Q19:T19)</f>
        <v>101368</v>
      </c>
      <c r="P17" s="528">
        <f>SUM(' Q IS SEK'!R19:U19)</f>
        <v>99787</v>
      </c>
      <c r="Q17" s="528">
        <f>SUM(' Q IS SEK'!S19:V19)</f>
        <v>100710</v>
      </c>
      <c r="R17" s="448">
        <f>SUM(' Q IS SEK'!T19:W19)</f>
        <v>104142</v>
      </c>
      <c r="S17" s="448">
        <f>SUM(' Q IS SEK'!U19:X19)</f>
        <v>107117</v>
      </c>
      <c r="T17" s="448">
        <f>SUM(' Q IS SEK'!V19:Y19)</f>
        <v>110912</v>
      </c>
      <c r="U17" s="528">
        <f>SUM(' Q IS SEK'!W19:Z19)</f>
        <v>114977</v>
      </c>
      <c r="V17" s="528">
        <f>SUM(' Q IS SEK'!X19:AA19)</f>
        <v>120554</v>
      </c>
      <c r="W17" s="600">
        <f>SUM(' Q IS SEK'!Y19:AB19)</f>
        <v>130804</v>
      </c>
    </row>
    <row r="18" spans="1:23">
      <c r="A18" s="590" t="s">
        <v>323</v>
      </c>
      <c r="B18" s="376">
        <f>SUM(' Q IS SEK'!F35:I35)</f>
        <v>18748</v>
      </c>
      <c r="C18" s="376"/>
      <c r="D18" s="376">
        <f>SUM(' Q IS SEK'!G35:J35)</f>
        <v>19291</v>
      </c>
      <c r="E18" s="376"/>
      <c r="F18" s="376">
        <f>SUM(' Q IS SEK'!H35:K35)</f>
        <v>20124</v>
      </c>
      <c r="G18" s="376">
        <f>SUM(' Q IS SEK'!I35:L35)</f>
        <v>20385</v>
      </c>
      <c r="H18" s="388">
        <f>SUM(' Q IS SEK'!J35:M35)</f>
        <v>21187</v>
      </c>
      <c r="I18" s="388">
        <f>SUM(' Q IS SEK'!K35:N35)</f>
        <v>21402</v>
      </c>
      <c r="J18" s="448">
        <f>SUM(' Q IS SEK'!L35:O35)</f>
        <v>21351</v>
      </c>
      <c r="K18" s="448">
        <f>SUM(' Q IS SEK'!M35:P35)</f>
        <v>21931</v>
      </c>
      <c r="L18" s="448">
        <f>SUM(' Q IS SEK'!N35:Q35)</f>
        <v>21897</v>
      </c>
      <c r="M18" s="448">
        <f>SUM(' Q IS SEK'!O35:R35)</f>
        <v>21973</v>
      </c>
      <c r="N18" s="448">
        <f>SUM(' Q IS SEK'!P35:S35)</f>
        <v>20483</v>
      </c>
      <c r="O18" s="448">
        <f>SUM(' Q IS SEK'!Q35:T35)</f>
        <v>19400</v>
      </c>
      <c r="P18" s="528">
        <f>SUM(' Q IS SEK'!R35:U35)</f>
        <v>19146</v>
      </c>
      <c r="Q18" s="528">
        <f>SUM(' Q IS SEK'!S35:V35)</f>
        <v>19409</v>
      </c>
      <c r="R18" s="448">
        <f>SUM(' Q IS SEK'!T35:W35)</f>
        <v>21444</v>
      </c>
      <c r="S18" s="448">
        <f>SUM(' Q IS SEK'!U35:X35)</f>
        <v>22684</v>
      </c>
      <c r="T18" s="448">
        <f>SUM(' Q IS SEK'!V35:Y35)</f>
        <v>23559</v>
      </c>
      <c r="U18" s="528">
        <f>SUM(' Q IS SEK'!W35:Z35)</f>
        <v>24921</v>
      </c>
      <c r="V18" s="528">
        <f>SUM(' Q IS SEK'!X35:AA35)</f>
        <v>26276</v>
      </c>
      <c r="W18" s="600">
        <f>SUM(' Q IS SEK'!Y35:AB35)</f>
        <v>28654</v>
      </c>
    </row>
    <row r="19" spans="1:23">
      <c r="A19" s="589" t="s">
        <v>324</v>
      </c>
      <c r="B19" s="379">
        <v>3635</v>
      </c>
      <c r="C19" s="379"/>
      <c r="D19" s="379">
        <v>3594</v>
      </c>
      <c r="E19" s="379"/>
      <c r="F19" s="379">
        <v>3635</v>
      </c>
      <c r="G19" s="379">
        <v>3112</v>
      </c>
      <c r="H19" s="379">
        <v>3323</v>
      </c>
      <c r="I19" s="379">
        <v>3625</v>
      </c>
      <c r="J19" s="450">
        <v>3903</v>
      </c>
      <c r="K19" s="448">
        <f t="shared" ref="K19:O19" si="12">SUM(H13:K13)</f>
        <v>4320</v>
      </c>
      <c r="L19" s="448">
        <f t="shared" si="12"/>
        <v>4700</v>
      </c>
      <c r="M19" s="448">
        <f t="shared" si="12"/>
        <v>4912</v>
      </c>
      <c r="N19" s="448">
        <f t="shared" si="12"/>
        <v>5065</v>
      </c>
      <c r="O19" s="448">
        <f t="shared" si="12"/>
        <v>5125</v>
      </c>
      <c r="P19" s="528">
        <f t="shared" ref="P19:T19" si="13">SUM(M13:P13)</f>
        <v>5189</v>
      </c>
      <c r="Q19" s="528">
        <f t="shared" si="13"/>
        <v>5176</v>
      </c>
      <c r="R19" s="448">
        <f t="shared" si="13"/>
        <v>5228</v>
      </c>
      <c r="S19" s="448">
        <f t="shared" si="13"/>
        <v>5328</v>
      </c>
      <c r="T19" s="448">
        <f t="shared" si="13"/>
        <v>5466</v>
      </c>
      <c r="U19" s="528">
        <f>SUM(R13:U13)</f>
        <v>5629</v>
      </c>
      <c r="V19" s="528">
        <f>SUM(S13:V13)</f>
        <v>5782</v>
      </c>
      <c r="W19" s="600">
        <f>SUM(T13:W13)</f>
        <v>6015</v>
      </c>
    </row>
    <row r="20" spans="1:23">
      <c r="A20" s="591" t="s">
        <v>325</v>
      </c>
      <c r="B20" s="381">
        <f>B18+B19</f>
        <v>22383</v>
      </c>
      <c r="C20" s="381"/>
      <c r="D20" s="381">
        <f>D18+D19</f>
        <v>22885</v>
      </c>
      <c r="E20" s="381"/>
      <c r="F20" s="381">
        <f t="shared" ref="F20:K20" si="14">F18+F19</f>
        <v>23759</v>
      </c>
      <c r="G20" s="381">
        <f t="shared" si="14"/>
        <v>23497</v>
      </c>
      <c r="H20" s="469">
        <f t="shared" si="14"/>
        <v>24510</v>
      </c>
      <c r="I20" s="381">
        <f>I18+I19</f>
        <v>25027</v>
      </c>
      <c r="J20" s="381">
        <f>J18+J19</f>
        <v>25254</v>
      </c>
      <c r="K20" s="381">
        <f t="shared" si="14"/>
        <v>26251</v>
      </c>
      <c r="L20" s="381">
        <f t="shared" ref="L20:O20" si="15">L18+L19</f>
        <v>26597</v>
      </c>
      <c r="M20" s="381">
        <f t="shared" si="15"/>
        <v>26885</v>
      </c>
      <c r="N20" s="381">
        <f t="shared" si="15"/>
        <v>25548</v>
      </c>
      <c r="O20" s="381">
        <f t="shared" si="15"/>
        <v>24525</v>
      </c>
      <c r="P20" s="469">
        <f t="shared" ref="P20:U20" si="16">P18+P19</f>
        <v>24335</v>
      </c>
      <c r="Q20" s="548">
        <f t="shared" si="16"/>
        <v>24585</v>
      </c>
      <c r="R20" s="381">
        <f t="shared" si="16"/>
        <v>26672</v>
      </c>
      <c r="S20" s="381">
        <f t="shared" si="16"/>
        <v>28012</v>
      </c>
      <c r="T20" s="381">
        <f t="shared" si="16"/>
        <v>29025</v>
      </c>
      <c r="U20" s="548">
        <f t="shared" si="16"/>
        <v>30550</v>
      </c>
      <c r="V20" s="548">
        <f t="shared" ref="V20" si="17">V18+V19</f>
        <v>32058</v>
      </c>
      <c r="W20" s="698">
        <f>W18+W19</f>
        <v>34669</v>
      </c>
    </row>
    <row r="21" spans="1:23">
      <c r="A21" s="591" t="s">
        <v>326</v>
      </c>
      <c r="B21" s="377">
        <f>B20/B17</f>
        <v>0.26132184511926027</v>
      </c>
      <c r="C21" s="377"/>
      <c r="D21" s="377">
        <f>D20/D17</f>
        <v>0.26310343638265826</v>
      </c>
      <c r="E21" s="377"/>
      <c r="F21" s="377">
        <f t="shared" ref="F21:K21" si="18">F20/F17</f>
        <v>0.26385696040868456</v>
      </c>
      <c r="G21" s="377">
        <f t="shared" si="18"/>
        <v>0.25350912209910775</v>
      </c>
      <c r="H21" s="377">
        <f t="shared" si="18"/>
        <v>0.25701792099661297</v>
      </c>
      <c r="I21" s="377">
        <f t="shared" si="18"/>
        <v>0.25632438190048956</v>
      </c>
      <c r="J21" s="377">
        <f t="shared" si="18"/>
        <v>0.25571858197393604</v>
      </c>
      <c r="K21" s="377">
        <f t="shared" si="18"/>
        <v>0.25797480296389474</v>
      </c>
      <c r="L21" s="377">
        <f>L20/L17</f>
        <v>0.25634180191988898</v>
      </c>
      <c r="M21" s="377">
        <f t="shared" ref="M21:N21" si="19">M20/M17</f>
        <v>0.25684751559619001</v>
      </c>
      <c r="N21" s="377">
        <f t="shared" si="19"/>
        <v>0.24757013421192886</v>
      </c>
      <c r="O21" s="377">
        <f t="shared" ref="O21" si="20">O20/O17</f>
        <v>0.24194025728040408</v>
      </c>
      <c r="P21" s="380">
        <f t="shared" ref="P21:T21" si="21">P20/P17</f>
        <v>0.243869441911271</v>
      </c>
      <c r="Q21" s="380">
        <f t="shared" si="21"/>
        <v>0.24411677092642239</v>
      </c>
      <c r="R21" s="377">
        <f t="shared" si="21"/>
        <v>0.25611184728543718</v>
      </c>
      <c r="S21" s="377">
        <f t="shared" si="21"/>
        <v>0.2615084440378278</v>
      </c>
      <c r="T21" s="377">
        <f t="shared" si="21"/>
        <v>0.26169395556837854</v>
      </c>
      <c r="U21" s="380">
        <f>U20/U17</f>
        <v>0.26570531497603866</v>
      </c>
      <c r="V21" s="380">
        <f>V20/V17</f>
        <v>0.26592232526502646</v>
      </c>
      <c r="W21" s="696">
        <f>W20/W17</f>
        <v>0.26504541145530719</v>
      </c>
    </row>
    <row r="22" spans="1:23">
      <c r="A22" s="587"/>
      <c r="B22" s="374"/>
      <c r="C22" s="374"/>
      <c r="D22" s="374"/>
      <c r="E22" s="374"/>
      <c r="F22" s="374"/>
      <c r="G22" s="374"/>
      <c r="P22" s="398"/>
      <c r="Q22" s="398"/>
      <c r="U22" s="398"/>
      <c r="V22" s="398"/>
      <c r="W22" s="689"/>
    </row>
    <row r="23" spans="1:23" ht="14.25">
      <c r="A23" s="592" t="s">
        <v>327</v>
      </c>
      <c r="B23" s="379">
        <f>'Q BS SEK'!E46</f>
        <v>-2466</v>
      </c>
      <c r="C23" s="386" t="s">
        <v>336</v>
      </c>
      <c r="D23" s="379">
        <f>'Q BS SEK'!F46</f>
        <v>-2565</v>
      </c>
      <c r="E23" s="379"/>
      <c r="F23" s="379">
        <f>'Q BS SEK'!G46</f>
        <v>-14383</v>
      </c>
      <c r="G23" s="379">
        <f>'Q BS SEK'!H46</f>
        <v>-11354</v>
      </c>
      <c r="H23" s="388">
        <f>'Q BS SEK'!I46</f>
        <v>-6702</v>
      </c>
      <c r="I23" s="388">
        <f>'Q BS SEK'!J46</f>
        <v>-8525</v>
      </c>
      <c r="J23" s="388">
        <f>'Q BS SEK'!K46</f>
        <v>-10935</v>
      </c>
      <c r="K23" s="388">
        <f>'Q BS SEK'!L46</f>
        <v>-13205</v>
      </c>
      <c r="L23" s="388">
        <f>'Q BS SEK'!M46</f>
        <v>-12013</v>
      </c>
      <c r="M23" s="388">
        <f>'Q BS SEK'!N46</f>
        <v>-13859</v>
      </c>
      <c r="N23" s="388">
        <f>'Q BS SEK'!O46</f>
        <v>-23772</v>
      </c>
      <c r="O23" s="388">
        <f>'Q BS SEK'!P46</f>
        <v>-18662</v>
      </c>
      <c r="P23" s="450">
        <f>'Q BS SEK'!Q46</f>
        <v>-16421</v>
      </c>
      <c r="Q23" s="450">
        <f>'Q BS SEK'!R46</f>
        <v>-11429</v>
      </c>
      <c r="R23" s="388">
        <f>'Q BS SEK'!S46</f>
        <v>-13076</v>
      </c>
      <c r="S23" s="388">
        <f>'Q BS SEK'!T46</f>
        <v>-9649</v>
      </c>
      <c r="T23" s="388">
        <f>'Q BS SEK'!U46</f>
        <v>-8151</v>
      </c>
      <c r="U23" s="450">
        <f>'Q BS SEK'!V46</f>
        <v>-6144</v>
      </c>
      <c r="V23" s="450">
        <f>'Q BS SEK'!W46</f>
        <v>-20437</v>
      </c>
      <c r="W23" s="699">
        <f>'Q BS SEK'!X46</f>
        <v>-24622</v>
      </c>
    </row>
    <row r="24" spans="1:23">
      <c r="A24" s="590"/>
      <c r="B24" s="423"/>
      <c r="C24" s="383"/>
      <c r="D24" s="383"/>
      <c r="E24" s="383"/>
      <c r="F24" s="383"/>
      <c r="G24" s="383"/>
      <c r="P24" s="398"/>
      <c r="Q24" s="398"/>
      <c r="U24" s="398"/>
      <c r="V24" s="398"/>
      <c r="W24" s="692"/>
    </row>
    <row r="25" spans="1:23">
      <c r="A25" s="586" t="s">
        <v>328</v>
      </c>
      <c r="B25" s="389">
        <f>-'Q BS SEK'!E46/B20</f>
        <v>0.110172899075191</v>
      </c>
      <c r="C25" s="389"/>
      <c r="D25" s="389">
        <f>-'Q BS SEK'!F46/D20</f>
        <v>0.11208214987983395</v>
      </c>
      <c r="E25" s="389"/>
      <c r="F25" s="389">
        <f>-'Q BS SEK'!G46/F20</f>
        <v>0.60537059640557267</v>
      </c>
      <c r="G25" s="389">
        <f>-'Q BS SEK'!H46/G20</f>
        <v>0.4832106226326765</v>
      </c>
      <c r="H25" s="389">
        <f>-'Q BS SEK'!I46/H20</f>
        <v>0.27343941248470011</v>
      </c>
      <c r="I25" s="389">
        <f>-'Q BS SEK'!J46/I20</f>
        <v>0.34063211731330162</v>
      </c>
      <c r="J25" s="389">
        <f>-'Q BS SEK'!K46/J20</f>
        <v>0.43300071275837493</v>
      </c>
      <c r="K25" s="389">
        <f>-'Q BS SEK'!L46/K20</f>
        <v>0.50302845605881685</v>
      </c>
      <c r="L25" s="389">
        <f>-'Q BS SEK'!M46/L20</f>
        <v>0.45166748129488288</v>
      </c>
      <c r="M25" s="389">
        <f>-'Q BS SEK'!N46/M20</f>
        <v>0.51549190998698158</v>
      </c>
      <c r="N25" s="389">
        <f>-'Q BS SEK'!O46/N20</f>
        <v>0.93048379520901836</v>
      </c>
      <c r="O25" s="389">
        <f t="shared" ref="O25:S25" si="22">-O23/O20</f>
        <v>0.76093781855249742</v>
      </c>
      <c r="P25" s="389">
        <f t="shared" si="22"/>
        <v>0.67478939798643933</v>
      </c>
      <c r="Q25" s="389">
        <f t="shared" si="22"/>
        <v>0.46487695749440716</v>
      </c>
      <c r="R25" s="389">
        <f t="shared" si="22"/>
        <v>0.49025194961007801</v>
      </c>
      <c r="S25" s="389">
        <f t="shared" si="22"/>
        <v>0.34445951734970726</v>
      </c>
      <c r="T25" s="389">
        <f>-T23/T20</f>
        <v>0.28082687338501294</v>
      </c>
      <c r="U25" s="389">
        <f>-U23/U20</f>
        <v>0.20111292962356792</v>
      </c>
      <c r="V25" s="389">
        <f>-V23/V20</f>
        <v>0.63750077983654629</v>
      </c>
      <c r="W25" s="705">
        <f>-W23/W20</f>
        <v>0.71020219792898553</v>
      </c>
    </row>
    <row r="26" spans="1:23">
      <c r="A26" s="586"/>
      <c r="B26" s="389"/>
      <c r="C26" s="389"/>
      <c r="D26" s="389"/>
      <c r="E26" s="389"/>
      <c r="F26" s="389"/>
      <c r="G26" s="389"/>
      <c r="H26" s="389"/>
      <c r="I26" s="389"/>
      <c r="J26" s="389"/>
      <c r="K26" s="389"/>
      <c r="L26" s="389"/>
      <c r="M26" s="389"/>
      <c r="N26" s="389"/>
      <c r="O26" s="389"/>
      <c r="P26" s="389"/>
      <c r="Q26" s="389"/>
      <c r="R26" s="389"/>
      <c r="S26" s="389"/>
      <c r="T26" s="389"/>
      <c r="U26" s="389"/>
      <c r="V26" s="389"/>
      <c r="W26" s="693"/>
    </row>
    <row r="27" spans="1:23" ht="25.5">
      <c r="A27" s="593" t="s">
        <v>420</v>
      </c>
      <c r="B27" s="389"/>
      <c r="C27" s="389"/>
      <c r="D27" s="389"/>
      <c r="E27" s="389"/>
      <c r="F27" s="389"/>
      <c r="G27" s="389"/>
      <c r="H27" s="389"/>
      <c r="I27" s="389"/>
      <c r="J27" s="389"/>
      <c r="K27" s="389"/>
      <c r="L27" s="389"/>
      <c r="M27" s="389"/>
      <c r="N27" s="389"/>
      <c r="O27" s="389"/>
      <c r="P27" s="545"/>
      <c r="Q27" s="545">
        <v>355</v>
      </c>
      <c r="R27" s="545">
        <v>361</v>
      </c>
      <c r="S27" s="545">
        <v>373</v>
      </c>
      <c r="T27" s="545">
        <v>367</v>
      </c>
      <c r="U27" s="545">
        <v>378</v>
      </c>
      <c r="V27" s="545">
        <v>400</v>
      </c>
      <c r="W27" s="702">
        <v>466</v>
      </c>
    </row>
    <row r="28" spans="1:23">
      <c r="A28" s="586" t="s">
        <v>417</v>
      </c>
      <c r="B28" s="389"/>
      <c r="C28" s="389"/>
      <c r="D28" s="389"/>
      <c r="E28" s="389"/>
      <c r="F28" s="389"/>
      <c r="G28" s="389"/>
      <c r="H28" s="389"/>
      <c r="I28" s="389"/>
      <c r="J28" s="389"/>
      <c r="K28" s="389"/>
      <c r="L28" s="389"/>
      <c r="M28" s="389"/>
      <c r="N28" s="389"/>
      <c r="O28" s="389"/>
      <c r="P28" s="546"/>
      <c r="Q28" s="469">
        <f t="shared" ref="Q28:U28" si="23">Q12+Q27</f>
        <v>5742</v>
      </c>
      <c r="R28" s="469">
        <f t="shared" si="23"/>
        <v>6285</v>
      </c>
      <c r="S28" s="469">
        <f t="shared" si="23"/>
        <v>6373</v>
      </c>
      <c r="T28" s="469">
        <f t="shared" si="23"/>
        <v>6615</v>
      </c>
      <c r="U28" s="469">
        <f t="shared" si="23"/>
        <v>7127</v>
      </c>
      <c r="V28" s="469">
        <f>V12+V27</f>
        <v>7679</v>
      </c>
      <c r="W28" s="698">
        <f>W12+W27</f>
        <v>8844</v>
      </c>
    </row>
    <row r="29" spans="1:23">
      <c r="A29" s="587"/>
      <c r="B29" s="374"/>
      <c r="C29" s="374"/>
      <c r="D29" s="374"/>
      <c r="E29" s="374"/>
      <c r="F29" s="374"/>
      <c r="G29" s="376"/>
      <c r="W29" s="690"/>
    </row>
    <row r="30" spans="1:23">
      <c r="A30" s="583" t="s">
        <v>329</v>
      </c>
      <c r="B30" s="378"/>
      <c r="C30" s="378"/>
      <c r="D30" s="378"/>
      <c r="E30" s="378"/>
      <c r="F30" s="378"/>
      <c r="G30" s="378"/>
      <c r="H30" s="378"/>
      <c r="I30" s="378"/>
      <c r="J30" s="378"/>
      <c r="K30" s="378"/>
      <c r="L30" s="378"/>
      <c r="M30" s="378"/>
      <c r="N30" s="378"/>
      <c r="O30" s="378"/>
      <c r="P30" s="378"/>
      <c r="Q30" s="378"/>
      <c r="R30" s="378"/>
      <c r="S30" s="378"/>
      <c r="T30" s="378"/>
      <c r="U30" s="378"/>
      <c r="V30" s="378"/>
      <c r="W30" s="691"/>
    </row>
    <row r="31" spans="1:23">
      <c r="A31" s="590" t="s">
        <v>330</v>
      </c>
      <c r="B31" s="376">
        <f>SUM(' Q IS SEK'!F47:I47)</f>
        <v>17591</v>
      </c>
      <c r="C31" s="376"/>
      <c r="D31" s="376">
        <f>SUM(' Q IS SEK'!G47:J47)</f>
        <v>18046</v>
      </c>
      <c r="E31" s="376"/>
      <c r="F31" s="376">
        <f>SUM(' Q IS SEK'!H47:K47)</f>
        <v>19073</v>
      </c>
      <c r="G31" s="376">
        <f>SUM(' Q IS SEK'!I47:L47)</f>
        <v>19461</v>
      </c>
      <c r="H31" s="388">
        <f>SUM(' Q IS SEK'!J47:M47)</f>
        <v>20844</v>
      </c>
      <c r="I31" s="388">
        <f>SUM(' Q IS SEK'!K47:N47)</f>
        <v>21238</v>
      </c>
      <c r="J31" s="448">
        <f>SUM(' Q IS SEK'!L47:O47)</f>
        <v>21324</v>
      </c>
      <c r="K31" s="448">
        <f>SUM(' Q IS SEK'!M47:P47)</f>
        <v>21934</v>
      </c>
      <c r="L31" s="448">
        <f>SUM(' Q IS SEK'!N47:Q47)</f>
        <v>21572</v>
      </c>
      <c r="M31" s="448">
        <f>SUM(' Q IS SEK'!O47:R47)</f>
        <v>21675</v>
      </c>
      <c r="N31" s="448">
        <f>SUM(' Q IS SEK'!P47:S47)</f>
        <v>20186</v>
      </c>
      <c r="O31" s="448">
        <f>SUM(' Q IS SEK'!Q47:T47)</f>
        <v>19104</v>
      </c>
      <c r="P31" s="528">
        <f>SUM(' Q IS SEK'!R47:U47)</f>
        <v>18825</v>
      </c>
      <c r="Q31" s="528">
        <f>SUM(' Q IS SEK'!S47:V47)</f>
        <v>19158</v>
      </c>
      <c r="R31" s="448">
        <f>SUM(' Q IS SEK'!T47:W47)</f>
        <v>21204</v>
      </c>
      <c r="S31" s="448">
        <f>SUM(' Q IS SEK'!U47:X47)</f>
        <v>22453</v>
      </c>
      <c r="T31" s="448">
        <f>SUM(' Q IS SEK'!V47:Y47)</f>
        <v>23410</v>
      </c>
      <c r="U31" s="528">
        <f>SUM(' Q IS SEK'!W47:Z47)</f>
        <v>24738</v>
      </c>
      <c r="V31" s="528">
        <f>SUM(' Q IS SEK'!X47:AA47)</f>
        <v>26171</v>
      </c>
      <c r="W31" s="600">
        <f>SUM(' Q IS SEK'!Y47:AB47)</f>
        <v>28674</v>
      </c>
    </row>
    <row r="32" spans="1:23">
      <c r="A32" s="594" t="s">
        <v>331</v>
      </c>
      <c r="B32" s="379">
        <v>1194</v>
      </c>
      <c r="C32" s="379"/>
      <c r="D32" s="390">
        <v>1214</v>
      </c>
      <c r="E32" s="390"/>
      <c r="F32" s="390">
        <v>969</v>
      </c>
      <c r="G32" s="390">
        <v>849</v>
      </c>
      <c r="H32" s="398">
        <v>290</v>
      </c>
      <c r="I32" s="390">
        <v>180</v>
      </c>
      <c r="J32" s="399">
        <f>572-417</f>
        <v>155</v>
      </c>
      <c r="K32" s="399">
        <v>111</v>
      </c>
      <c r="L32" s="399">
        <v>432</v>
      </c>
      <c r="M32" s="399">
        <v>424</v>
      </c>
      <c r="N32" s="530">
        <v>412</v>
      </c>
      <c r="O32" s="530">
        <v>436</v>
      </c>
      <c r="P32" s="530">
        <v>478</v>
      </c>
      <c r="Q32" s="530">
        <v>427</v>
      </c>
      <c r="R32" s="530">
        <v>432</v>
      </c>
      <c r="S32" s="530">
        <v>421</v>
      </c>
      <c r="T32" s="530">
        <v>387</v>
      </c>
      <c r="U32" s="530">
        <v>366</v>
      </c>
      <c r="V32" s="530">
        <v>301</v>
      </c>
      <c r="W32" s="460">
        <v>207</v>
      </c>
    </row>
    <row r="33" spans="1:23">
      <c r="A33" s="595" t="s">
        <v>332</v>
      </c>
      <c r="B33" s="376">
        <f>SUM(B31:B32)</f>
        <v>18785</v>
      </c>
      <c r="C33" s="376"/>
      <c r="D33" s="376">
        <f>SUM(D31:D32)</f>
        <v>19260</v>
      </c>
      <c r="E33" s="379"/>
      <c r="F33" s="376">
        <f t="shared" ref="F33:K33" si="24">SUM(F31:F32)</f>
        <v>20042</v>
      </c>
      <c r="G33" s="376">
        <f t="shared" si="24"/>
        <v>20310</v>
      </c>
      <c r="H33" s="376">
        <f t="shared" si="24"/>
        <v>21134</v>
      </c>
      <c r="I33" s="376">
        <f t="shared" si="24"/>
        <v>21418</v>
      </c>
      <c r="J33" s="449">
        <f>SUM(J31:J32)</f>
        <v>21479</v>
      </c>
      <c r="K33" s="449">
        <f t="shared" si="24"/>
        <v>22045</v>
      </c>
      <c r="L33" s="449">
        <f t="shared" ref="L33:P33" si="25">SUM(L31:L32)</f>
        <v>22004</v>
      </c>
      <c r="M33" s="449">
        <f t="shared" si="25"/>
        <v>22099</v>
      </c>
      <c r="N33" s="449">
        <f t="shared" si="25"/>
        <v>20598</v>
      </c>
      <c r="O33" s="449">
        <f t="shared" si="25"/>
        <v>19540</v>
      </c>
      <c r="P33" s="390">
        <f t="shared" si="25"/>
        <v>19303</v>
      </c>
      <c r="Q33" s="390">
        <f t="shared" ref="Q33:U33" si="26">SUM(Q31:Q32)</f>
        <v>19585</v>
      </c>
      <c r="R33" s="449">
        <f t="shared" si="26"/>
        <v>21636</v>
      </c>
      <c r="S33" s="449">
        <f t="shared" si="26"/>
        <v>22874</v>
      </c>
      <c r="T33" s="449">
        <f t="shared" si="26"/>
        <v>23797</v>
      </c>
      <c r="U33" s="390">
        <f t="shared" si="26"/>
        <v>25104</v>
      </c>
      <c r="V33" s="390">
        <f>SUM(V31:V32)</f>
        <v>26472</v>
      </c>
      <c r="W33" s="700">
        <f>SUM(W31:W32)</f>
        <v>28881</v>
      </c>
    </row>
    <row r="34" spans="1:23">
      <c r="A34" s="595"/>
      <c r="B34" s="374"/>
      <c r="C34" s="374"/>
      <c r="D34" s="374"/>
      <c r="E34" s="374"/>
      <c r="F34" s="374"/>
      <c r="G34" s="374"/>
      <c r="H34" s="121"/>
      <c r="I34" s="121"/>
      <c r="J34" s="121"/>
      <c r="K34" s="121"/>
      <c r="L34" s="121"/>
      <c r="M34" s="121"/>
      <c r="N34" s="121"/>
      <c r="O34" s="121"/>
      <c r="P34" s="417"/>
      <c r="Q34" s="417"/>
      <c r="R34" s="121"/>
      <c r="S34" s="121"/>
      <c r="T34" s="121"/>
      <c r="U34" s="417"/>
      <c r="V34" s="417"/>
      <c r="W34" s="689"/>
    </row>
    <row r="35" spans="1:23">
      <c r="A35" s="595" t="s">
        <v>333</v>
      </c>
      <c r="B35" s="376">
        <v>64096</v>
      </c>
      <c r="C35" s="376"/>
      <c r="D35" s="376">
        <f>'Q BS SEK'!F40</f>
        <v>65573</v>
      </c>
      <c r="E35" s="376"/>
      <c r="F35" s="376">
        <f>'Q BS SEK'!G40</f>
        <v>64286</v>
      </c>
      <c r="G35" s="376">
        <f>'Q BS SEK'!H40</f>
        <v>64451</v>
      </c>
      <c r="H35" s="535">
        <f>'Q BS SEK'!I40</f>
        <v>64945</v>
      </c>
      <c r="I35" s="535">
        <f>'Q BS SEK'!J40</f>
        <v>65565</v>
      </c>
      <c r="J35" s="535">
        <v>65126</v>
      </c>
      <c r="K35" s="535">
        <v>68855</v>
      </c>
      <c r="L35" s="535">
        <v>72732</v>
      </c>
      <c r="M35" s="535">
        <v>76202</v>
      </c>
      <c r="N35" s="15">
        <f>'Q BS SEK'!O40</f>
        <v>79027</v>
      </c>
      <c r="O35" s="15">
        <f>'Q BS SEK'!P40</f>
        <v>82845</v>
      </c>
      <c r="P35" s="15">
        <f>'Q BS SEK'!Q40</f>
        <v>83649</v>
      </c>
      <c r="Q35" s="15">
        <f>'Q BS SEK'!R40</f>
        <v>85164</v>
      </c>
      <c r="R35" s="15">
        <f>'Q BS SEK'!S40</f>
        <v>84529.4</v>
      </c>
      <c r="S35" s="15">
        <f>'Q BS SEK'!T40</f>
        <v>85637</v>
      </c>
      <c r="T35" s="15">
        <f>'Q BS SEK'!U40</f>
        <v>87537</v>
      </c>
      <c r="U35" s="15">
        <f>'Q BS SEK'!V40</f>
        <v>92306</v>
      </c>
      <c r="V35" s="15">
        <f>'Q BS SEK'!W40</f>
        <v>94248</v>
      </c>
      <c r="W35" s="600">
        <f>'Q BS SEK'!X40</f>
        <v>100154</v>
      </c>
    </row>
    <row r="36" spans="1:23">
      <c r="A36" s="596" t="s">
        <v>329</v>
      </c>
      <c r="B36" s="597">
        <f>B33/B35</f>
        <v>0.2930760109835247</v>
      </c>
      <c r="C36" s="597"/>
      <c r="D36" s="597">
        <f>D33/D35</f>
        <v>0.29371845119180151</v>
      </c>
      <c r="E36" s="597"/>
      <c r="F36" s="597">
        <f t="shared" ref="F36:K36" si="27">F33/F35</f>
        <v>0.31176305883084965</v>
      </c>
      <c r="G36" s="597">
        <f t="shared" si="27"/>
        <v>0.31512311678639587</v>
      </c>
      <c r="H36" s="597">
        <f t="shared" si="27"/>
        <v>0.32541381168681194</v>
      </c>
      <c r="I36" s="597">
        <f t="shared" si="27"/>
        <v>0.32666819187066271</v>
      </c>
      <c r="J36" s="597">
        <f t="shared" si="27"/>
        <v>0.3298068359794859</v>
      </c>
      <c r="K36" s="597">
        <f t="shared" si="27"/>
        <v>0.32016556531842277</v>
      </c>
      <c r="L36" s="597">
        <f>L33/L35</f>
        <v>0.3025353352032118</v>
      </c>
      <c r="M36" s="597">
        <f>M33/M35</f>
        <v>0.29000551166636046</v>
      </c>
      <c r="N36" s="597">
        <f>N33/N35</f>
        <v>0.26064509597985497</v>
      </c>
      <c r="O36" s="597">
        <v>0.24</v>
      </c>
      <c r="P36" s="598">
        <f t="shared" ref="P36:V36" si="28">P33/P35</f>
        <v>0.23076187402120765</v>
      </c>
      <c r="Q36" s="598">
        <f t="shared" si="28"/>
        <v>0.22996806162228173</v>
      </c>
      <c r="R36" s="597">
        <f t="shared" si="28"/>
        <v>0.25595828197053333</v>
      </c>
      <c r="S36" s="597">
        <f t="shared" si="28"/>
        <v>0.26710417226198957</v>
      </c>
      <c r="T36" s="597">
        <f t="shared" si="28"/>
        <v>0.27185076024995147</v>
      </c>
      <c r="U36" s="598">
        <f t="shared" si="28"/>
        <v>0.27196498602474378</v>
      </c>
      <c r="V36" s="598">
        <f t="shared" si="28"/>
        <v>0.28087598675833969</v>
      </c>
      <c r="W36" s="701">
        <f>W33/W35</f>
        <v>0.28836591648860754</v>
      </c>
    </row>
    <row r="37" spans="1:23">
      <c r="A37" s="385"/>
      <c r="B37" s="377"/>
      <c r="C37" s="377"/>
      <c r="D37" s="377"/>
      <c r="E37" s="377"/>
      <c r="F37" s="377"/>
    </row>
    <row r="38" spans="1:23" ht="14.25">
      <c r="A38" s="387" t="s">
        <v>337</v>
      </c>
      <c r="H38" s="370"/>
      <c r="I38" s="370"/>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R141"/>
  <sheetViews>
    <sheetView showGridLines="0" zoomScale="90" zoomScaleNormal="90" workbookViewId="0"/>
  </sheetViews>
  <sheetFormatPr defaultColWidth="9.140625" defaultRowHeight="15" customHeight="1" outlineLevelRow="1" outlineLevelCol="2"/>
  <cols>
    <col min="1" max="1" width="68.7109375" style="321" customWidth="1"/>
    <col min="2" max="2" width="9.5703125" style="309" hidden="1" customWidth="1" outlineLevel="2"/>
    <col min="3" max="3" width="11.28515625" style="304" customWidth="1" collapsed="1"/>
    <col min="4" max="14" width="11.28515625" style="304" customWidth="1"/>
    <col min="15" max="44" width="9.7109375" style="304" customWidth="1"/>
    <col min="45" max="16384" width="9.140625" style="304"/>
  </cols>
  <sheetData>
    <row r="1" spans="1:7" ht="15" customHeight="1">
      <c r="A1" s="477" t="s">
        <v>11</v>
      </c>
      <c r="B1" s="303"/>
      <c r="C1" s="303"/>
      <c r="D1" s="303"/>
      <c r="E1" s="303"/>
      <c r="F1" s="303"/>
    </row>
    <row r="2" spans="1:7" ht="15" customHeight="1">
      <c r="A2" s="477" t="s">
        <v>199</v>
      </c>
      <c r="B2" s="485" t="s">
        <v>399</v>
      </c>
      <c r="C2" s="303"/>
      <c r="D2" s="303"/>
      <c r="E2" s="303"/>
      <c r="F2" s="303"/>
    </row>
    <row r="3" spans="1:7" s="305" customFormat="1" ht="15.75">
      <c r="A3" s="478" t="s">
        <v>200</v>
      </c>
      <c r="B3" s="479">
        <v>2017</v>
      </c>
      <c r="C3" s="473">
        <v>2018</v>
      </c>
      <c r="D3" s="473">
        <v>2019</v>
      </c>
      <c r="E3" s="473">
        <v>2020</v>
      </c>
      <c r="F3" s="473">
        <v>2021</v>
      </c>
      <c r="G3" s="306"/>
    </row>
    <row r="4" spans="1:7" s="305" customFormat="1" ht="16.5" customHeight="1">
      <c r="A4" s="480" t="s">
        <v>383</v>
      </c>
      <c r="B4" s="484"/>
      <c r="C4" s="307">
        <v>96415</v>
      </c>
      <c r="D4" s="307">
        <v>104230</v>
      </c>
      <c r="E4" s="307">
        <v>100251</v>
      </c>
      <c r="F4" s="307">
        <v>111972</v>
      </c>
    </row>
    <row r="5" spans="1:7" s="305" customFormat="1" ht="15" customHeight="1">
      <c r="A5" s="481" t="s">
        <v>28</v>
      </c>
      <c r="B5" s="308"/>
      <c r="C5" s="308">
        <v>95363</v>
      </c>
      <c r="D5" s="308">
        <v>103756</v>
      </c>
      <c r="E5" s="308">
        <v>99787</v>
      </c>
      <c r="F5" s="308">
        <v>110912</v>
      </c>
    </row>
    <row r="6" spans="1:7" s="305" customFormat="1" ht="15" customHeight="1">
      <c r="A6" s="480" t="s">
        <v>201</v>
      </c>
      <c r="B6" s="308"/>
    </row>
    <row r="7" spans="1:7" s="309" customFormat="1" ht="15" customHeight="1">
      <c r="A7" s="481" t="s">
        <v>202</v>
      </c>
      <c r="B7" s="308"/>
      <c r="C7" s="308">
        <v>52557</v>
      </c>
      <c r="D7" s="308">
        <v>56952</v>
      </c>
      <c r="E7" s="308">
        <v>55362</v>
      </c>
      <c r="F7" s="308">
        <v>61019</v>
      </c>
    </row>
    <row r="8" spans="1:7" ht="15" customHeight="1">
      <c r="A8" s="481" t="s">
        <v>203</v>
      </c>
      <c r="B8" s="308"/>
      <c r="C8" s="308">
        <v>22129</v>
      </c>
      <c r="D8" s="308">
        <v>25220</v>
      </c>
      <c r="E8" s="308">
        <v>25582</v>
      </c>
      <c r="F8" s="308">
        <v>27151</v>
      </c>
    </row>
    <row r="9" spans="1:7" s="309" customFormat="1" ht="15" customHeight="1">
      <c r="A9" s="481" t="s">
        <v>204</v>
      </c>
      <c r="B9" s="308"/>
      <c r="C9" s="308">
        <v>9381</v>
      </c>
      <c r="D9" s="308">
        <v>8149</v>
      </c>
      <c r="E9" s="308">
        <v>8988</v>
      </c>
      <c r="F9" s="308">
        <v>9281</v>
      </c>
    </row>
    <row r="10" spans="1:7" s="309" customFormat="1" ht="15" customHeight="1">
      <c r="A10" s="481" t="s">
        <v>412</v>
      </c>
      <c r="B10" s="308"/>
      <c r="C10" s="308">
        <v>4876</v>
      </c>
      <c r="D10" s="308">
        <v>4909</v>
      </c>
      <c r="E10" s="308">
        <v>4801</v>
      </c>
      <c r="F10" s="308">
        <v>5372</v>
      </c>
    </row>
    <row r="11" spans="1:7" s="309" customFormat="1" ht="15" customHeight="1">
      <c r="A11" s="481" t="s">
        <v>206</v>
      </c>
      <c r="B11" s="308"/>
      <c r="C11" s="308">
        <v>7472</v>
      </c>
      <c r="D11" s="308">
        <v>9000</v>
      </c>
      <c r="E11" s="308">
        <v>5518</v>
      </c>
      <c r="F11" s="308">
        <v>9149</v>
      </c>
    </row>
    <row r="12" spans="1:7" s="309" customFormat="1" ht="15" customHeight="1">
      <c r="A12" s="481" t="s">
        <v>207</v>
      </c>
      <c r="B12" s="310"/>
      <c r="C12" s="308">
        <v>9705</v>
      </c>
      <c r="D12" s="474" t="s">
        <v>384</v>
      </c>
      <c r="E12" s="474" t="s">
        <v>384</v>
      </c>
      <c r="F12" s="474" t="s">
        <v>384</v>
      </c>
    </row>
    <row r="13" spans="1:7" s="309" customFormat="1" ht="15" customHeight="1">
      <c r="A13" s="481"/>
      <c r="B13" s="310"/>
      <c r="C13" s="308"/>
      <c r="D13" s="474"/>
      <c r="E13" s="474"/>
      <c r="F13" s="474"/>
    </row>
    <row r="14" spans="1:7" s="309" customFormat="1" ht="14.25" customHeight="1">
      <c r="A14" s="478" t="s">
        <v>387</v>
      </c>
      <c r="B14" s="473"/>
      <c r="C14" s="473">
        <v>2018</v>
      </c>
      <c r="D14" s="473">
        <v>2019</v>
      </c>
      <c r="E14" s="473">
        <v>2020</v>
      </c>
      <c r="F14" s="473">
        <v>2021</v>
      </c>
    </row>
    <row r="15" spans="1:7" s="309" customFormat="1" ht="15" customHeight="1">
      <c r="A15" s="481" t="s">
        <v>209</v>
      </c>
      <c r="B15" s="308"/>
      <c r="C15" s="308">
        <v>34</v>
      </c>
      <c r="D15" s="308">
        <v>41</v>
      </c>
      <c r="E15" s="308">
        <v>44</v>
      </c>
      <c r="F15" s="308">
        <v>58</v>
      </c>
    </row>
    <row r="16" spans="1:7" s="309" customFormat="1" ht="15" customHeight="1">
      <c r="A16" s="481" t="s">
        <v>210</v>
      </c>
      <c r="B16" s="308"/>
      <c r="C16" s="308">
        <v>104</v>
      </c>
      <c r="D16" s="308">
        <v>105</v>
      </c>
      <c r="E16" s="308">
        <v>100</v>
      </c>
      <c r="F16" s="308">
        <v>115</v>
      </c>
    </row>
    <row r="17" spans="1:6" s="309" customFormat="1" ht="15" customHeight="1">
      <c r="A17" s="481" t="s">
        <v>211</v>
      </c>
      <c r="B17" s="308"/>
      <c r="C17" s="308">
        <v>256</v>
      </c>
      <c r="D17" s="308">
        <v>264</v>
      </c>
      <c r="E17" s="308">
        <v>251</v>
      </c>
      <c r="F17" s="308">
        <v>270</v>
      </c>
    </row>
    <row r="18" spans="1:6" s="309" customFormat="1" ht="15" customHeight="1">
      <c r="A18" s="481" t="s">
        <v>212</v>
      </c>
      <c r="B18" s="308"/>
      <c r="C18" s="308">
        <v>360</v>
      </c>
      <c r="D18" s="308">
        <v>369</v>
      </c>
      <c r="E18" s="308">
        <v>351</v>
      </c>
      <c r="F18" s="308">
        <v>385</v>
      </c>
    </row>
    <row r="19" spans="1:6" s="309" customFormat="1" ht="16.5" customHeight="1">
      <c r="A19" s="481" t="s">
        <v>213</v>
      </c>
      <c r="B19" s="311"/>
      <c r="C19" s="311">
        <v>7.2</v>
      </c>
      <c r="D19" s="311">
        <v>6.8</v>
      </c>
      <c r="E19" s="311">
        <v>6.6</v>
      </c>
      <c r="F19" s="311">
        <v>6.5</v>
      </c>
    </row>
    <row r="20" spans="1:6" s="309" customFormat="1" ht="19.5" customHeight="1">
      <c r="A20" s="481" t="s">
        <v>428</v>
      </c>
      <c r="B20" s="308"/>
      <c r="C20" s="308">
        <v>21</v>
      </c>
      <c r="D20" s="308">
        <v>22</v>
      </c>
      <c r="E20" s="308">
        <v>20</v>
      </c>
      <c r="F20" s="308">
        <v>22</v>
      </c>
    </row>
    <row r="21" spans="1:6" s="309" customFormat="1" ht="17.25" customHeight="1">
      <c r="A21" s="481" t="s">
        <v>429</v>
      </c>
      <c r="B21" s="308"/>
      <c r="C21" s="308">
        <v>72</v>
      </c>
      <c r="D21" s="308">
        <v>60</v>
      </c>
      <c r="E21" s="308">
        <v>57</v>
      </c>
      <c r="F21" s="308">
        <v>30</v>
      </c>
    </row>
    <row r="22" spans="1:6" s="309" customFormat="1" ht="15" customHeight="1">
      <c r="A22" s="481" t="s">
        <v>430</v>
      </c>
      <c r="B22" s="308"/>
      <c r="C22" s="308">
        <v>93</v>
      </c>
      <c r="D22" s="308">
        <v>82</v>
      </c>
      <c r="E22" s="308">
        <v>77</v>
      </c>
      <c r="F22" s="308">
        <v>52</v>
      </c>
    </row>
    <row r="23" spans="1:6" s="309" customFormat="1" ht="17.25" customHeight="1">
      <c r="A23" s="481" t="s">
        <v>431</v>
      </c>
      <c r="B23" s="308"/>
      <c r="C23" s="308">
        <v>95</v>
      </c>
      <c r="D23" s="308">
        <v>98</v>
      </c>
      <c r="E23" s="308">
        <v>95</v>
      </c>
      <c r="F23" s="308">
        <v>102</v>
      </c>
    </row>
    <row r="24" spans="1:6" s="309" customFormat="1" ht="15" customHeight="1">
      <c r="A24" s="481" t="s">
        <v>432</v>
      </c>
      <c r="B24" s="308"/>
      <c r="C24" s="308">
        <v>170</v>
      </c>
      <c r="D24" s="308">
        <v>150</v>
      </c>
      <c r="E24" s="308">
        <v>124</v>
      </c>
      <c r="F24" s="308">
        <v>142</v>
      </c>
    </row>
    <row r="25" spans="1:6" s="309" customFormat="1" ht="15" customHeight="1">
      <c r="A25" s="481" t="s">
        <v>433</v>
      </c>
      <c r="B25" s="311"/>
      <c r="C25" s="311">
        <v>3.4</v>
      </c>
      <c r="D25" s="311">
        <v>2.8</v>
      </c>
      <c r="E25" s="311">
        <v>2.2999999999999998</v>
      </c>
      <c r="F25" s="311">
        <v>2.4</v>
      </c>
    </row>
    <row r="26" spans="1:6" s="309" customFormat="1" ht="15" customHeight="1">
      <c r="A26" s="481" t="s">
        <v>434</v>
      </c>
      <c r="B26" s="311"/>
      <c r="C26" s="311">
        <v>5.3</v>
      </c>
      <c r="D26" s="311">
        <v>4.3</v>
      </c>
      <c r="E26" s="311">
        <v>3.8</v>
      </c>
      <c r="F26" s="311">
        <v>3.3</v>
      </c>
    </row>
    <row r="27" spans="1:6" s="540" customFormat="1" ht="14.1" customHeight="1">
      <c r="A27" s="537" t="s">
        <v>415</v>
      </c>
      <c r="B27" s="538"/>
      <c r="C27" s="539">
        <v>33267</v>
      </c>
      <c r="D27" s="539">
        <v>32459</v>
      </c>
      <c r="E27" s="539">
        <v>31036</v>
      </c>
      <c r="F27" s="539">
        <v>35071</v>
      </c>
    </row>
    <row r="28" spans="1:6" s="542" customFormat="1" ht="15" customHeight="1">
      <c r="A28" s="541" t="s">
        <v>435</v>
      </c>
      <c r="B28" s="538"/>
      <c r="C28" s="539">
        <v>667</v>
      </c>
      <c r="D28" s="539">
        <v>597</v>
      </c>
      <c r="E28" s="539">
        <v>581</v>
      </c>
      <c r="F28" s="539">
        <v>590</v>
      </c>
    </row>
    <row r="29" spans="1:6" s="540" customFormat="1" ht="15" customHeight="1">
      <c r="A29" s="543" t="s">
        <v>416</v>
      </c>
      <c r="B29" s="538"/>
      <c r="C29" s="539">
        <v>94</v>
      </c>
      <c r="D29" s="539">
        <v>95</v>
      </c>
      <c r="E29" s="539">
        <v>93</v>
      </c>
      <c r="F29" s="539">
        <v>93</v>
      </c>
    </row>
    <row r="30" spans="1:6" s="540" customFormat="1" ht="15" customHeight="1">
      <c r="A30" s="543" t="s">
        <v>452</v>
      </c>
      <c r="B30" s="538"/>
      <c r="C30" s="539">
        <v>436</v>
      </c>
      <c r="D30" s="539">
        <v>394</v>
      </c>
      <c r="E30" s="539">
        <v>384</v>
      </c>
      <c r="F30" s="539">
        <v>395</v>
      </c>
    </row>
    <row r="31" spans="1:6" s="309" customFormat="1" ht="15" customHeight="1">
      <c r="A31" s="482" t="s">
        <v>427</v>
      </c>
      <c r="B31" s="311"/>
      <c r="C31" s="311">
        <v>8.6999999999999993</v>
      </c>
      <c r="D31" s="311">
        <v>7.2</v>
      </c>
      <c r="E31" s="311">
        <v>7.2</v>
      </c>
      <c r="F31" s="311">
        <v>6.6</v>
      </c>
    </row>
    <row r="32" spans="1:6" s="309" customFormat="1" ht="14.45" customHeight="1">
      <c r="A32" s="481" t="s">
        <v>386</v>
      </c>
      <c r="B32" s="308"/>
      <c r="C32" s="474" t="s">
        <v>145</v>
      </c>
      <c r="D32" s="308">
        <v>28</v>
      </c>
      <c r="E32" s="308">
        <v>30</v>
      </c>
      <c r="F32" s="308">
        <v>31</v>
      </c>
    </row>
    <row r="33" spans="1:6" s="309" customFormat="1" ht="15" customHeight="1">
      <c r="A33" s="481"/>
      <c r="B33" s="308"/>
      <c r="C33" s="474"/>
      <c r="D33" s="308"/>
      <c r="E33" s="308"/>
      <c r="F33" s="308"/>
    </row>
    <row r="34" spans="1:6" s="309" customFormat="1">
      <c r="A34" s="478" t="s">
        <v>388</v>
      </c>
      <c r="B34" s="473"/>
      <c r="C34" s="473">
        <v>2018</v>
      </c>
      <c r="D34" s="473">
        <v>2019</v>
      </c>
      <c r="E34" s="473">
        <v>2020</v>
      </c>
      <c r="F34" s="473">
        <v>2021</v>
      </c>
    </row>
    <row r="35" spans="1:6" s="309" customFormat="1" ht="15" customHeight="1">
      <c r="A35" s="442" t="s">
        <v>222</v>
      </c>
      <c r="B35" s="308"/>
      <c r="C35" s="308">
        <v>69</v>
      </c>
      <c r="D35" s="308">
        <v>69</v>
      </c>
      <c r="E35" s="308">
        <v>70</v>
      </c>
      <c r="F35" s="308">
        <v>69</v>
      </c>
    </row>
    <row r="36" spans="1:6" s="309" customFormat="1" ht="15" customHeight="1">
      <c r="A36" s="442" t="s">
        <v>223</v>
      </c>
      <c r="B36" s="308"/>
      <c r="C36" s="308">
        <v>31</v>
      </c>
      <c r="D36" s="308">
        <v>31</v>
      </c>
      <c r="E36" s="308">
        <v>30</v>
      </c>
      <c r="F36" s="308">
        <v>31</v>
      </c>
    </row>
    <row r="37" spans="1:6" s="309" customFormat="1" ht="15" customHeight="1">
      <c r="A37" s="442" t="s">
        <v>224</v>
      </c>
      <c r="B37" s="311"/>
      <c r="C37" s="311">
        <v>6.1</v>
      </c>
      <c r="D37" s="311">
        <v>6</v>
      </c>
      <c r="E37" s="311">
        <v>4.2</v>
      </c>
      <c r="F37" s="311">
        <v>6.4</v>
      </c>
    </row>
    <row r="38" spans="1:6" s="309" customFormat="1" ht="15" customHeight="1">
      <c r="A38" s="442" t="s">
        <v>225</v>
      </c>
      <c r="B38" s="311"/>
      <c r="C38" s="311">
        <v>7.7</v>
      </c>
      <c r="D38" s="311">
        <v>5.6</v>
      </c>
      <c r="E38" s="311">
        <v>4.8</v>
      </c>
      <c r="F38" s="311">
        <v>7.8</v>
      </c>
    </row>
    <row r="39" spans="1:6" s="309" customFormat="1" ht="15" customHeight="1">
      <c r="A39" s="442" t="s">
        <v>226</v>
      </c>
      <c r="B39" s="311"/>
      <c r="C39" s="311">
        <v>6.6</v>
      </c>
      <c r="D39" s="311">
        <v>5.9</v>
      </c>
      <c r="E39" s="311">
        <v>4.4000000000000004</v>
      </c>
      <c r="F39" s="311">
        <v>6.9</v>
      </c>
    </row>
    <row r="40" spans="1:6" s="309" customFormat="1" ht="15" customHeight="1">
      <c r="A40" s="442" t="s">
        <v>227</v>
      </c>
      <c r="B40" s="308"/>
      <c r="C40" s="308">
        <v>82</v>
      </c>
      <c r="D40" s="308">
        <v>84</v>
      </c>
      <c r="E40" s="308">
        <v>85</v>
      </c>
      <c r="F40" s="308">
        <v>82</v>
      </c>
    </row>
    <row r="41" spans="1:6" s="309" customFormat="1" ht="15" customHeight="1">
      <c r="A41" s="442" t="s">
        <v>391</v>
      </c>
      <c r="B41" s="312"/>
      <c r="C41" s="312">
        <v>19.100000000000001</v>
      </c>
      <c r="D41" s="312">
        <v>19.8</v>
      </c>
      <c r="E41" s="312">
        <v>20</v>
      </c>
      <c r="F41" s="312">
        <v>20.9</v>
      </c>
    </row>
    <row r="42" spans="1:6" s="309" customFormat="1" ht="15" customHeight="1">
      <c r="A42" s="442" t="s">
        <v>392</v>
      </c>
      <c r="B42" s="312"/>
      <c r="C42" s="312">
        <v>19.2</v>
      </c>
      <c r="D42" s="312">
        <v>19.5</v>
      </c>
      <c r="E42" s="312">
        <v>19.7</v>
      </c>
      <c r="F42" s="312">
        <v>20.5</v>
      </c>
    </row>
    <row r="43" spans="1:6" s="309" customFormat="1" ht="27">
      <c r="A43" s="442" t="s">
        <v>436</v>
      </c>
      <c r="B43" s="313"/>
      <c r="C43" s="475" t="s">
        <v>145</v>
      </c>
      <c r="D43" s="313">
        <v>71</v>
      </c>
      <c r="E43" s="475" t="s">
        <v>145</v>
      </c>
      <c r="F43" s="475">
        <v>73</v>
      </c>
    </row>
    <row r="44" spans="1:6" s="309" customFormat="1" ht="27" customHeight="1">
      <c r="A44" s="442" t="s">
        <v>437</v>
      </c>
      <c r="B44" s="313"/>
      <c r="C44" s="475" t="s">
        <v>145</v>
      </c>
      <c r="D44" s="313">
        <v>74</v>
      </c>
      <c r="E44" s="475" t="s">
        <v>145</v>
      </c>
      <c r="F44" s="475">
        <v>76</v>
      </c>
    </row>
    <row r="45" spans="1:6" s="309" customFormat="1" ht="15.75" customHeight="1">
      <c r="A45" s="442"/>
      <c r="B45" s="313"/>
      <c r="C45" s="475"/>
      <c r="D45" s="313"/>
      <c r="E45" s="313"/>
      <c r="F45" s="313"/>
    </row>
    <row r="46" spans="1:6" s="309" customFormat="1">
      <c r="A46" s="478" t="s">
        <v>389</v>
      </c>
      <c r="B46" s="473"/>
      <c r="C46" s="473">
        <v>2018</v>
      </c>
      <c r="D46" s="473">
        <v>2019</v>
      </c>
      <c r="E46" s="473">
        <v>2020</v>
      </c>
      <c r="F46" s="473">
        <v>2021</v>
      </c>
    </row>
    <row r="47" spans="1:6" s="309" customFormat="1" ht="15" customHeight="1">
      <c r="A47" s="442" t="s">
        <v>438</v>
      </c>
      <c r="B47" s="308"/>
      <c r="C47" s="474" t="s">
        <v>145</v>
      </c>
      <c r="D47" s="308">
        <v>406</v>
      </c>
      <c r="E47" s="308">
        <v>385</v>
      </c>
      <c r="F47" s="308">
        <v>387</v>
      </c>
    </row>
    <row r="48" spans="1:6" s="309" customFormat="1" ht="15" customHeight="1">
      <c r="A48" s="442" t="s">
        <v>439</v>
      </c>
      <c r="B48" s="311"/>
      <c r="C48" s="476" t="s">
        <v>145</v>
      </c>
      <c r="D48" s="311">
        <v>5.2</v>
      </c>
      <c r="E48" s="311">
        <v>4.8</v>
      </c>
      <c r="F48" s="311">
        <v>4.5</v>
      </c>
    </row>
    <row r="49" spans="1:44" s="309" customFormat="1" ht="15" customHeight="1">
      <c r="A49" s="442" t="s">
        <v>440</v>
      </c>
      <c r="B49" s="308"/>
      <c r="C49" s="474" t="s">
        <v>145</v>
      </c>
      <c r="D49" s="308">
        <v>997</v>
      </c>
      <c r="E49" s="308">
        <v>922</v>
      </c>
      <c r="F49" s="308">
        <v>1148</v>
      </c>
    </row>
    <row r="50" spans="1:44" s="309" customFormat="1" ht="15" customHeight="1">
      <c r="A50" s="442" t="s">
        <v>441</v>
      </c>
      <c r="B50" s="308"/>
      <c r="C50" s="474" t="s">
        <v>145</v>
      </c>
      <c r="D50" s="311">
        <v>12.7</v>
      </c>
      <c r="E50" s="311">
        <v>11.6</v>
      </c>
      <c r="F50" s="311">
        <v>13.4</v>
      </c>
    </row>
    <row r="51" spans="1:44" s="309" customFormat="1" ht="15" customHeight="1">
      <c r="A51" s="442" t="s">
        <v>393</v>
      </c>
      <c r="B51" s="311"/>
      <c r="C51" s="308">
        <v>0</v>
      </c>
      <c r="D51" s="308">
        <v>1</v>
      </c>
      <c r="E51" s="308">
        <v>0</v>
      </c>
      <c r="F51" s="308">
        <v>0</v>
      </c>
    </row>
    <row r="52" spans="1:44" s="309" customFormat="1" ht="15" customHeight="1">
      <c r="A52" s="442" t="s">
        <v>394</v>
      </c>
      <c r="B52" s="308"/>
      <c r="C52" s="308">
        <v>0</v>
      </c>
      <c r="D52" s="483">
        <v>0.01</v>
      </c>
      <c r="E52" s="308">
        <v>0</v>
      </c>
      <c r="F52" s="308">
        <v>0</v>
      </c>
    </row>
    <row r="53" spans="1:44" s="309" customFormat="1" ht="15" customHeight="1">
      <c r="A53" s="442" t="s">
        <v>395</v>
      </c>
      <c r="B53" s="311"/>
      <c r="C53" s="311">
        <v>2</v>
      </c>
      <c r="D53" s="311">
        <v>2</v>
      </c>
      <c r="E53" s="311">
        <v>2.1</v>
      </c>
      <c r="F53" s="311">
        <v>2.2000000000000002</v>
      </c>
    </row>
    <row r="54" spans="1:44" s="309" customFormat="1" ht="27.6" customHeight="1">
      <c r="A54" s="442" t="s">
        <v>442</v>
      </c>
      <c r="B54" s="311"/>
      <c r="C54" s="476" t="s">
        <v>145</v>
      </c>
      <c r="D54" s="311">
        <v>69</v>
      </c>
      <c r="E54" s="475" t="s">
        <v>145</v>
      </c>
      <c r="F54" s="475">
        <v>73</v>
      </c>
    </row>
    <row r="55" spans="1:44" s="309" customFormat="1" ht="15" customHeight="1">
      <c r="A55" s="442" t="s">
        <v>396</v>
      </c>
      <c r="B55" s="311"/>
      <c r="C55" s="476" t="s">
        <v>145</v>
      </c>
      <c r="D55" s="311" t="s">
        <v>397</v>
      </c>
      <c r="E55" s="311" t="s">
        <v>397</v>
      </c>
      <c r="F55" s="311" t="s">
        <v>397</v>
      </c>
    </row>
    <row r="56" spans="1:44" s="309" customFormat="1" ht="15" customHeight="1">
      <c r="A56" s="442"/>
      <c r="B56" s="311"/>
      <c r="C56" s="311"/>
      <c r="D56" s="311"/>
      <c r="E56" s="311"/>
      <c r="F56" s="311"/>
    </row>
    <row r="57" spans="1:44" s="309" customFormat="1">
      <c r="A57" s="478" t="s">
        <v>390</v>
      </c>
      <c r="B57" s="473"/>
      <c r="C57" s="473">
        <v>2018</v>
      </c>
      <c r="D57" s="473">
        <v>2019</v>
      </c>
      <c r="E57" s="473">
        <v>2020</v>
      </c>
      <c r="F57" s="473">
        <v>2021</v>
      </c>
    </row>
    <row r="58" spans="1:44" s="309" customFormat="1" ht="15" customHeight="1">
      <c r="A58" s="442" t="s">
        <v>443</v>
      </c>
      <c r="B58" s="308"/>
      <c r="C58" s="309" t="s">
        <v>145</v>
      </c>
      <c r="D58" s="308">
        <v>98</v>
      </c>
      <c r="E58" s="308">
        <v>99</v>
      </c>
      <c r="F58" s="308">
        <v>98</v>
      </c>
    </row>
    <row r="59" spans="1:44" s="309" customFormat="1" ht="15" customHeight="1">
      <c r="A59" s="442" t="s">
        <v>444</v>
      </c>
      <c r="B59" s="308"/>
      <c r="C59" s="309" t="s">
        <v>145</v>
      </c>
      <c r="D59" s="308">
        <v>94</v>
      </c>
      <c r="E59" s="308">
        <v>99</v>
      </c>
      <c r="F59" s="308">
        <v>97</v>
      </c>
    </row>
    <row r="60" spans="1:44" s="309" customFormat="1" ht="15" customHeight="1">
      <c r="A60" s="442" t="s">
        <v>400</v>
      </c>
      <c r="B60" s="308"/>
      <c r="C60" s="309" t="s">
        <v>145</v>
      </c>
      <c r="D60" s="308">
        <v>91</v>
      </c>
      <c r="E60" s="308">
        <v>99</v>
      </c>
      <c r="F60" s="308">
        <v>96</v>
      </c>
    </row>
    <row r="61" spans="1:44" s="309" customFormat="1" ht="15" customHeight="1">
      <c r="A61" s="442" t="s">
        <v>445</v>
      </c>
      <c r="B61" s="308"/>
      <c r="C61" s="309" t="s">
        <v>145</v>
      </c>
      <c r="D61" s="308">
        <v>59</v>
      </c>
      <c r="E61" s="308">
        <v>84</v>
      </c>
      <c r="F61" s="308">
        <v>87</v>
      </c>
    </row>
    <row r="62" spans="1:44" s="309" customFormat="1" ht="15" customHeight="1">
      <c r="A62" s="442" t="s">
        <v>446</v>
      </c>
      <c r="B62" s="308"/>
      <c r="C62" s="308">
        <v>86</v>
      </c>
      <c r="D62" s="308">
        <v>90</v>
      </c>
      <c r="E62" s="308">
        <v>93</v>
      </c>
      <c r="F62" s="308">
        <v>93</v>
      </c>
      <c r="H62" s="440"/>
    </row>
    <row r="63" spans="1:44" s="309" customFormat="1" ht="15" customHeight="1">
      <c r="A63" s="442"/>
      <c r="B63" s="308"/>
      <c r="C63" s="308"/>
      <c r="D63" s="308"/>
      <c r="E63" s="308"/>
      <c r="F63" s="308"/>
      <c r="H63" s="440"/>
    </row>
    <row r="64" spans="1:44" s="316" customFormat="1" ht="17.25" customHeight="1">
      <c r="A64" s="719" t="s">
        <v>362</v>
      </c>
      <c r="B64" s="719"/>
      <c r="C64" s="719"/>
      <c r="D64" s="719"/>
      <c r="E64" s="719"/>
      <c r="F64" s="719"/>
      <c r="G64" s="719"/>
      <c r="H64" s="719"/>
      <c r="I64" s="719"/>
      <c r="J64" s="304"/>
      <c r="K64" s="304"/>
      <c r="L64" s="309"/>
      <c r="M64" s="304"/>
      <c r="N64" s="304"/>
      <c r="O64" s="309"/>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row>
    <row r="65" spans="1:9" ht="17.25" customHeight="1">
      <c r="A65" s="719" t="s">
        <v>398</v>
      </c>
      <c r="B65" s="719"/>
      <c r="C65" s="719"/>
      <c r="D65" s="719"/>
      <c r="E65" s="719"/>
      <c r="F65" s="719"/>
      <c r="G65" s="719"/>
      <c r="H65" s="719"/>
      <c r="I65" s="719"/>
    </row>
    <row r="66" spans="1:9" ht="26.25" customHeight="1">
      <c r="A66" s="719" t="s">
        <v>363</v>
      </c>
      <c r="B66" s="719"/>
      <c r="C66" s="719"/>
      <c r="D66" s="719"/>
      <c r="E66" s="719"/>
      <c r="F66" s="719"/>
      <c r="G66" s="719"/>
      <c r="H66" s="719"/>
      <c r="I66" s="719"/>
    </row>
    <row r="67" spans="1:9" ht="21" customHeight="1">
      <c r="A67" s="719" t="s">
        <v>243</v>
      </c>
      <c r="B67" s="719"/>
      <c r="C67" s="719"/>
      <c r="D67" s="719"/>
      <c r="E67" s="719"/>
      <c r="F67" s="719"/>
      <c r="G67" s="719"/>
      <c r="H67" s="719"/>
      <c r="I67" s="719"/>
    </row>
    <row r="68" spans="1:9" ht="25.5" customHeight="1">
      <c r="A68" s="719" t="s">
        <v>447</v>
      </c>
      <c r="B68" s="719"/>
      <c r="C68" s="719"/>
      <c r="D68" s="719"/>
      <c r="E68" s="719"/>
      <c r="F68" s="719"/>
      <c r="G68" s="719"/>
      <c r="H68" s="719"/>
      <c r="I68" s="719"/>
    </row>
    <row r="69" spans="1:9" ht="60" customHeight="1">
      <c r="A69" s="719" t="s">
        <v>448</v>
      </c>
      <c r="B69" s="719"/>
      <c r="C69" s="719"/>
      <c r="D69" s="719"/>
      <c r="E69" s="719"/>
      <c r="F69" s="719"/>
      <c r="G69" s="719"/>
      <c r="H69" s="719"/>
      <c r="I69" s="719"/>
    </row>
    <row r="70" spans="1:9" ht="17.25" customHeight="1">
      <c r="A70" s="719" t="s">
        <v>449</v>
      </c>
      <c r="B70" s="719"/>
      <c r="C70" s="719"/>
      <c r="D70" s="719"/>
      <c r="E70" s="719"/>
      <c r="F70" s="719"/>
      <c r="G70" s="719"/>
      <c r="H70" s="719"/>
      <c r="I70" s="719"/>
    </row>
    <row r="71" spans="1:9" ht="21.75" customHeight="1">
      <c r="A71" s="719" t="s">
        <v>450</v>
      </c>
      <c r="B71" s="719"/>
      <c r="C71" s="719"/>
      <c r="D71" s="719"/>
      <c r="E71" s="719"/>
      <c r="F71" s="719"/>
      <c r="G71" s="719"/>
      <c r="H71" s="719"/>
      <c r="I71" s="719"/>
    </row>
    <row r="72" spans="1:9" s="319" customFormat="1" ht="20.25" customHeight="1">
      <c r="A72" s="719" t="s">
        <v>385</v>
      </c>
      <c r="B72" s="719"/>
      <c r="C72" s="719"/>
      <c r="D72" s="719"/>
      <c r="E72" s="719"/>
      <c r="F72" s="719"/>
      <c r="G72" s="719"/>
      <c r="H72" s="719"/>
      <c r="I72" s="719"/>
    </row>
    <row r="73" spans="1:9" s="319" customFormat="1" ht="17.25" customHeight="1">
      <c r="A73" s="719"/>
      <c r="B73" s="719"/>
      <c r="C73" s="719"/>
      <c r="D73" s="719"/>
      <c r="E73" s="719"/>
      <c r="F73" s="719"/>
      <c r="G73" s="719"/>
      <c r="H73" s="719"/>
      <c r="I73" s="719"/>
    </row>
    <row r="74" spans="1:9" s="319" customFormat="1" ht="17.25" customHeight="1">
      <c r="A74" s="314"/>
      <c r="B74" s="309"/>
      <c r="C74" s="318"/>
      <c r="D74" s="318"/>
      <c r="E74" s="318"/>
      <c r="F74" s="318"/>
    </row>
    <row r="76" spans="1:9" ht="15" customHeight="1">
      <c r="A76" s="472" t="s">
        <v>451</v>
      </c>
    </row>
    <row r="77" spans="1:9" ht="15" customHeight="1" outlineLevel="1">
      <c r="A77" s="477" t="s">
        <v>11</v>
      </c>
      <c r="B77" s="303"/>
      <c r="C77" s="303"/>
    </row>
    <row r="78" spans="1:9" ht="15" customHeight="1" outlineLevel="1">
      <c r="A78" s="477" t="s">
        <v>199</v>
      </c>
      <c r="B78" s="303"/>
      <c r="C78" s="303"/>
    </row>
    <row r="79" spans="1:9" ht="15" customHeight="1" outlineLevel="1">
      <c r="A79" s="478" t="s">
        <v>200</v>
      </c>
      <c r="B79" s="473"/>
      <c r="C79" s="473">
        <v>2018</v>
      </c>
    </row>
    <row r="80" spans="1:9" ht="15" customHeight="1" outlineLevel="1">
      <c r="A80" s="480" t="s">
        <v>383</v>
      </c>
      <c r="B80" s="307"/>
      <c r="C80" s="307">
        <v>96415</v>
      </c>
    </row>
    <row r="81" spans="1:3" ht="15" customHeight="1" outlineLevel="1">
      <c r="A81" s="481" t="s">
        <v>28</v>
      </c>
      <c r="B81" s="308"/>
      <c r="C81" s="308">
        <v>95363</v>
      </c>
    </row>
    <row r="82" spans="1:3" ht="15" customHeight="1" outlineLevel="1">
      <c r="A82" s="480" t="s">
        <v>201</v>
      </c>
      <c r="B82" s="308"/>
      <c r="C82" s="305"/>
    </row>
    <row r="83" spans="1:3" ht="15" customHeight="1" outlineLevel="1">
      <c r="A83" s="481" t="s">
        <v>202</v>
      </c>
      <c r="B83" s="308"/>
      <c r="C83" s="308">
        <v>52557</v>
      </c>
    </row>
    <row r="84" spans="1:3" ht="15" customHeight="1" outlineLevel="1">
      <c r="A84" s="481" t="s">
        <v>203</v>
      </c>
      <c r="B84" s="308"/>
      <c r="C84" s="308">
        <v>22129</v>
      </c>
    </row>
    <row r="85" spans="1:3" ht="15" customHeight="1" outlineLevel="1">
      <c r="A85" s="481" t="s">
        <v>204</v>
      </c>
      <c r="B85" s="308"/>
      <c r="C85" s="308">
        <v>9381</v>
      </c>
    </row>
    <row r="86" spans="1:3" ht="15" customHeight="1" outlineLevel="1">
      <c r="A86" s="481" t="s">
        <v>205</v>
      </c>
      <c r="B86" s="308"/>
      <c r="C86" s="308">
        <v>4876</v>
      </c>
    </row>
    <row r="87" spans="1:3" ht="15" customHeight="1" outlineLevel="1">
      <c r="A87" s="481" t="s">
        <v>206</v>
      </c>
      <c r="B87" s="308"/>
      <c r="C87" s="308">
        <v>7472</v>
      </c>
    </row>
    <row r="88" spans="1:3" ht="15" customHeight="1" outlineLevel="1">
      <c r="A88" s="481" t="s">
        <v>207</v>
      </c>
      <c r="B88" s="310"/>
      <c r="C88" s="308">
        <v>9705</v>
      </c>
    </row>
    <row r="89" spans="1:3" ht="15" customHeight="1" outlineLevel="1">
      <c r="A89" s="478" t="s">
        <v>208</v>
      </c>
      <c r="B89" s="473"/>
      <c r="C89" s="473">
        <v>2018</v>
      </c>
    </row>
    <row r="90" spans="1:3" ht="15" customHeight="1" outlineLevel="1">
      <c r="A90" s="481" t="s">
        <v>209</v>
      </c>
      <c r="B90" s="308"/>
      <c r="C90" s="308">
        <v>34</v>
      </c>
    </row>
    <row r="91" spans="1:3" ht="15" customHeight="1" outlineLevel="1">
      <c r="A91" s="481" t="s">
        <v>210</v>
      </c>
      <c r="B91" s="308"/>
      <c r="C91" s="308">
        <v>104</v>
      </c>
    </row>
    <row r="92" spans="1:3" ht="15" customHeight="1" outlineLevel="1">
      <c r="A92" s="481" t="s">
        <v>211</v>
      </c>
      <c r="B92" s="308"/>
      <c r="C92" s="308">
        <v>256</v>
      </c>
    </row>
    <row r="93" spans="1:3" ht="15" customHeight="1" outlineLevel="1">
      <c r="A93" s="481" t="s">
        <v>212</v>
      </c>
      <c r="B93" s="308"/>
      <c r="C93" s="308">
        <v>360</v>
      </c>
    </row>
    <row r="94" spans="1:3" ht="15" customHeight="1" outlineLevel="1">
      <c r="A94" s="481" t="s">
        <v>213</v>
      </c>
      <c r="B94" s="311"/>
      <c r="C94" s="311">
        <v>7.2</v>
      </c>
    </row>
    <row r="95" spans="1:3" ht="15" customHeight="1" outlineLevel="1">
      <c r="A95" s="482" t="s">
        <v>214</v>
      </c>
      <c r="B95" s="308"/>
      <c r="C95" s="308">
        <v>255</v>
      </c>
    </row>
    <row r="96" spans="1:3" ht="15" customHeight="1" outlineLevel="1">
      <c r="A96" s="482" t="s">
        <v>361</v>
      </c>
      <c r="B96" s="311"/>
      <c r="C96" s="311">
        <v>5.0999999999999996</v>
      </c>
    </row>
    <row r="97" spans="1:3" ht="15" customHeight="1" outlineLevel="1">
      <c r="A97" s="481" t="s">
        <v>215</v>
      </c>
      <c r="B97" s="308"/>
      <c r="C97" s="308">
        <v>21</v>
      </c>
    </row>
    <row r="98" spans="1:3" ht="15" customHeight="1" outlineLevel="1">
      <c r="A98" s="481" t="s">
        <v>216</v>
      </c>
      <c r="B98" s="308"/>
      <c r="C98" s="308">
        <v>72</v>
      </c>
    </row>
    <row r="99" spans="1:3" ht="15" customHeight="1" outlineLevel="1">
      <c r="A99" s="481" t="s">
        <v>217</v>
      </c>
      <c r="B99" s="308"/>
      <c r="C99" s="308">
        <v>93</v>
      </c>
    </row>
    <row r="100" spans="1:3" ht="15" customHeight="1" outlineLevel="1">
      <c r="A100" s="481" t="s">
        <v>218</v>
      </c>
      <c r="B100" s="308"/>
      <c r="C100" s="308">
        <v>170</v>
      </c>
    </row>
    <row r="101" spans="1:3" ht="15" customHeight="1" outlineLevel="1">
      <c r="A101" s="481" t="s">
        <v>219</v>
      </c>
      <c r="B101" s="311"/>
      <c r="C101" s="311">
        <v>3.4</v>
      </c>
    </row>
    <row r="102" spans="1:3" ht="15" customHeight="1" outlineLevel="1">
      <c r="A102" s="481" t="s">
        <v>220</v>
      </c>
      <c r="B102" s="308"/>
      <c r="C102" s="308">
        <v>94</v>
      </c>
    </row>
    <row r="103" spans="1:3" ht="15" customHeight="1" outlineLevel="1">
      <c r="A103" s="478" t="s">
        <v>221</v>
      </c>
      <c r="B103" s="473"/>
      <c r="C103" s="473">
        <v>2018</v>
      </c>
    </row>
    <row r="104" spans="1:3" ht="15" customHeight="1" outlineLevel="1">
      <c r="A104" s="442" t="s">
        <v>222</v>
      </c>
      <c r="B104" s="308"/>
      <c r="C104" s="308">
        <v>69</v>
      </c>
    </row>
    <row r="105" spans="1:3" ht="15" customHeight="1" outlineLevel="1">
      <c r="A105" s="442" t="s">
        <v>223</v>
      </c>
      <c r="B105" s="308"/>
      <c r="C105" s="308">
        <v>31</v>
      </c>
    </row>
    <row r="106" spans="1:3" ht="15" customHeight="1" outlineLevel="1">
      <c r="A106" s="442" t="s">
        <v>224</v>
      </c>
      <c r="B106" s="311"/>
      <c r="C106" s="311">
        <v>6.1</v>
      </c>
    </row>
    <row r="107" spans="1:3" ht="15" customHeight="1" outlineLevel="1">
      <c r="A107" s="442" t="s">
        <v>225</v>
      </c>
      <c r="B107" s="311"/>
      <c r="C107" s="311">
        <v>7.7</v>
      </c>
    </row>
    <row r="108" spans="1:3" ht="15" customHeight="1" outlineLevel="1">
      <c r="A108" s="442" t="s">
        <v>226</v>
      </c>
      <c r="B108" s="311"/>
      <c r="C108" s="311">
        <v>6.6</v>
      </c>
    </row>
    <row r="109" spans="1:3" ht="15" customHeight="1" outlineLevel="1">
      <c r="A109" s="442" t="s">
        <v>227</v>
      </c>
      <c r="B109" s="308"/>
      <c r="C109" s="308">
        <v>82</v>
      </c>
    </row>
    <row r="110" spans="1:3" ht="15" customHeight="1" outlineLevel="1">
      <c r="A110" s="442" t="s">
        <v>228</v>
      </c>
      <c r="B110" s="312"/>
      <c r="C110" s="312">
        <v>19.2</v>
      </c>
    </row>
    <row r="111" spans="1:3" ht="15" customHeight="1" outlineLevel="1">
      <c r="A111" s="442" t="s">
        <v>229</v>
      </c>
      <c r="B111" s="312"/>
      <c r="C111" s="312">
        <v>18.899999999999999</v>
      </c>
    </row>
    <row r="112" spans="1:3" ht="15" customHeight="1" outlineLevel="1">
      <c r="A112" s="442" t="s">
        <v>230</v>
      </c>
      <c r="B112" s="308"/>
      <c r="C112" s="308">
        <v>43</v>
      </c>
    </row>
    <row r="113" spans="1:3" ht="15" customHeight="1" outlineLevel="1">
      <c r="A113" s="442" t="s">
        <v>360</v>
      </c>
      <c r="B113" s="313"/>
      <c r="C113" s="313">
        <v>57</v>
      </c>
    </row>
    <row r="114" spans="1:3" ht="15" customHeight="1" outlineLevel="1">
      <c r="A114" s="442" t="s">
        <v>231</v>
      </c>
      <c r="B114" s="313"/>
      <c r="C114" s="313">
        <v>23</v>
      </c>
    </row>
    <row r="115" spans="1:3" ht="15" customHeight="1" outlineLevel="1">
      <c r="A115" s="442" t="s">
        <v>370</v>
      </c>
      <c r="B115" s="313"/>
      <c r="C115" s="313" t="s">
        <v>145</v>
      </c>
    </row>
    <row r="116" spans="1:3" ht="15" customHeight="1" outlineLevel="1">
      <c r="A116" s="478" t="s">
        <v>232</v>
      </c>
      <c r="B116" s="473"/>
      <c r="C116" s="473">
        <v>2018</v>
      </c>
    </row>
    <row r="117" spans="1:3" ht="15" customHeight="1" outlineLevel="1">
      <c r="A117" s="442" t="s">
        <v>233</v>
      </c>
      <c r="B117" s="308"/>
      <c r="C117" s="308">
        <v>194</v>
      </c>
    </row>
    <row r="118" spans="1:3" ht="15" customHeight="1" outlineLevel="1">
      <c r="A118" s="442" t="s">
        <v>234</v>
      </c>
      <c r="B118" s="311"/>
      <c r="C118" s="311">
        <v>2.8</v>
      </c>
    </row>
    <row r="119" spans="1:3" ht="15" customHeight="1" outlineLevel="1">
      <c r="A119" s="442" t="s">
        <v>235</v>
      </c>
      <c r="B119" s="308"/>
      <c r="C119" s="308">
        <v>57</v>
      </c>
    </row>
    <row r="120" spans="1:3" ht="15" customHeight="1" outlineLevel="1">
      <c r="A120" s="442" t="s">
        <v>236</v>
      </c>
      <c r="B120" s="308"/>
      <c r="C120" s="308">
        <v>914</v>
      </c>
    </row>
    <row r="121" spans="1:3" ht="15" customHeight="1" outlineLevel="1">
      <c r="A121" s="442" t="s">
        <v>237</v>
      </c>
      <c r="B121" s="311"/>
      <c r="C121" s="311">
        <v>13.3</v>
      </c>
    </row>
    <row r="122" spans="1:3" ht="15" customHeight="1" outlineLevel="1">
      <c r="A122" s="442" t="s">
        <v>238</v>
      </c>
      <c r="B122" s="308"/>
      <c r="C122" s="308">
        <v>0</v>
      </c>
    </row>
    <row r="123" spans="1:3" ht="15" customHeight="1" outlineLevel="1">
      <c r="A123" s="442" t="s">
        <v>239</v>
      </c>
      <c r="B123" s="311"/>
      <c r="C123" s="311">
        <v>2</v>
      </c>
    </row>
    <row r="124" spans="1:3" ht="15" customHeight="1" outlineLevel="1">
      <c r="A124" s="442" t="s">
        <v>240</v>
      </c>
      <c r="B124" s="311"/>
      <c r="C124" s="311">
        <v>2</v>
      </c>
    </row>
    <row r="125" spans="1:3" ht="15" customHeight="1" outlineLevel="1">
      <c r="A125" s="478" t="s">
        <v>241</v>
      </c>
      <c r="B125" s="473"/>
      <c r="C125" s="473">
        <v>2018</v>
      </c>
    </row>
    <row r="126" spans="1:3" ht="15" customHeight="1" outlineLevel="1">
      <c r="A126" s="442" t="s">
        <v>371</v>
      </c>
      <c r="B126" s="308"/>
      <c r="C126" s="308">
        <v>95</v>
      </c>
    </row>
    <row r="127" spans="1:3" ht="15" customHeight="1" outlineLevel="1">
      <c r="A127" s="442" t="s">
        <v>372</v>
      </c>
      <c r="B127" s="308"/>
      <c r="C127" s="309" t="s">
        <v>145</v>
      </c>
    </row>
    <row r="128" spans="1:3" ht="15" customHeight="1" outlineLevel="1">
      <c r="A128" s="442" t="s">
        <v>373</v>
      </c>
      <c r="B128" s="308"/>
      <c r="C128" s="308">
        <v>86</v>
      </c>
    </row>
    <row r="129" spans="1:3" ht="15" customHeight="1" outlineLevel="1">
      <c r="A129" s="442"/>
      <c r="B129" s="308"/>
      <c r="C129" s="308"/>
    </row>
    <row r="130" spans="1:3" ht="15" customHeight="1" outlineLevel="1">
      <c r="A130" s="441" t="s">
        <v>362</v>
      </c>
      <c r="B130" s="315"/>
    </row>
    <row r="131" spans="1:3" ht="15" customHeight="1" outlineLevel="1">
      <c r="A131" s="314" t="s">
        <v>242</v>
      </c>
    </row>
    <row r="132" spans="1:3" ht="15" customHeight="1" outlineLevel="1">
      <c r="A132" s="314" t="s">
        <v>363</v>
      </c>
    </row>
    <row r="133" spans="1:3" ht="15" customHeight="1" outlineLevel="1">
      <c r="A133" s="314" t="s">
        <v>243</v>
      </c>
    </row>
    <row r="134" spans="1:3" ht="15" customHeight="1" outlineLevel="1">
      <c r="A134" s="314" t="s">
        <v>369</v>
      </c>
      <c r="C134" s="317"/>
    </row>
    <row r="135" spans="1:3" ht="15" customHeight="1" outlineLevel="1">
      <c r="A135" s="314" t="s">
        <v>364</v>
      </c>
      <c r="C135" s="317"/>
    </row>
    <row r="136" spans="1:3" ht="15" customHeight="1" outlineLevel="1">
      <c r="A136" s="314" t="s">
        <v>365</v>
      </c>
      <c r="C136" s="317"/>
    </row>
    <row r="137" spans="1:3" ht="15" customHeight="1" outlineLevel="1">
      <c r="A137" s="314" t="s">
        <v>366</v>
      </c>
      <c r="C137" s="317"/>
    </row>
    <row r="138" spans="1:3" ht="15" customHeight="1" outlineLevel="1">
      <c r="A138" s="314" t="s">
        <v>367</v>
      </c>
      <c r="C138" s="318"/>
    </row>
    <row r="139" spans="1:3" ht="15" customHeight="1" outlineLevel="1">
      <c r="A139" s="314" t="s">
        <v>368</v>
      </c>
      <c r="C139" s="318"/>
    </row>
    <row r="140" spans="1:3" ht="15" customHeight="1" outlineLevel="1"/>
    <row r="141" spans="1:3" ht="15" customHeight="1">
      <c r="A141" s="320"/>
    </row>
  </sheetData>
  <mergeCells count="10">
    <mergeCell ref="A73:I73"/>
    <mergeCell ref="A64:I64"/>
    <mergeCell ref="A65:I65"/>
    <mergeCell ref="A66:I66"/>
    <mergeCell ref="A67:I67"/>
    <mergeCell ref="A68:I68"/>
    <mergeCell ref="A69:I69"/>
    <mergeCell ref="A70:I70"/>
    <mergeCell ref="A71:I71"/>
    <mergeCell ref="A72:I72"/>
  </mergeCells>
  <pageMargins left="0.70866141732283472" right="0.70866141732283472" top="0.74803149606299213" bottom="0.74803149606299213" header="0.31496062992125984" footer="0.31496062992125984"/>
  <pageSetup paperSize="9" scale="34"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85"/>
  <sheetViews>
    <sheetView showGridLines="0" zoomScale="104" zoomScaleNormal="104" zoomScaleSheetLayoutView="75" workbookViewId="0">
      <pane xSplit="9" ySplit="4" topLeftCell="J5" activePane="bottomRight" state="frozen"/>
      <selection pane="topRight" activeCell="J1" sqref="J1"/>
      <selection pane="bottomLeft" activeCell="A5" sqref="A5"/>
      <selection pane="bottomRight"/>
    </sheetView>
  </sheetViews>
  <sheetFormatPr defaultColWidth="9.140625" defaultRowHeight="12.75" outlineLevelRow="1" outlineLevelCol="1"/>
  <cols>
    <col min="1" max="1" width="48" style="4" customWidth="1"/>
    <col min="2" max="2" width="8.7109375" style="4" hidden="1" customWidth="1" outlineLevel="1"/>
    <col min="3" max="3" width="7.85546875" style="4" hidden="1" customWidth="1" outlineLevel="1"/>
    <col min="4" max="4" width="7.5703125" style="4" hidden="1" customWidth="1" outlineLevel="1"/>
    <col min="5" max="6" width="8.7109375" style="4" hidden="1" customWidth="1" outlineLevel="1"/>
    <col min="7" max="8" width="8.42578125" style="4" hidden="1" customWidth="1" outlineLevel="1"/>
    <col min="9" max="9" width="7.7109375" style="4" hidden="1" customWidth="1" outlineLevel="1"/>
    <col min="10" max="10" width="8" style="4" customWidth="1" collapsed="1"/>
    <col min="11" max="12" width="8.7109375" style="4" customWidth="1"/>
    <col min="13" max="28" width="10.28515625" style="4" customWidth="1"/>
    <col min="29" max="16384" width="9.140625" style="4"/>
  </cols>
  <sheetData>
    <row r="1" spans="1:28">
      <c r="A1" s="99" t="s">
        <v>11</v>
      </c>
      <c r="B1" s="274"/>
      <c r="C1" s="176"/>
      <c r="D1" s="176"/>
      <c r="E1" s="176"/>
      <c r="F1" s="274"/>
      <c r="G1" s="176"/>
      <c r="H1" s="176"/>
      <c r="I1" s="176"/>
      <c r="J1" s="176"/>
      <c r="K1" s="176"/>
      <c r="L1" s="176"/>
      <c r="M1" s="176"/>
      <c r="N1" s="176"/>
      <c r="O1" s="176"/>
      <c r="P1" s="176"/>
      <c r="Q1" s="176"/>
      <c r="R1" s="176"/>
      <c r="S1" s="176"/>
      <c r="T1" s="176"/>
      <c r="U1" s="176"/>
      <c r="V1" s="176"/>
      <c r="W1" s="176"/>
      <c r="X1" s="176"/>
      <c r="Y1" s="176"/>
      <c r="Z1" s="176"/>
      <c r="AA1" s="176"/>
      <c r="AB1" s="176"/>
    </row>
    <row r="2" spans="1:28">
      <c r="A2" s="99" t="s">
        <v>247</v>
      </c>
      <c r="B2" s="302"/>
      <c r="C2" s="177"/>
      <c r="D2" s="177"/>
      <c r="E2" s="177"/>
      <c r="F2" s="302"/>
      <c r="G2" s="177"/>
      <c r="H2" s="177"/>
      <c r="I2" s="177"/>
      <c r="J2" s="177"/>
      <c r="K2" s="177"/>
      <c r="L2" s="177"/>
      <c r="M2" s="177"/>
      <c r="N2" s="177"/>
      <c r="O2" s="177"/>
      <c r="P2" s="177"/>
      <c r="Q2" s="177"/>
      <c r="R2" s="177"/>
      <c r="S2" s="177"/>
      <c r="T2" s="177"/>
      <c r="U2" s="177"/>
      <c r="V2" s="177"/>
      <c r="W2" s="177"/>
      <c r="X2" s="177"/>
      <c r="Y2" s="177"/>
      <c r="Z2" s="177"/>
      <c r="AA2" s="177"/>
      <c r="AB2" s="177"/>
    </row>
    <row r="3" spans="1:28" s="36" customFormat="1" ht="14.25">
      <c r="A3" s="113"/>
      <c r="B3" s="178">
        <v>2016</v>
      </c>
      <c r="C3" s="178"/>
      <c r="D3" s="178"/>
      <c r="E3" s="178"/>
      <c r="F3" s="178" t="s">
        <v>341</v>
      </c>
      <c r="G3" s="178"/>
      <c r="H3" s="178"/>
      <c r="I3" s="178"/>
      <c r="J3" s="178">
        <v>2018</v>
      </c>
      <c r="K3" s="178"/>
      <c r="L3" s="178"/>
      <c r="M3" s="178"/>
      <c r="N3" s="178">
        <v>2019</v>
      </c>
      <c r="O3" s="178"/>
      <c r="P3" s="178"/>
      <c r="Q3" s="178"/>
      <c r="R3" s="178">
        <v>2020</v>
      </c>
      <c r="S3" s="178"/>
      <c r="T3" s="178"/>
      <c r="U3" s="178"/>
      <c r="V3" s="178">
        <v>2021</v>
      </c>
      <c r="W3" s="178"/>
      <c r="X3" s="178"/>
      <c r="Y3" s="178"/>
      <c r="Z3" s="178">
        <v>2022</v>
      </c>
      <c r="AA3" s="178"/>
      <c r="AB3" s="178"/>
    </row>
    <row r="4" spans="1:28" s="36" customFormat="1">
      <c r="A4" s="79" t="s">
        <v>1</v>
      </c>
      <c r="B4" s="179" t="s">
        <v>9</v>
      </c>
      <c r="C4" s="179" t="s">
        <v>8</v>
      </c>
      <c r="D4" s="179" t="s">
        <v>7</v>
      </c>
      <c r="E4" s="179" t="s">
        <v>10</v>
      </c>
      <c r="F4" s="179" t="s">
        <v>9</v>
      </c>
      <c r="G4" s="179" t="s">
        <v>8</v>
      </c>
      <c r="H4" s="179" t="s">
        <v>7</v>
      </c>
      <c r="I4" s="179" t="s">
        <v>10</v>
      </c>
      <c r="J4" s="179" t="s">
        <v>9</v>
      </c>
      <c r="K4" s="179" t="s">
        <v>8</v>
      </c>
      <c r="L4" s="179" t="s">
        <v>7</v>
      </c>
      <c r="M4" s="179" t="s">
        <v>10</v>
      </c>
      <c r="N4" s="179" t="s">
        <v>9</v>
      </c>
      <c r="O4" s="179" t="s">
        <v>8</v>
      </c>
      <c r="P4" s="179" t="s">
        <v>7</v>
      </c>
      <c r="Q4" s="179" t="s">
        <v>10</v>
      </c>
      <c r="R4" s="179" t="s">
        <v>9</v>
      </c>
      <c r="S4" s="179" t="s">
        <v>8</v>
      </c>
      <c r="T4" s="179" t="s">
        <v>7</v>
      </c>
      <c r="U4" s="179" t="s">
        <v>10</v>
      </c>
      <c r="V4" s="179" t="s">
        <v>9</v>
      </c>
      <c r="W4" s="179" t="s">
        <v>8</v>
      </c>
      <c r="X4" s="179" t="s">
        <v>7</v>
      </c>
      <c r="Y4" s="179" t="s">
        <v>10</v>
      </c>
      <c r="Z4" s="179" t="s">
        <v>9</v>
      </c>
      <c r="AA4" s="179" t="s">
        <v>8</v>
      </c>
      <c r="AB4" s="179" t="s">
        <v>7</v>
      </c>
    </row>
    <row r="5" spans="1:28" ht="14.25">
      <c r="A5" s="77" t="s">
        <v>413</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687"/>
      <c r="AB5" s="694"/>
    </row>
    <row r="6" spans="1:28">
      <c r="A6" s="73" t="s">
        <v>2</v>
      </c>
      <c r="B6" s="171">
        <v>8520</v>
      </c>
      <c r="C6" s="183">
        <v>9293</v>
      </c>
      <c r="D6" s="183">
        <v>9125</v>
      </c>
      <c r="E6" s="171">
        <v>9577</v>
      </c>
      <c r="F6" s="171">
        <v>10125</v>
      </c>
      <c r="G6" s="183">
        <v>10279</v>
      </c>
      <c r="H6" s="183">
        <v>10240</v>
      </c>
      <c r="I6" s="171">
        <v>10128</v>
      </c>
      <c r="J6" s="171">
        <v>11141</v>
      </c>
      <c r="K6" s="171">
        <v>11924</v>
      </c>
      <c r="L6" s="171">
        <v>11231</v>
      </c>
      <c r="M6" s="171">
        <v>11284</v>
      </c>
      <c r="N6" s="171">
        <v>12526</v>
      </c>
      <c r="O6" s="183">
        <v>12902</v>
      </c>
      <c r="P6" s="183">
        <v>12937</v>
      </c>
      <c r="Q6" s="183">
        <v>12289</v>
      </c>
      <c r="R6" s="183">
        <v>12800</v>
      </c>
      <c r="S6" s="171">
        <v>11134</v>
      </c>
      <c r="T6" s="171">
        <v>11600</v>
      </c>
      <c r="U6" s="171">
        <v>11867</v>
      </c>
      <c r="V6" s="171">
        <v>13032</v>
      </c>
      <c r="W6" s="171">
        <v>14272</v>
      </c>
      <c r="X6" s="171">
        <v>13874</v>
      </c>
      <c r="Y6" s="171">
        <v>13834</v>
      </c>
      <c r="Z6" s="171">
        <v>16859</v>
      </c>
      <c r="AA6" s="183">
        <v>17964</v>
      </c>
      <c r="AB6" s="171">
        <v>18809</v>
      </c>
    </row>
    <row r="7" spans="1:28">
      <c r="A7" s="73" t="s">
        <v>192</v>
      </c>
      <c r="B7" s="240">
        <v>3275</v>
      </c>
      <c r="C7" s="213">
        <v>2784</v>
      </c>
      <c r="D7" s="213">
        <v>3555</v>
      </c>
      <c r="E7" s="240">
        <v>4407</v>
      </c>
      <c r="F7" s="240">
        <v>6067</v>
      </c>
      <c r="G7" s="213">
        <v>4989</v>
      </c>
      <c r="H7" s="213">
        <v>5160</v>
      </c>
      <c r="I7" s="240">
        <v>5674</v>
      </c>
      <c r="J7" s="240">
        <v>5992</v>
      </c>
      <c r="K7" s="240">
        <v>5596</v>
      </c>
      <c r="L7" s="240">
        <v>4726</v>
      </c>
      <c r="M7" s="240">
        <v>5156.7936991739998</v>
      </c>
      <c r="N7" s="240">
        <v>5687</v>
      </c>
      <c r="O7" s="213">
        <v>5451</v>
      </c>
      <c r="P7" s="213">
        <v>6486</v>
      </c>
      <c r="Q7" s="213">
        <v>6252</v>
      </c>
      <c r="R7" s="213">
        <v>7116</v>
      </c>
      <c r="S7" s="240">
        <v>5723</v>
      </c>
      <c r="T7" s="240">
        <v>5736</v>
      </c>
      <c r="U7" s="240">
        <v>7008</v>
      </c>
      <c r="V7" s="240">
        <v>8799</v>
      </c>
      <c r="W7" s="240">
        <v>9137</v>
      </c>
      <c r="X7" s="240">
        <v>10782</v>
      </c>
      <c r="Y7" s="240">
        <v>10811</v>
      </c>
      <c r="Z7" s="240">
        <v>11564</v>
      </c>
      <c r="AA7" s="213">
        <v>11403</v>
      </c>
      <c r="AB7" s="240">
        <v>9764</v>
      </c>
    </row>
    <row r="8" spans="1:28">
      <c r="A8" s="73" t="s">
        <v>3</v>
      </c>
      <c r="B8" s="171">
        <v>3512</v>
      </c>
      <c r="C8" s="183">
        <v>3862</v>
      </c>
      <c r="D8" s="183">
        <v>3841</v>
      </c>
      <c r="E8" s="171">
        <v>3897</v>
      </c>
      <c r="F8" s="171">
        <v>4303</v>
      </c>
      <c r="G8" s="183">
        <v>4230</v>
      </c>
      <c r="H8" s="183">
        <v>4091</v>
      </c>
      <c r="I8" s="171">
        <v>4027</v>
      </c>
      <c r="J8" s="171">
        <v>4578</v>
      </c>
      <c r="K8" s="171">
        <v>4713</v>
      </c>
      <c r="L8" s="171">
        <v>4556</v>
      </c>
      <c r="M8" s="171">
        <v>4417</v>
      </c>
      <c r="N8" s="171">
        <v>4686</v>
      </c>
      <c r="O8" s="183">
        <v>4868</v>
      </c>
      <c r="P8" s="183">
        <v>4669</v>
      </c>
      <c r="Q8" s="183">
        <v>4044</v>
      </c>
      <c r="R8" s="183">
        <v>4463</v>
      </c>
      <c r="S8" s="171">
        <v>3246</v>
      </c>
      <c r="T8" s="171">
        <v>4359</v>
      </c>
      <c r="U8" s="171">
        <v>4186</v>
      </c>
      <c r="V8" s="171">
        <v>5143</v>
      </c>
      <c r="W8" s="171">
        <v>5395</v>
      </c>
      <c r="X8" s="171">
        <v>5206</v>
      </c>
      <c r="Y8" s="171">
        <v>4801</v>
      </c>
      <c r="Z8" s="171">
        <v>6002</v>
      </c>
      <c r="AA8" s="183">
        <v>6868</v>
      </c>
      <c r="AB8" s="171">
        <v>7001</v>
      </c>
    </row>
    <row r="9" spans="1:28">
      <c r="A9" s="73" t="s">
        <v>194</v>
      </c>
      <c r="B9" s="171">
        <v>2600</v>
      </c>
      <c r="C9" s="183">
        <v>2503</v>
      </c>
      <c r="D9" s="183">
        <v>2550</v>
      </c>
      <c r="E9" s="171">
        <v>2662</v>
      </c>
      <c r="F9" s="171">
        <v>2935</v>
      </c>
      <c r="G9" s="183">
        <v>2946</v>
      </c>
      <c r="H9" s="183">
        <v>2648</v>
      </c>
      <c r="I9" s="171">
        <v>2730</v>
      </c>
      <c r="J9" s="171">
        <v>3337</v>
      </c>
      <c r="K9" s="171">
        <v>3091</v>
      </c>
      <c r="L9" s="171">
        <v>3043</v>
      </c>
      <c r="M9" s="171">
        <v>3026.9346142035001</v>
      </c>
      <c r="N9" s="171">
        <v>4101</v>
      </c>
      <c r="O9" s="183">
        <v>3481</v>
      </c>
      <c r="P9" s="183">
        <v>3224</v>
      </c>
      <c r="Q9" s="183">
        <v>3148</v>
      </c>
      <c r="R9" s="183">
        <v>3823</v>
      </c>
      <c r="S9" s="171">
        <v>2400</v>
      </c>
      <c r="T9" s="171">
        <v>2674</v>
      </c>
      <c r="U9" s="171">
        <v>2913</v>
      </c>
      <c r="V9" s="171">
        <v>3674</v>
      </c>
      <c r="W9" s="171">
        <v>3902</v>
      </c>
      <c r="X9" s="171">
        <v>3331</v>
      </c>
      <c r="Y9" s="171">
        <v>4248</v>
      </c>
      <c r="Z9" s="171">
        <v>6164</v>
      </c>
      <c r="AA9" s="183">
        <v>4997</v>
      </c>
      <c r="AB9" s="171">
        <v>5161</v>
      </c>
    </row>
    <row r="10" spans="1:28">
      <c r="A10" s="59" t="s">
        <v>40</v>
      </c>
      <c r="B10" s="174">
        <v>-130</v>
      </c>
      <c r="C10" s="188">
        <v>-120</v>
      </c>
      <c r="D10" s="188">
        <v>-71</v>
      </c>
      <c r="E10" s="174">
        <v>-144</v>
      </c>
      <c r="F10" s="174">
        <v>-105</v>
      </c>
      <c r="G10" s="188">
        <v>-158</v>
      </c>
      <c r="H10" s="188">
        <v>-77</v>
      </c>
      <c r="I10" s="174">
        <v>-100</v>
      </c>
      <c r="J10" s="174">
        <v>-219</v>
      </c>
      <c r="K10" s="174">
        <v>-204</v>
      </c>
      <c r="L10" s="174">
        <v>-116</v>
      </c>
      <c r="M10" s="174">
        <v>-142</v>
      </c>
      <c r="N10" s="174">
        <v>-188</v>
      </c>
      <c r="O10" s="188">
        <v>-137</v>
      </c>
      <c r="P10" s="188">
        <v>-214</v>
      </c>
      <c r="Q10" s="174">
        <v>-108</v>
      </c>
      <c r="R10" s="174">
        <v>-163</v>
      </c>
      <c r="S10" s="174">
        <v>-102</v>
      </c>
      <c r="T10" s="174">
        <v>-123</v>
      </c>
      <c r="U10" s="174">
        <v>-106</v>
      </c>
      <c r="V10" s="174">
        <v>-180</v>
      </c>
      <c r="W10" s="174">
        <v>-177</v>
      </c>
      <c r="X10" s="174">
        <v>-170</v>
      </c>
      <c r="Y10" s="174">
        <v>-169</v>
      </c>
      <c r="Z10" s="174">
        <v>-210</v>
      </c>
      <c r="AA10" s="188">
        <v>-222</v>
      </c>
      <c r="AB10" s="174">
        <v>-180</v>
      </c>
    </row>
    <row r="11" spans="1:28" s="11" customFormat="1">
      <c r="A11" s="60" t="s">
        <v>39</v>
      </c>
      <c r="B11" s="175">
        <f>SUM(B6:B10)</f>
        <v>17777</v>
      </c>
      <c r="C11" s="175">
        <f>SUM(C6:C10)</f>
        <v>18322</v>
      </c>
      <c r="D11" s="175">
        <f>SUM(D6:D10)</f>
        <v>19000</v>
      </c>
      <c r="E11" s="175">
        <f>SUM(E6:E10)</f>
        <v>20399</v>
      </c>
      <c r="F11" s="175">
        <f t="shared" ref="F11:Q11" si="0">SUM(F6:F10)</f>
        <v>23325</v>
      </c>
      <c r="G11" s="175">
        <f t="shared" si="0"/>
        <v>22286</v>
      </c>
      <c r="H11" s="175">
        <f t="shared" si="0"/>
        <v>22062</v>
      </c>
      <c r="I11" s="175">
        <f t="shared" si="0"/>
        <v>22459</v>
      </c>
      <c r="J11" s="175">
        <f>SUM(J6:J10)</f>
        <v>24829</v>
      </c>
      <c r="K11" s="175">
        <f t="shared" si="0"/>
        <v>25120</v>
      </c>
      <c r="L11" s="175">
        <f t="shared" si="0"/>
        <v>23440</v>
      </c>
      <c r="M11" s="175">
        <f t="shared" si="0"/>
        <v>23742.728313377498</v>
      </c>
      <c r="N11" s="175">
        <f t="shared" si="0"/>
        <v>26812</v>
      </c>
      <c r="O11" s="175">
        <f t="shared" ref="O11" si="1">SUM(O6:O10)</f>
        <v>26565</v>
      </c>
      <c r="P11" s="175">
        <f t="shared" si="0"/>
        <v>27102</v>
      </c>
      <c r="Q11" s="175">
        <f t="shared" si="0"/>
        <v>25625</v>
      </c>
      <c r="R11" s="175">
        <f t="shared" ref="R11:V11" si="2">SUM(R6:R10)</f>
        <v>28039</v>
      </c>
      <c r="S11" s="175">
        <f t="shared" si="2"/>
        <v>22401</v>
      </c>
      <c r="T11" s="175">
        <f t="shared" ref="T11" si="3">SUM(T6:T10)</f>
        <v>24246</v>
      </c>
      <c r="U11" s="175">
        <f t="shared" si="2"/>
        <v>25868</v>
      </c>
      <c r="V11" s="175">
        <f t="shared" si="2"/>
        <v>30468</v>
      </c>
      <c r="W11" s="175">
        <f t="shared" ref="W11:AA11" si="4">SUM(W6:W10)</f>
        <v>32529</v>
      </c>
      <c r="X11" s="175">
        <f t="shared" si="4"/>
        <v>33023</v>
      </c>
      <c r="Y11" s="175">
        <f t="shared" si="4"/>
        <v>33525</v>
      </c>
      <c r="Z11" s="175">
        <f t="shared" si="4"/>
        <v>40379</v>
      </c>
      <c r="AA11" s="184">
        <f t="shared" si="4"/>
        <v>41010</v>
      </c>
      <c r="AB11" s="175">
        <f t="shared" ref="AB11" si="5">SUM(AB6:AB10)</f>
        <v>40555</v>
      </c>
    </row>
    <row r="12" spans="1:28" s="11" customFormat="1">
      <c r="A12" s="60"/>
      <c r="B12" s="175"/>
      <c r="C12" s="175"/>
      <c r="D12" s="695"/>
      <c r="E12" s="695"/>
      <c r="F12" s="175"/>
      <c r="G12" s="445"/>
      <c r="H12" s="695"/>
      <c r="I12" s="248"/>
      <c r="J12" s="175"/>
      <c r="K12" s="445"/>
      <c r="L12" s="695"/>
      <c r="M12" s="248"/>
      <c r="N12" s="175"/>
      <c r="O12" s="445"/>
      <c r="P12" s="695"/>
      <c r="Q12" s="248"/>
      <c r="R12" s="184"/>
      <c r="S12" s="445"/>
      <c r="T12" s="695"/>
      <c r="U12" s="175"/>
      <c r="V12" s="175"/>
      <c r="W12" s="445"/>
      <c r="X12" s="695"/>
      <c r="Y12" s="570"/>
      <c r="Z12" s="175"/>
      <c r="AA12" s="184"/>
      <c r="AB12" s="175"/>
    </row>
    <row r="13" spans="1:28" s="11" customFormat="1" ht="14.25">
      <c r="A13" s="60" t="s">
        <v>414</v>
      </c>
      <c r="B13" s="175"/>
      <c r="C13" s="175"/>
      <c r="D13" s="175"/>
      <c r="E13" s="175"/>
      <c r="F13" s="175"/>
      <c r="G13" s="175"/>
      <c r="H13" s="175"/>
      <c r="I13" s="445"/>
      <c r="J13" s="175"/>
      <c r="K13" s="175"/>
      <c r="L13" s="175"/>
      <c r="M13" s="445"/>
      <c r="N13" s="175"/>
      <c r="O13" s="184"/>
      <c r="P13" s="184"/>
      <c r="Q13" s="445"/>
      <c r="R13" s="184"/>
      <c r="S13" s="175"/>
      <c r="T13" s="175"/>
      <c r="U13" s="175"/>
      <c r="V13" s="175"/>
      <c r="Z13" s="128"/>
      <c r="AB13" s="128"/>
    </row>
    <row r="14" spans="1:28">
      <c r="A14" s="73" t="s">
        <v>2</v>
      </c>
      <c r="B14" s="171">
        <v>8156</v>
      </c>
      <c r="C14" s="171">
        <v>8976</v>
      </c>
      <c r="D14" s="171">
        <v>9421</v>
      </c>
      <c r="E14" s="171">
        <v>9803</v>
      </c>
      <c r="F14" s="171">
        <v>9268</v>
      </c>
      <c r="G14" s="171">
        <v>9667</v>
      </c>
      <c r="H14" s="171">
        <v>9552</v>
      </c>
      <c r="I14" s="171">
        <v>10437</v>
      </c>
      <c r="J14" s="171">
        <v>9735</v>
      </c>
      <c r="K14" s="171">
        <v>11266</v>
      </c>
      <c r="L14" s="171">
        <v>11269</v>
      </c>
      <c r="M14" s="171">
        <v>11702</v>
      </c>
      <c r="N14" s="171">
        <v>11397</v>
      </c>
      <c r="O14" s="183">
        <v>11974</v>
      </c>
      <c r="P14" s="183">
        <v>12314</v>
      </c>
      <c r="Q14" s="183">
        <v>12601</v>
      </c>
      <c r="R14" s="183">
        <v>11588</v>
      </c>
      <c r="S14" s="171">
        <v>11405</v>
      </c>
      <c r="T14" s="171">
        <v>11890</v>
      </c>
      <c r="U14" s="171">
        <v>12446</v>
      </c>
      <c r="V14" s="171">
        <v>11522</v>
      </c>
      <c r="W14" s="171">
        <v>12212</v>
      </c>
      <c r="X14" s="171">
        <v>12792</v>
      </c>
      <c r="Y14" s="171">
        <v>13131</v>
      </c>
      <c r="Z14" s="171">
        <v>13305</v>
      </c>
      <c r="AA14" s="183">
        <v>14291</v>
      </c>
      <c r="AB14" s="171">
        <v>16377</v>
      </c>
    </row>
    <row r="15" spans="1:28">
      <c r="A15" s="73" t="s">
        <v>192</v>
      </c>
      <c r="B15" s="171">
        <v>2536</v>
      </c>
      <c r="C15" s="171">
        <v>2953</v>
      </c>
      <c r="D15" s="171">
        <v>3511</v>
      </c>
      <c r="E15" s="171">
        <v>4635</v>
      </c>
      <c r="F15" s="171">
        <v>4753</v>
      </c>
      <c r="G15" s="171">
        <v>4767</v>
      </c>
      <c r="H15" s="171">
        <v>4754</v>
      </c>
      <c r="I15" s="171">
        <v>5229</v>
      </c>
      <c r="J15" s="171">
        <v>5255</v>
      </c>
      <c r="K15" s="171">
        <v>5740</v>
      </c>
      <c r="L15" s="171">
        <v>5272</v>
      </c>
      <c r="M15" s="171">
        <v>5740</v>
      </c>
      <c r="N15" s="171">
        <v>5253</v>
      </c>
      <c r="O15" s="183">
        <v>5650</v>
      </c>
      <c r="P15" s="183">
        <v>6107</v>
      </c>
      <c r="Q15" s="183">
        <v>6560</v>
      </c>
      <c r="R15" s="183">
        <v>6159</v>
      </c>
      <c r="S15" s="171">
        <v>6535</v>
      </c>
      <c r="T15" s="171">
        <v>5928</v>
      </c>
      <c r="U15" s="171">
        <v>6063</v>
      </c>
      <c r="V15" s="171">
        <v>6808</v>
      </c>
      <c r="W15" s="171">
        <v>7220</v>
      </c>
      <c r="X15" s="171">
        <v>7249</v>
      </c>
      <c r="Y15" s="171">
        <v>7942</v>
      </c>
      <c r="Z15" s="171">
        <v>8179</v>
      </c>
      <c r="AA15" s="183">
        <v>9335</v>
      </c>
      <c r="AB15" s="171">
        <v>10781</v>
      </c>
    </row>
    <row r="16" spans="1:28">
      <c r="A16" s="73" t="s">
        <v>3</v>
      </c>
      <c r="B16" s="171">
        <v>3417</v>
      </c>
      <c r="C16" s="171">
        <v>3622</v>
      </c>
      <c r="D16" s="171">
        <v>3841</v>
      </c>
      <c r="E16" s="171">
        <v>4137</v>
      </c>
      <c r="F16" s="171">
        <v>3965</v>
      </c>
      <c r="G16" s="171">
        <v>4153</v>
      </c>
      <c r="H16" s="171">
        <v>4098</v>
      </c>
      <c r="I16" s="240">
        <v>4215</v>
      </c>
      <c r="J16" s="171">
        <v>4178</v>
      </c>
      <c r="K16" s="171">
        <v>4519</v>
      </c>
      <c r="L16" s="171">
        <v>4365</v>
      </c>
      <c r="M16" s="171">
        <v>4871</v>
      </c>
      <c r="N16" s="171">
        <v>4547</v>
      </c>
      <c r="O16" s="183">
        <v>4576</v>
      </c>
      <c r="P16" s="183">
        <v>4783</v>
      </c>
      <c r="Q16" s="183">
        <v>4806</v>
      </c>
      <c r="R16" s="183">
        <v>4193</v>
      </c>
      <c r="S16" s="171">
        <v>3355</v>
      </c>
      <c r="T16" s="171">
        <v>4221</v>
      </c>
      <c r="U16" s="171">
        <v>4407</v>
      </c>
      <c r="V16" s="171">
        <v>4713</v>
      </c>
      <c r="W16" s="171">
        <v>4880</v>
      </c>
      <c r="X16" s="171">
        <v>4630</v>
      </c>
      <c r="Y16" s="171">
        <v>5198</v>
      </c>
      <c r="Z16" s="171">
        <v>5083</v>
      </c>
      <c r="AA16" s="183">
        <v>5405</v>
      </c>
      <c r="AB16" s="171">
        <v>5911</v>
      </c>
    </row>
    <row r="17" spans="1:28">
      <c r="A17" s="73" t="s">
        <v>194</v>
      </c>
      <c r="B17" s="171">
        <v>2331</v>
      </c>
      <c r="C17" s="171">
        <v>2519</v>
      </c>
      <c r="D17" s="171">
        <v>2519</v>
      </c>
      <c r="E17" s="171">
        <v>2647</v>
      </c>
      <c r="F17" s="171">
        <v>2685</v>
      </c>
      <c r="G17" s="171">
        <v>2908</v>
      </c>
      <c r="H17" s="171">
        <v>2732</v>
      </c>
      <c r="I17" s="171">
        <v>2892</v>
      </c>
      <c r="J17" s="171">
        <v>2894</v>
      </c>
      <c r="K17" s="171">
        <v>3091</v>
      </c>
      <c r="L17" s="171">
        <v>2911</v>
      </c>
      <c r="M17" s="171">
        <v>3146</v>
      </c>
      <c r="N17" s="171">
        <v>3177</v>
      </c>
      <c r="O17" s="183">
        <v>3555</v>
      </c>
      <c r="P17" s="183">
        <v>3697</v>
      </c>
      <c r="Q17" s="183">
        <v>3486</v>
      </c>
      <c r="R17" s="183">
        <v>3325</v>
      </c>
      <c r="S17" s="171">
        <v>2930</v>
      </c>
      <c r="T17" s="171">
        <v>2932</v>
      </c>
      <c r="U17" s="171">
        <v>2919</v>
      </c>
      <c r="V17" s="171">
        <v>3121</v>
      </c>
      <c r="W17" s="171">
        <v>3377</v>
      </c>
      <c r="X17" s="171">
        <v>3312</v>
      </c>
      <c r="Y17" s="171">
        <v>3424</v>
      </c>
      <c r="Z17" s="171">
        <v>3702</v>
      </c>
      <c r="AA17" s="183">
        <v>4247</v>
      </c>
      <c r="AB17" s="171">
        <v>5207</v>
      </c>
    </row>
    <row r="18" spans="1:28">
      <c r="A18" s="74" t="s">
        <v>88</v>
      </c>
      <c r="B18" s="174">
        <v>-135</v>
      </c>
      <c r="C18" s="174">
        <v>-122</v>
      </c>
      <c r="D18" s="174">
        <v>-100</v>
      </c>
      <c r="E18" s="174">
        <v>-133</v>
      </c>
      <c r="F18" s="174">
        <v>-93</v>
      </c>
      <c r="G18" s="174">
        <v>-98</v>
      </c>
      <c r="H18" s="261">
        <v>-103</v>
      </c>
      <c r="I18" s="261">
        <v>-128</v>
      </c>
      <c r="J18" s="174">
        <v>-156</v>
      </c>
      <c r="K18" s="174">
        <v>-155</v>
      </c>
      <c r="L18" s="174">
        <v>-142</v>
      </c>
      <c r="M18" s="174">
        <v>-138</v>
      </c>
      <c r="N18" s="174">
        <v>-193</v>
      </c>
      <c r="O18" s="188">
        <v>-175</v>
      </c>
      <c r="P18" s="188">
        <v>-225</v>
      </c>
      <c r="Q18" s="188">
        <v>-134</v>
      </c>
      <c r="R18" s="188">
        <v>-167</v>
      </c>
      <c r="S18" s="174">
        <v>-123</v>
      </c>
      <c r="T18" s="174">
        <v>-122</v>
      </c>
      <c r="U18" s="174">
        <v>-97</v>
      </c>
      <c r="V18" s="174">
        <v>-143</v>
      </c>
      <c r="W18" s="174">
        <v>-155</v>
      </c>
      <c r="X18" s="174">
        <v>-159</v>
      </c>
      <c r="Y18" s="174">
        <v>-162</v>
      </c>
      <c r="Z18" s="174">
        <v>-183</v>
      </c>
      <c r="AA18" s="188">
        <v>-167</v>
      </c>
      <c r="AB18" s="174">
        <v>-202</v>
      </c>
    </row>
    <row r="19" spans="1:28" s="11" customFormat="1">
      <c r="A19" s="72" t="s">
        <v>28</v>
      </c>
      <c r="B19" s="175">
        <f t="shared" ref="B19:L19" si="6">SUM(B14:B18)</f>
        <v>16305</v>
      </c>
      <c r="C19" s="175">
        <f t="shared" si="6"/>
        <v>17948</v>
      </c>
      <c r="D19" s="175">
        <f t="shared" si="6"/>
        <v>19192</v>
      </c>
      <c r="E19" s="175">
        <f t="shared" si="6"/>
        <v>21089</v>
      </c>
      <c r="F19" s="259">
        <f t="shared" si="6"/>
        <v>20578</v>
      </c>
      <c r="G19" s="259">
        <f t="shared" si="6"/>
        <v>21397</v>
      </c>
      <c r="H19" s="259">
        <f t="shared" si="6"/>
        <v>21033</v>
      </c>
      <c r="I19" s="259">
        <f t="shared" si="6"/>
        <v>22645</v>
      </c>
      <c r="J19" s="175">
        <f t="shared" si="6"/>
        <v>21906</v>
      </c>
      <c r="K19" s="175">
        <f t="shared" si="6"/>
        <v>24461</v>
      </c>
      <c r="L19" s="175">
        <f t="shared" si="6"/>
        <v>23675</v>
      </c>
      <c r="M19" s="175">
        <f t="shared" ref="M19:S19" si="7">SUM(M14:M18)</f>
        <v>25321</v>
      </c>
      <c r="N19" s="175">
        <f t="shared" si="7"/>
        <v>24181</v>
      </c>
      <c r="O19" s="175">
        <f t="shared" si="7"/>
        <v>25580</v>
      </c>
      <c r="P19" s="175">
        <f t="shared" si="7"/>
        <v>26676</v>
      </c>
      <c r="Q19" s="175">
        <f t="shared" ref="Q19" si="8">SUM(Q14:Q18)</f>
        <v>27319</v>
      </c>
      <c r="R19" s="175">
        <f t="shared" si="7"/>
        <v>25098</v>
      </c>
      <c r="S19" s="175">
        <f t="shared" si="7"/>
        <v>24102</v>
      </c>
      <c r="T19" s="175">
        <f t="shared" ref="T19" si="9">SUM(T14:T18)</f>
        <v>24849</v>
      </c>
      <c r="U19" s="175">
        <f t="shared" ref="U19:AA19" si="10">SUM(U14:U18)</f>
        <v>25738</v>
      </c>
      <c r="V19" s="175">
        <f t="shared" si="10"/>
        <v>26021</v>
      </c>
      <c r="W19" s="175">
        <f t="shared" si="10"/>
        <v>27534</v>
      </c>
      <c r="X19" s="175">
        <f t="shared" si="10"/>
        <v>27824</v>
      </c>
      <c r="Y19" s="175">
        <f t="shared" si="10"/>
        <v>29533</v>
      </c>
      <c r="Z19" s="175">
        <f t="shared" si="10"/>
        <v>30086</v>
      </c>
      <c r="AA19" s="184">
        <f t="shared" si="10"/>
        <v>33111</v>
      </c>
      <c r="AB19" s="184">
        <f t="shared" ref="AB19" si="11">SUM(AB14:AB18)</f>
        <v>38074</v>
      </c>
    </row>
    <row r="20" spans="1:28">
      <c r="A20" s="73" t="s">
        <v>29</v>
      </c>
      <c r="B20" s="183"/>
      <c r="C20" s="183"/>
      <c r="D20" s="183"/>
      <c r="E20" s="171"/>
      <c r="F20" s="213">
        <v>-11647</v>
      </c>
      <c r="G20" s="213">
        <v>-12061</v>
      </c>
      <c r="H20" s="213">
        <v>-11967</v>
      </c>
      <c r="I20" s="240">
        <v>-12956</v>
      </c>
      <c r="J20" s="183">
        <v>-12304</v>
      </c>
      <c r="K20" s="183">
        <v>-13898</v>
      </c>
      <c r="L20" s="183">
        <v>-13370</v>
      </c>
      <c r="M20" s="183">
        <v>-14570</v>
      </c>
      <c r="N20" s="183">
        <v>-13747</v>
      </c>
      <c r="O20" s="183">
        <v>-14395</v>
      </c>
      <c r="P20" s="183">
        <v>-15348</v>
      </c>
      <c r="Q20" s="183">
        <v>-15534</v>
      </c>
      <c r="R20" s="183">
        <v>-14395</v>
      </c>
      <c r="S20" s="183">
        <v>-14547</v>
      </c>
      <c r="T20" s="183">
        <v>-14681</v>
      </c>
      <c r="U20" s="183">
        <v>-14984</v>
      </c>
      <c r="V20" s="183">
        <v>-15185</v>
      </c>
      <c r="W20" s="183">
        <v>-15907</v>
      </c>
      <c r="X20" s="183">
        <v>-16134</v>
      </c>
      <c r="Y20" s="183">
        <v>-17157</v>
      </c>
      <c r="Z20" s="171">
        <v>-17344</v>
      </c>
      <c r="AA20" s="183">
        <v>-19392</v>
      </c>
      <c r="AB20" s="183">
        <v>-22151</v>
      </c>
    </row>
    <row r="21" spans="1:28" s="11" customFormat="1">
      <c r="A21" s="72" t="s">
        <v>15</v>
      </c>
      <c r="B21" s="184"/>
      <c r="C21" s="184"/>
      <c r="D21" s="184"/>
      <c r="E21" s="184"/>
      <c r="F21" s="322">
        <f t="shared" ref="F21:L21" si="12">SUM(F19:F20)</f>
        <v>8931</v>
      </c>
      <c r="G21" s="322">
        <f t="shared" si="12"/>
        <v>9336</v>
      </c>
      <c r="H21" s="322">
        <f t="shared" si="12"/>
        <v>9066</v>
      </c>
      <c r="I21" s="322">
        <f t="shared" si="12"/>
        <v>9689</v>
      </c>
      <c r="J21" s="184">
        <f t="shared" si="12"/>
        <v>9602</v>
      </c>
      <c r="K21" s="184">
        <f t="shared" si="12"/>
        <v>10563</v>
      </c>
      <c r="L21" s="184">
        <f t="shared" si="12"/>
        <v>10305</v>
      </c>
      <c r="M21" s="184">
        <f t="shared" ref="M21:P21" si="13">SUM(M19:M20)</f>
        <v>10751</v>
      </c>
      <c r="N21" s="184">
        <f t="shared" si="13"/>
        <v>10434</v>
      </c>
      <c r="O21" s="184">
        <f t="shared" si="13"/>
        <v>11185</v>
      </c>
      <c r="P21" s="184">
        <f t="shared" si="13"/>
        <v>11328</v>
      </c>
      <c r="Q21" s="184">
        <f t="shared" ref="Q21" si="14">SUM(Q19:Q20)</f>
        <v>11785</v>
      </c>
      <c r="R21" s="184">
        <v>10703</v>
      </c>
      <c r="S21" s="184">
        <v>9555</v>
      </c>
      <c r="T21" s="184">
        <v>10168</v>
      </c>
      <c r="U21" s="184">
        <v>10754</v>
      </c>
      <c r="V21" s="184">
        <f>V19+V20</f>
        <v>10836</v>
      </c>
      <c r="W21" s="184">
        <v>11627</v>
      </c>
      <c r="X21" s="184">
        <v>11690</v>
      </c>
      <c r="Y21" s="184">
        <v>12376</v>
      </c>
      <c r="Z21" s="175">
        <f>SUM(Z19:Z20)</f>
        <v>12742</v>
      </c>
      <c r="AA21" s="184">
        <v>13719</v>
      </c>
      <c r="AB21" s="184">
        <v>15923</v>
      </c>
    </row>
    <row r="22" spans="1:28" outlineLevel="1">
      <c r="A22" s="73" t="s">
        <v>16</v>
      </c>
      <c r="B22" s="183"/>
      <c r="C22" s="183"/>
      <c r="D22" s="183"/>
      <c r="E22" s="171"/>
      <c r="F22" s="183">
        <v>-2461</v>
      </c>
      <c r="G22" s="183">
        <v>-2526</v>
      </c>
      <c r="H22" s="183">
        <v>-2585</v>
      </c>
      <c r="I22" s="171">
        <v>-2571</v>
      </c>
      <c r="J22" s="183">
        <v>-2585</v>
      </c>
      <c r="K22" s="183">
        <v>-2830</v>
      </c>
      <c r="L22" s="183">
        <v>-2806</v>
      </c>
      <c r="M22" s="183">
        <v>-2934</v>
      </c>
      <c r="N22" s="183">
        <v>-2912</v>
      </c>
      <c r="O22" s="183">
        <v>-3033</v>
      </c>
      <c r="P22" s="183">
        <v>-3040</v>
      </c>
      <c r="Q22" s="183">
        <v>-3133</v>
      </c>
      <c r="R22" s="183">
        <v>-3080</v>
      </c>
      <c r="S22" s="183">
        <v>-2653</v>
      </c>
      <c r="T22" s="183">
        <v>-2792</v>
      </c>
      <c r="U22" s="183">
        <v>-2809</v>
      </c>
      <c r="V22" s="183">
        <v>-2853</v>
      </c>
      <c r="W22" s="183">
        <v>-3002</v>
      </c>
      <c r="X22" s="183">
        <v>-3079</v>
      </c>
      <c r="Y22" s="183">
        <v>-3244</v>
      </c>
      <c r="Z22" s="183">
        <v>-3381</v>
      </c>
      <c r="AA22" s="183">
        <v>-3710</v>
      </c>
      <c r="AB22" s="183">
        <v>-4088</v>
      </c>
    </row>
    <row r="23" spans="1:28" outlineLevel="1">
      <c r="A23" s="73" t="s">
        <v>27</v>
      </c>
      <c r="B23" s="183"/>
      <c r="C23" s="183"/>
      <c r="D23" s="183"/>
      <c r="E23" s="171"/>
      <c r="F23" s="183">
        <v>-1430</v>
      </c>
      <c r="G23" s="183">
        <v>-1411</v>
      </c>
      <c r="H23" s="183">
        <v>-1283</v>
      </c>
      <c r="I23" s="240">
        <v>-1475</v>
      </c>
      <c r="J23" s="183">
        <v>-1432</v>
      </c>
      <c r="K23" s="183">
        <v>-1630</v>
      </c>
      <c r="L23" s="183">
        <v>-1516</v>
      </c>
      <c r="M23" s="183">
        <v>-1478</v>
      </c>
      <c r="N23" s="183">
        <v>-1734</v>
      </c>
      <c r="O23" s="183">
        <v>-1838</v>
      </c>
      <c r="P23" s="183">
        <v>-1695</v>
      </c>
      <c r="Q23" s="183">
        <v>-1959</v>
      </c>
      <c r="R23" s="183">
        <v>-1643</v>
      </c>
      <c r="S23" s="183">
        <v>-1709</v>
      </c>
      <c r="T23" s="183">
        <v>-1582</v>
      </c>
      <c r="U23" s="183">
        <v>-1559</v>
      </c>
      <c r="V23" s="183">
        <v>-1866</v>
      </c>
      <c r="W23" s="183">
        <v>-1708</v>
      </c>
      <c r="X23" s="183">
        <v>-1750</v>
      </c>
      <c r="Y23" s="183">
        <v>-1959</v>
      </c>
      <c r="Z23" s="183">
        <v>-1567</v>
      </c>
      <c r="AA23" s="183">
        <v>-1675</v>
      </c>
      <c r="AB23" s="183">
        <v>-2250</v>
      </c>
    </row>
    <row r="24" spans="1:28" outlineLevel="1">
      <c r="A24" s="73" t="s">
        <v>17</v>
      </c>
      <c r="B24" s="183"/>
      <c r="C24" s="183"/>
      <c r="D24" s="183"/>
      <c r="E24" s="171"/>
      <c r="F24" s="183">
        <v>-662</v>
      </c>
      <c r="G24" s="183">
        <v>-696</v>
      </c>
      <c r="H24" s="183">
        <v>-742</v>
      </c>
      <c r="I24" s="240">
        <v>-828</v>
      </c>
      <c r="J24" s="183">
        <v>-749</v>
      </c>
      <c r="K24" s="183">
        <v>-826</v>
      </c>
      <c r="L24" s="183">
        <v>-779</v>
      </c>
      <c r="M24" s="183">
        <v>-812</v>
      </c>
      <c r="N24" s="183">
        <v>-863</v>
      </c>
      <c r="O24" s="183">
        <v>-878</v>
      </c>
      <c r="P24" s="183">
        <v>-933</v>
      </c>
      <c r="Q24" s="183">
        <v>-957</v>
      </c>
      <c r="R24" s="183">
        <v>-980</v>
      </c>
      <c r="S24" s="183">
        <v>-927</v>
      </c>
      <c r="T24" s="183">
        <v>-938</v>
      </c>
      <c r="U24" s="183">
        <v>-917</v>
      </c>
      <c r="V24" s="183">
        <v>-978</v>
      </c>
      <c r="W24" s="183">
        <v>-1007</v>
      </c>
      <c r="X24" s="183">
        <v>-1024</v>
      </c>
      <c r="Y24" s="183">
        <v>-1116</v>
      </c>
      <c r="Z24" s="183">
        <v>-1186</v>
      </c>
      <c r="AA24" s="183">
        <v>-1300</v>
      </c>
      <c r="AB24" s="183">
        <v>-1377</v>
      </c>
    </row>
    <row r="25" spans="1:28" outlineLevel="1">
      <c r="A25" s="73" t="s">
        <v>93</v>
      </c>
      <c r="B25" s="183"/>
      <c r="C25" s="183"/>
      <c r="D25" s="183"/>
      <c r="E25" s="171"/>
      <c r="F25" s="183">
        <v>-88</v>
      </c>
      <c r="G25" s="183">
        <v>-106</v>
      </c>
      <c r="H25" s="183">
        <v>546</v>
      </c>
      <c r="I25" s="240">
        <v>44</v>
      </c>
      <c r="J25" s="183">
        <v>-3</v>
      </c>
      <c r="K25" s="183">
        <v>153</v>
      </c>
      <c r="L25" s="183">
        <v>59</v>
      </c>
      <c r="M25" s="183">
        <v>134</v>
      </c>
      <c r="N25" s="183">
        <v>123</v>
      </c>
      <c r="O25" s="183">
        <v>-57</v>
      </c>
      <c r="P25" s="183">
        <v>183</v>
      </c>
      <c r="Q25" s="183">
        <v>-109</v>
      </c>
      <c r="R25" s="183">
        <v>124</v>
      </c>
      <c r="S25" s="183">
        <v>-377</v>
      </c>
      <c r="T25" s="183">
        <v>-96</v>
      </c>
      <c r="U25" s="183">
        <v>-96</v>
      </c>
      <c r="V25" s="183">
        <v>248</v>
      </c>
      <c r="W25" s="183">
        <v>14</v>
      </c>
      <c r="X25" s="183">
        <v>163</v>
      </c>
      <c r="Y25" s="183">
        <v>191</v>
      </c>
      <c r="Z25" s="183">
        <v>141</v>
      </c>
      <c r="AA25" s="183">
        <v>245</v>
      </c>
      <c r="AB25" s="183">
        <v>170</v>
      </c>
    </row>
    <row r="26" spans="1:28" s="12" customFormat="1" outlineLevel="1">
      <c r="A26" s="75" t="s">
        <v>4</v>
      </c>
      <c r="B26" s="180"/>
      <c r="C26" s="180"/>
      <c r="D26" s="180"/>
      <c r="E26" s="180"/>
      <c r="F26" s="180">
        <f t="shared" ref="F26:L26" si="15">+F20+F22+F23+F24+F25</f>
        <v>-16288</v>
      </c>
      <c r="G26" s="180">
        <f t="shared" si="15"/>
        <v>-16800</v>
      </c>
      <c r="H26" s="180">
        <f t="shared" si="15"/>
        <v>-16031</v>
      </c>
      <c r="I26" s="180">
        <f t="shared" si="15"/>
        <v>-17786</v>
      </c>
      <c r="J26" s="180">
        <f>+J20+J22+J23+J24+J25</f>
        <v>-17073</v>
      </c>
      <c r="K26" s="180">
        <f t="shared" si="15"/>
        <v>-19031</v>
      </c>
      <c r="L26" s="180">
        <f t="shared" si="15"/>
        <v>-18412</v>
      </c>
      <c r="M26" s="180">
        <f t="shared" ref="M26:S26" si="16">+M20+M22+M23+M24+M25</f>
        <v>-19660</v>
      </c>
      <c r="N26" s="180">
        <f t="shared" si="16"/>
        <v>-19133</v>
      </c>
      <c r="O26" s="180">
        <f t="shared" si="16"/>
        <v>-20201</v>
      </c>
      <c r="P26" s="180">
        <f t="shared" si="16"/>
        <v>-20833</v>
      </c>
      <c r="Q26" s="180">
        <f t="shared" ref="Q26" si="17">+Q20+Q22+Q23+Q24+Q25</f>
        <v>-21692</v>
      </c>
      <c r="R26" s="180">
        <f t="shared" si="16"/>
        <v>-19974</v>
      </c>
      <c r="S26" s="180">
        <f t="shared" si="16"/>
        <v>-20213</v>
      </c>
      <c r="T26" s="180">
        <f t="shared" ref="T26:V26" si="18">+T20+T22+T23+T24+T25</f>
        <v>-20089</v>
      </c>
      <c r="U26" s="180">
        <f t="shared" si="18"/>
        <v>-20365</v>
      </c>
      <c r="V26" s="180">
        <f t="shared" si="18"/>
        <v>-20634</v>
      </c>
      <c r="W26" s="180">
        <f t="shared" ref="W26:AB26" si="19">+W20+W22+W23+W24+W25</f>
        <v>-21610</v>
      </c>
      <c r="X26" s="180">
        <f t="shared" si="19"/>
        <v>-21824</v>
      </c>
      <c r="Y26" s="180">
        <f t="shared" si="19"/>
        <v>-23285</v>
      </c>
      <c r="Z26" s="180">
        <f t="shared" si="19"/>
        <v>-23337</v>
      </c>
      <c r="AA26" s="180">
        <f t="shared" si="19"/>
        <v>-25832</v>
      </c>
      <c r="AB26" s="180">
        <f t="shared" si="19"/>
        <v>-29696</v>
      </c>
    </row>
    <row r="27" spans="1:28" outlineLevel="1">
      <c r="A27" s="73" t="s">
        <v>14</v>
      </c>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row>
    <row r="28" spans="1:28">
      <c r="A28" s="76" t="s">
        <v>54</v>
      </c>
      <c r="B28" s="185"/>
      <c r="C28" s="185"/>
      <c r="D28" s="185"/>
      <c r="E28" s="185"/>
      <c r="F28" s="185"/>
      <c r="G28" s="185"/>
      <c r="H28" s="185"/>
      <c r="I28" s="185"/>
      <c r="J28" s="185"/>
      <c r="K28" s="185"/>
      <c r="L28" s="185"/>
      <c r="M28" s="185"/>
      <c r="N28" s="185"/>
      <c r="O28" s="185"/>
      <c r="P28" s="185"/>
      <c r="Q28" s="185"/>
      <c r="R28" s="185"/>
      <c r="S28" s="185"/>
      <c r="T28" s="185"/>
      <c r="U28" s="185"/>
      <c r="V28" s="185"/>
      <c r="W28" s="407"/>
      <c r="X28" s="407"/>
      <c r="Y28" s="407"/>
      <c r="Z28" s="407"/>
      <c r="AA28" s="407"/>
      <c r="AB28" s="407"/>
    </row>
    <row r="29" spans="1:28">
      <c r="A29" s="73" t="s">
        <v>2</v>
      </c>
      <c r="B29" s="186"/>
      <c r="C29" s="61"/>
      <c r="D29" s="61"/>
      <c r="E29" s="61"/>
      <c r="F29" s="186">
        <v>2130</v>
      </c>
      <c r="G29" s="61">
        <v>2237</v>
      </c>
      <c r="H29" s="61">
        <v>2225</v>
      </c>
      <c r="I29" s="61">
        <v>2370</v>
      </c>
      <c r="J29" s="186">
        <v>2249</v>
      </c>
      <c r="K29" s="61">
        <v>2638</v>
      </c>
      <c r="L29" s="61">
        <v>2667</v>
      </c>
      <c r="M29" s="260">
        <v>2709</v>
      </c>
      <c r="N29" s="260">
        <v>2618</v>
      </c>
      <c r="O29" s="260">
        <v>2773</v>
      </c>
      <c r="P29" s="260">
        <v>2897</v>
      </c>
      <c r="Q29" s="260">
        <v>2910</v>
      </c>
      <c r="R29" s="260">
        <v>2520</v>
      </c>
      <c r="S29" s="260">
        <v>2444</v>
      </c>
      <c r="T29" s="260">
        <v>2729</v>
      </c>
      <c r="U29" s="260">
        <v>2965</v>
      </c>
      <c r="V29" s="61">
        <v>2730</v>
      </c>
      <c r="W29" s="61">
        <v>2916</v>
      </c>
      <c r="X29" s="61">
        <v>3087</v>
      </c>
      <c r="Y29" s="61">
        <v>3141</v>
      </c>
      <c r="Z29" s="61">
        <v>3170</v>
      </c>
      <c r="AA29" s="186">
        <v>3266</v>
      </c>
      <c r="AB29" s="171">
        <v>3963</v>
      </c>
    </row>
    <row r="30" spans="1:28">
      <c r="A30" s="73" t="s">
        <v>192</v>
      </c>
      <c r="B30" s="186"/>
      <c r="C30" s="61"/>
      <c r="D30" s="61"/>
      <c r="E30" s="61"/>
      <c r="F30" s="186">
        <v>1176</v>
      </c>
      <c r="G30" s="61">
        <v>1193</v>
      </c>
      <c r="H30" s="61">
        <v>1205</v>
      </c>
      <c r="I30" s="61">
        <v>1350</v>
      </c>
      <c r="J30" s="186">
        <v>1292</v>
      </c>
      <c r="K30" s="61">
        <v>1479</v>
      </c>
      <c r="L30" s="61">
        <v>1315</v>
      </c>
      <c r="M30" s="260">
        <v>1436</v>
      </c>
      <c r="N30" s="260">
        <v>1292</v>
      </c>
      <c r="O30" s="260">
        <v>1401</v>
      </c>
      <c r="P30" s="260">
        <v>1508</v>
      </c>
      <c r="Q30" s="260">
        <v>1591</v>
      </c>
      <c r="R30" s="260">
        <v>1497</v>
      </c>
      <c r="S30" s="260">
        <v>1278</v>
      </c>
      <c r="T30" s="260">
        <v>1354</v>
      </c>
      <c r="U30" s="260">
        <v>1390</v>
      </c>
      <c r="V30" s="61">
        <v>1695</v>
      </c>
      <c r="W30" s="61">
        <v>1789</v>
      </c>
      <c r="X30" s="61">
        <v>1748</v>
      </c>
      <c r="Y30" s="61">
        <v>1834</v>
      </c>
      <c r="Z30" s="61">
        <v>1859</v>
      </c>
      <c r="AA30" s="186">
        <v>2123</v>
      </c>
      <c r="AB30" s="171">
        <v>2484</v>
      </c>
    </row>
    <row r="31" spans="1:28">
      <c r="A31" s="73" t="s">
        <v>3</v>
      </c>
      <c r="B31" s="186"/>
      <c r="C31" s="61"/>
      <c r="D31" s="61"/>
      <c r="E31" s="61"/>
      <c r="F31" s="186">
        <v>893</v>
      </c>
      <c r="G31" s="61">
        <v>966</v>
      </c>
      <c r="H31" s="61">
        <v>1359</v>
      </c>
      <c r="I31" s="61">
        <v>976</v>
      </c>
      <c r="J31" s="186">
        <v>974</v>
      </c>
      <c r="K31" s="61">
        <v>1056</v>
      </c>
      <c r="L31" s="61">
        <v>1018</v>
      </c>
      <c r="M31" s="260">
        <v>1140</v>
      </c>
      <c r="N31" s="260">
        <v>1008</v>
      </c>
      <c r="O31" s="260">
        <v>1016</v>
      </c>
      <c r="P31" s="260">
        <v>1051</v>
      </c>
      <c r="Q31" s="260">
        <v>994</v>
      </c>
      <c r="R31" s="260">
        <v>799</v>
      </c>
      <c r="S31" s="260">
        <v>334</v>
      </c>
      <c r="T31" s="260">
        <v>513</v>
      </c>
      <c r="U31" s="260">
        <v>776</v>
      </c>
      <c r="V31" s="61">
        <v>917</v>
      </c>
      <c r="W31" s="61">
        <v>981</v>
      </c>
      <c r="X31" s="61">
        <v>958</v>
      </c>
      <c r="Y31" s="61">
        <v>1120</v>
      </c>
      <c r="Z31" s="61">
        <v>1065</v>
      </c>
      <c r="AA31" s="186">
        <v>1077</v>
      </c>
      <c r="AB31" s="171">
        <v>1267</v>
      </c>
    </row>
    <row r="32" spans="1:28">
      <c r="A32" s="73" t="s">
        <v>194</v>
      </c>
      <c r="B32" s="186"/>
      <c r="C32" s="61"/>
      <c r="D32" s="61"/>
      <c r="E32" s="61"/>
      <c r="F32" s="186">
        <v>404</v>
      </c>
      <c r="G32" s="61">
        <v>475</v>
      </c>
      <c r="H32" s="61">
        <v>410</v>
      </c>
      <c r="I32" s="61">
        <v>416</v>
      </c>
      <c r="J32" s="186">
        <v>547</v>
      </c>
      <c r="K32" s="61">
        <v>464</v>
      </c>
      <c r="L32" s="61">
        <v>480</v>
      </c>
      <c r="M32" s="260">
        <v>515</v>
      </c>
      <c r="N32" s="260">
        <v>524</v>
      </c>
      <c r="O32" s="260">
        <v>619</v>
      </c>
      <c r="P32" s="260">
        <v>606</v>
      </c>
      <c r="Q32" s="260">
        <v>559</v>
      </c>
      <c r="R32" s="260">
        <v>473</v>
      </c>
      <c r="S32" s="260">
        <v>286</v>
      </c>
      <c r="T32" s="260">
        <v>410</v>
      </c>
      <c r="U32" s="260">
        <v>425</v>
      </c>
      <c r="V32" s="61">
        <v>476</v>
      </c>
      <c r="W32" s="61">
        <v>539</v>
      </c>
      <c r="X32" s="61">
        <v>548</v>
      </c>
      <c r="Y32" s="61">
        <v>558</v>
      </c>
      <c r="Z32" s="61">
        <v>664</v>
      </c>
      <c r="AA32" s="186">
        <v>807</v>
      </c>
      <c r="AB32" s="171">
        <v>983</v>
      </c>
    </row>
    <row r="33" spans="1:28">
      <c r="A33" s="73" t="s">
        <v>349</v>
      </c>
      <c r="B33" s="186"/>
      <c r="C33" s="260"/>
      <c r="D33" s="214"/>
      <c r="E33" s="260"/>
      <c r="F33" s="186">
        <v>-313</v>
      </c>
      <c r="G33" s="260">
        <v>-274</v>
      </c>
      <c r="H33" s="214">
        <v>-197</v>
      </c>
      <c r="I33" s="260">
        <v>-253</v>
      </c>
      <c r="J33" s="186">
        <v>-229</v>
      </c>
      <c r="K33" s="61">
        <v>-207</v>
      </c>
      <c r="L33" s="61">
        <v>-217</v>
      </c>
      <c r="M33" s="260">
        <v>-139</v>
      </c>
      <c r="N33" s="260">
        <v>-394</v>
      </c>
      <c r="O33" s="260">
        <v>-430</v>
      </c>
      <c r="P33" s="260">
        <v>-219</v>
      </c>
      <c r="Q33" s="260">
        <v>-427</v>
      </c>
      <c r="R33" s="260">
        <v>-165</v>
      </c>
      <c r="S33" s="260">
        <v>-453</v>
      </c>
      <c r="T33" s="260">
        <v>-246</v>
      </c>
      <c r="U33" s="260">
        <v>-183</v>
      </c>
      <c r="V33" s="260">
        <v>-431</v>
      </c>
      <c r="W33" s="260">
        <v>-301</v>
      </c>
      <c r="X33" s="260">
        <v>-341</v>
      </c>
      <c r="Y33" s="260">
        <v>-405</v>
      </c>
      <c r="Z33" s="260">
        <v>-9</v>
      </c>
      <c r="AA33" s="214">
        <v>6</v>
      </c>
      <c r="AB33" s="171">
        <v>-319</v>
      </c>
    </row>
    <row r="34" spans="1:28" ht="6" customHeight="1">
      <c r="A34" s="74"/>
      <c r="B34" s="188"/>
      <c r="C34" s="188"/>
      <c r="D34" s="188"/>
      <c r="E34" s="188"/>
      <c r="F34" s="188"/>
      <c r="G34" s="188"/>
      <c r="H34" s="188"/>
      <c r="I34" s="188"/>
      <c r="J34" s="188"/>
      <c r="K34" s="188"/>
      <c r="L34" s="188"/>
      <c r="M34" s="408"/>
      <c r="N34" s="408"/>
      <c r="O34" s="408"/>
      <c r="P34" s="261"/>
      <c r="Q34" s="261"/>
      <c r="R34" s="261"/>
      <c r="S34" s="261"/>
      <c r="T34" s="261"/>
      <c r="U34" s="261"/>
      <c r="V34" s="261"/>
      <c r="W34" s="261"/>
      <c r="X34" s="261"/>
      <c r="Y34" s="261"/>
      <c r="Z34" s="261"/>
      <c r="AA34" s="408"/>
      <c r="AB34" s="174"/>
    </row>
    <row r="35" spans="1:28" s="11" customFormat="1">
      <c r="A35" s="72" t="s">
        <v>54</v>
      </c>
      <c r="B35" s="323"/>
      <c r="C35" s="323"/>
      <c r="D35" s="323"/>
      <c r="E35" s="323"/>
      <c r="F35" s="323">
        <f t="shared" ref="F35:K35" si="20">SUM(F29:F34)</f>
        <v>4290</v>
      </c>
      <c r="G35" s="323">
        <f t="shared" si="20"/>
        <v>4597</v>
      </c>
      <c r="H35" s="323">
        <f t="shared" si="20"/>
        <v>5002</v>
      </c>
      <c r="I35" s="323">
        <f t="shared" si="20"/>
        <v>4859</v>
      </c>
      <c r="J35" s="323">
        <f>SUM(J29:J34)</f>
        <v>4833</v>
      </c>
      <c r="K35" s="323">
        <f t="shared" si="20"/>
        <v>5430</v>
      </c>
      <c r="L35" s="323">
        <f t="shared" ref="L35:O35" si="21">SUM(L29:L34)</f>
        <v>5263</v>
      </c>
      <c r="M35" s="323">
        <f t="shared" si="21"/>
        <v>5661</v>
      </c>
      <c r="N35" s="323">
        <f t="shared" si="21"/>
        <v>5048</v>
      </c>
      <c r="O35" s="323">
        <f t="shared" si="21"/>
        <v>5379</v>
      </c>
      <c r="P35" s="262">
        <f t="shared" ref="P35:V35" si="22">SUM(P29:P34)</f>
        <v>5843</v>
      </c>
      <c r="Q35" s="262">
        <f t="shared" si="22"/>
        <v>5627</v>
      </c>
      <c r="R35" s="262">
        <f t="shared" si="22"/>
        <v>5124</v>
      </c>
      <c r="S35" s="262">
        <f t="shared" si="22"/>
        <v>3889</v>
      </c>
      <c r="T35" s="262">
        <f t="shared" ref="T35" si="23">SUM(T29:T34)</f>
        <v>4760</v>
      </c>
      <c r="U35" s="262">
        <f t="shared" si="22"/>
        <v>5373</v>
      </c>
      <c r="V35" s="262">
        <f t="shared" si="22"/>
        <v>5387</v>
      </c>
      <c r="W35" s="262">
        <f t="shared" ref="W35:AA35" si="24">SUM(W29:W34)</f>
        <v>5924</v>
      </c>
      <c r="X35" s="262">
        <f t="shared" si="24"/>
        <v>6000</v>
      </c>
      <c r="Y35" s="262">
        <f t="shared" si="24"/>
        <v>6248</v>
      </c>
      <c r="Z35" s="262">
        <f t="shared" si="24"/>
        <v>6749</v>
      </c>
      <c r="AA35" s="323">
        <f t="shared" si="24"/>
        <v>7279</v>
      </c>
      <c r="AB35" s="175">
        <f t="shared" ref="AB35" si="25">SUM(AB29:AB34)</f>
        <v>8378</v>
      </c>
    </row>
    <row r="36" spans="1:28">
      <c r="A36" s="73"/>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659"/>
      <c r="AA36" s="324"/>
      <c r="AB36" s="324"/>
    </row>
    <row r="37" spans="1:28">
      <c r="A37" s="77" t="s">
        <v>30</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660"/>
      <c r="AA37" s="325"/>
      <c r="AB37" s="325"/>
    </row>
    <row r="38" spans="1:28">
      <c r="A38" s="73" t="s">
        <v>2</v>
      </c>
      <c r="B38" s="326"/>
      <c r="C38" s="263"/>
      <c r="D38" s="263"/>
      <c r="E38" s="263"/>
      <c r="F38" s="326">
        <f t="shared" ref="F38:K41" si="26">+F29/F14</f>
        <v>0.22982304704359086</v>
      </c>
      <c r="G38" s="263">
        <f t="shared" si="26"/>
        <v>0.23140581359263473</v>
      </c>
      <c r="H38" s="263">
        <f t="shared" si="26"/>
        <v>0.2329355108877722</v>
      </c>
      <c r="I38" s="263">
        <f t="shared" si="26"/>
        <v>0.22707674619143431</v>
      </c>
      <c r="J38" s="326">
        <f>+J29/J14</f>
        <v>0.2310220852593734</v>
      </c>
      <c r="K38" s="326">
        <f t="shared" si="26"/>
        <v>0.23415586721107759</v>
      </c>
      <c r="L38" s="326">
        <f t="shared" ref="L38:L41" si="27">+L29/L14</f>
        <v>0.23666696246339516</v>
      </c>
      <c r="M38" s="326">
        <f t="shared" ref="M38:Q41" si="28">+M29/M14</f>
        <v>0.23149888907878996</v>
      </c>
      <c r="N38" s="326">
        <f t="shared" si="28"/>
        <v>0.22970957269456874</v>
      </c>
      <c r="O38" s="326">
        <f t="shared" ref="O38" si="29">+O29/O14</f>
        <v>0.23158510105227995</v>
      </c>
      <c r="P38" s="326">
        <f t="shared" si="28"/>
        <v>0.2352606789020627</v>
      </c>
      <c r="Q38" s="326">
        <f t="shared" si="28"/>
        <v>0.23093405285294819</v>
      </c>
      <c r="R38" s="326">
        <f t="shared" ref="R38:V38" si="30">+R29/R14</f>
        <v>0.21746634449430446</v>
      </c>
      <c r="S38" s="326">
        <f t="shared" si="30"/>
        <v>0.21429197720298115</v>
      </c>
      <c r="T38" s="326">
        <f t="shared" si="30"/>
        <v>0.22952060555088311</v>
      </c>
      <c r="U38" s="326">
        <f t="shared" si="30"/>
        <v>0.23822914992768762</v>
      </c>
      <c r="V38" s="326">
        <f t="shared" si="30"/>
        <v>0.23693803159173754</v>
      </c>
      <c r="W38" s="326">
        <f t="shared" ref="W38:X38" si="31">+W29/W14</f>
        <v>0.23878152636750738</v>
      </c>
      <c r="X38" s="326">
        <f t="shared" si="31"/>
        <v>0.24132270168855535</v>
      </c>
      <c r="Y38" s="326">
        <f t="shared" ref="Y38:Z38" si="32">+Y29/Y14</f>
        <v>0.23920493488690883</v>
      </c>
      <c r="Z38" s="263">
        <f t="shared" si="32"/>
        <v>0.23825629462608042</v>
      </c>
      <c r="AA38" s="263">
        <f t="shared" ref="AA38:AB38" si="33">+AA29/AA14</f>
        <v>0.22853544188650199</v>
      </c>
      <c r="AB38" s="263">
        <f t="shared" si="33"/>
        <v>0.24198571166880381</v>
      </c>
    </row>
    <row r="39" spans="1:28">
      <c r="A39" s="73" t="s">
        <v>192</v>
      </c>
      <c r="B39" s="326"/>
      <c r="C39" s="263"/>
      <c r="D39" s="263"/>
      <c r="E39" s="263"/>
      <c r="F39" s="326">
        <f t="shared" si="26"/>
        <v>0.24742268041237114</v>
      </c>
      <c r="G39" s="263">
        <f t="shared" si="26"/>
        <v>0.25026221942521504</v>
      </c>
      <c r="H39" s="263">
        <f t="shared" si="26"/>
        <v>0.2534707614640303</v>
      </c>
      <c r="I39" s="263">
        <f t="shared" si="26"/>
        <v>0.25817555938037867</v>
      </c>
      <c r="J39" s="326">
        <f>+J30/J15</f>
        <v>0.24586108468125595</v>
      </c>
      <c r="K39" s="326">
        <f t="shared" si="26"/>
        <v>0.25766550522648085</v>
      </c>
      <c r="L39" s="326">
        <f t="shared" si="27"/>
        <v>0.2494309559939302</v>
      </c>
      <c r="M39" s="326">
        <f t="shared" si="28"/>
        <v>0.25017421602787454</v>
      </c>
      <c r="N39" s="326">
        <f t="shared" si="28"/>
        <v>0.2459546925566343</v>
      </c>
      <c r="O39" s="326">
        <f t="shared" ref="O39" si="34">+O30/O15</f>
        <v>0.2479646017699115</v>
      </c>
      <c r="P39" s="326">
        <f t="shared" si="28"/>
        <v>0.24692975274275422</v>
      </c>
      <c r="Q39" s="326">
        <f t="shared" si="28"/>
        <v>0.24253048780487804</v>
      </c>
      <c r="R39" s="326">
        <f t="shared" ref="R39:S39" si="35">+R30/R15</f>
        <v>0.24305893813930832</v>
      </c>
      <c r="S39" s="326">
        <f t="shared" si="35"/>
        <v>0.19556235654169854</v>
      </c>
      <c r="T39" s="326">
        <f t="shared" ref="T39:U39" si="36">+T30/T15</f>
        <v>0.22840755735492577</v>
      </c>
      <c r="U39" s="326">
        <f t="shared" si="36"/>
        <v>0.22925944252020453</v>
      </c>
      <c r="V39" s="326">
        <f t="shared" ref="V39:X39" si="37">+V30/V15</f>
        <v>0.24897179788484136</v>
      </c>
      <c r="W39" s="326">
        <f t="shared" ref="W39" si="38">+W30/W15</f>
        <v>0.24778393351800554</v>
      </c>
      <c r="X39" s="326">
        <f t="shared" si="37"/>
        <v>0.24113670851151883</v>
      </c>
      <c r="Y39" s="326">
        <f t="shared" ref="Y39:Z39" si="39">+Y30/Y15</f>
        <v>0.23092420045328632</v>
      </c>
      <c r="Z39" s="263">
        <f t="shared" si="39"/>
        <v>0.22728939968211273</v>
      </c>
      <c r="AA39" s="263">
        <f t="shared" ref="AA39:AB39" si="40">+AA30/AA15</f>
        <v>0.22742367434386718</v>
      </c>
      <c r="AB39" s="263">
        <f t="shared" si="40"/>
        <v>0.23040534273258512</v>
      </c>
    </row>
    <row r="40" spans="1:28">
      <c r="A40" s="73" t="s">
        <v>3</v>
      </c>
      <c r="B40" s="190"/>
      <c r="C40" s="62"/>
      <c r="D40" s="62"/>
      <c r="E40" s="62"/>
      <c r="F40" s="190">
        <f t="shared" si="26"/>
        <v>0.22522068095838588</v>
      </c>
      <c r="G40" s="62">
        <f t="shared" si="26"/>
        <v>0.23260293763544426</v>
      </c>
      <c r="H40" s="62">
        <f t="shared" si="26"/>
        <v>0.33162518301610544</v>
      </c>
      <c r="I40" s="62">
        <f t="shared" si="26"/>
        <v>0.23155397390272836</v>
      </c>
      <c r="J40" s="190">
        <f>+J31/J16</f>
        <v>0.23312589755864049</v>
      </c>
      <c r="K40" s="190">
        <f t="shared" si="26"/>
        <v>0.23368001770303165</v>
      </c>
      <c r="L40" s="190">
        <f t="shared" si="27"/>
        <v>0.23321878579610539</v>
      </c>
      <c r="M40" s="326">
        <f t="shared" si="28"/>
        <v>0.2340381851775816</v>
      </c>
      <c r="N40" s="326">
        <f t="shared" si="28"/>
        <v>0.2216846272267429</v>
      </c>
      <c r="O40" s="326">
        <f t="shared" ref="O40" si="41">+O31/O16</f>
        <v>0.22202797202797203</v>
      </c>
      <c r="P40" s="326">
        <f t="shared" si="28"/>
        <v>0.21973656700815389</v>
      </c>
      <c r="Q40" s="326">
        <f t="shared" si="28"/>
        <v>0.2068248023304203</v>
      </c>
      <c r="R40" s="326">
        <f t="shared" ref="R40:S40" si="42">+R31/R16</f>
        <v>0.19055568805151443</v>
      </c>
      <c r="S40" s="326">
        <f t="shared" si="42"/>
        <v>9.9552906110283154E-2</v>
      </c>
      <c r="T40" s="326">
        <f t="shared" ref="T40:U40" si="43">+T31/T16</f>
        <v>0.12153518123667377</v>
      </c>
      <c r="U40" s="326">
        <f t="shared" si="43"/>
        <v>0.17608350351713184</v>
      </c>
      <c r="V40" s="326">
        <f t="shared" ref="V40:X40" si="44">+V31/V16</f>
        <v>0.19456821557394441</v>
      </c>
      <c r="W40" s="326">
        <f t="shared" ref="W40" si="45">+W31/W16</f>
        <v>0.20102459016393442</v>
      </c>
      <c r="X40" s="326">
        <f t="shared" si="44"/>
        <v>0.20691144708423326</v>
      </c>
      <c r="Y40" s="326">
        <f t="shared" ref="Y40:Z40" si="46">+Y31/Y16</f>
        <v>0.21546748749519046</v>
      </c>
      <c r="Z40" s="263">
        <f t="shared" si="46"/>
        <v>0.20952193586464687</v>
      </c>
      <c r="AA40" s="263">
        <f t="shared" ref="AA40:AB40" si="47">+AA31/AA16</f>
        <v>0.1992599444958372</v>
      </c>
      <c r="AB40" s="263">
        <f t="shared" si="47"/>
        <v>0.21434613432583319</v>
      </c>
    </row>
    <row r="41" spans="1:28">
      <c r="A41" s="73" t="s">
        <v>194</v>
      </c>
      <c r="B41" s="191"/>
      <c r="C41" s="63"/>
      <c r="D41" s="63"/>
      <c r="E41" s="63"/>
      <c r="F41" s="191">
        <f t="shared" si="26"/>
        <v>0.15046554934823092</v>
      </c>
      <c r="G41" s="63">
        <f t="shared" si="26"/>
        <v>0.16334250343878953</v>
      </c>
      <c r="H41" s="63">
        <f t="shared" si="26"/>
        <v>0.1500732064421669</v>
      </c>
      <c r="I41" s="63">
        <f t="shared" si="26"/>
        <v>0.14384508990318118</v>
      </c>
      <c r="J41" s="191">
        <f>+J32/J17</f>
        <v>0.18901174844505875</v>
      </c>
      <c r="K41" s="191">
        <f t="shared" si="26"/>
        <v>0.15011323196376578</v>
      </c>
      <c r="L41" s="191">
        <f t="shared" si="27"/>
        <v>0.16489178976296806</v>
      </c>
      <c r="M41" s="409">
        <f t="shared" si="28"/>
        <v>0.16369993642720915</v>
      </c>
      <c r="N41" s="409">
        <f t="shared" si="28"/>
        <v>0.16493547371734341</v>
      </c>
      <c r="O41" s="409">
        <f t="shared" ref="O41:S41" si="48">+O32/O17</f>
        <v>0.17412095639943742</v>
      </c>
      <c r="P41" s="409">
        <f t="shared" si="48"/>
        <v>0.16391668920746552</v>
      </c>
      <c r="Q41" s="409">
        <f t="shared" si="48"/>
        <v>0.16035570854847964</v>
      </c>
      <c r="R41" s="409">
        <f t="shared" si="48"/>
        <v>0.14225563909774436</v>
      </c>
      <c r="S41" s="409">
        <f t="shared" si="48"/>
        <v>9.7610921501706485E-2</v>
      </c>
      <c r="T41" s="409">
        <f t="shared" ref="T41:U41" si="49">+T32/T17</f>
        <v>0.13983628922237382</v>
      </c>
      <c r="U41" s="409">
        <f t="shared" si="49"/>
        <v>0.14559780746831105</v>
      </c>
      <c r="V41" s="409">
        <f t="shared" ref="V41:X41" si="50">+V32/V17</f>
        <v>0.1525152194809356</v>
      </c>
      <c r="W41" s="409">
        <f t="shared" ref="W41" si="51">+W32/W17</f>
        <v>0.15960912052117263</v>
      </c>
      <c r="X41" s="409">
        <f t="shared" si="50"/>
        <v>0.16545893719806765</v>
      </c>
      <c r="Y41" s="409">
        <f t="shared" ref="Y41:Z41" si="52">+Y32/Y17</f>
        <v>0.16296728971962618</v>
      </c>
      <c r="Z41" s="661">
        <f t="shared" si="52"/>
        <v>0.17936250675310642</v>
      </c>
      <c r="AA41" s="661">
        <f t="shared" ref="AA41:AB41" si="53">+AA32/AA17</f>
        <v>0.19001648222274548</v>
      </c>
      <c r="AB41" s="661">
        <f t="shared" si="53"/>
        <v>0.18878432878816978</v>
      </c>
    </row>
    <row r="42" spans="1:28">
      <c r="A42" s="59"/>
      <c r="B42" s="192"/>
      <c r="C42" s="192"/>
      <c r="D42" s="192"/>
      <c r="E42" s="192"/>
      <c r="F42" s="192"/>
      <c r="G42" s="192"/>
      <c r="H42" s="192"/>
      <c r="I42" s="192"/>
      <c r="J42" s="192"/>
      <c r="K42" s="192"/>
      <c r="L42" s="192"/>
      <c r="M42" s="410"/>
      <c r="N42" s="410"/>
      <c r="O42" s="410"/>
      <c r="P42" s="410"/>
      <c r="Q42" s="410"/>
      <c r="R42" s="410"/>
      <c r="S42" s="410"/>
      <c r="T42" s="410"/>
      <c r="U42" s="410"/>
      <c r="V42" s="410"/>
      <c r="W42" s="410"/>
      <c r="X42" s="410"/>
      <c r="Y42" s="410"/>
      <c r="Z42" s="264"/>
      <c r="AA42" s="264"/>
      <c r="AB42" s="264"/>
    </row>
    <row r="43" spans="1:28">
      <c r="A43" s="60" t="s">
        <v>30</v>
      </c>
      <c r="B43" s="248"/>
      <c r="C43" s="248"/>
      <c r="D43" s="248"/>
      <c r="E43" s="248"/>
      <c r="F43" s="248">
        <f t="shared" ref="F43:L43" si="54">+F35/F19</f>
        <v>0.20847507046360189</v>
      </c>
      <c r="G43" s="248">
        <f t="shared" si="54"/>
        <v>0.21484320231808196</v>
      </c>
      <c r="H43" s="248">
        <f t="shared" si="54"/>
        <v>0.23781676413255359</v>
      </c>
      <c r="I43" s="248">
        <f t="shared" si="54"/>
        <v>0.21457275336718923</v>
      </c>
      <c r="J43" s="248">
        <f>+J35/J19</f>
        <v>0.22062448644207067</v>
      </c>
      <c r="K43" s="248">
        <f t="shared" si="54"/>
        <v>0.22198601856015698</v>
      </c>
      <c r="L43" s="248">
        <f t="shared" si="54"/>
        <v>0.22230200633579725</v>
      </c>
      <c r="M43" s="411">
        <f t="shared" ref="M43:V43" si="55">+M35/M19</f>
        <v>0.22356936929821097</v>
      </c>
      <c r="N43" s="411">
        <f t="shared" si="55"/>
        <v>0.20875894297175468</v>
      </c>
      <c r="O43" s="411">
        <f t="shared" si="55"/>
        <v>0.21028146989835808</v>
      </c>
      <c r="P43" s="411">
        <f t="shared" si="55"/>
        <v>0.21903583745689009</v>
      </c>
      <c r="Q43" s="411">
        <f t="shared" ref="Q43" si="56">+Q35/Q19</f>
        <v>0.20597386434349721</v>
      </c>
      <c r="R43" s="411">
        <f t="shared" si="55"/>
        <v>0.20415969399952189</v>
      </c>
      <c r="S43" s="411">
        <f t="shared" si="55"/>
        <v>0.16135590407435069</v>
      </c>
      <c r="T43" s="411">
        <f t="shared" ref="T43" si="57">+T35/T19</f>
        <v>0.19155700430600828</v>
      </c>
      <c r="U43" s="411">
        <f t="shared" si="55"/>
        <v>0.20875747921361412</v>
      </c>
      <c r="V43" s="411">
        <f t="shared" si="55"/>
        <v>0.20702509511548364</v>
      </c>
      <c r="W43" s="411">
        <f t="shared" ref="W43:AA43" si="58">+W35/W19</f>
        <v>0.21515217549211885</v>
      </c>
      <c r="X43" s="411">
        <f t="shared" si="58"/>
        <v>0.21564117308798159</v>
      </c>
      <c r="Y43" s="411">
        <f t="shared" si="58"/>
        <v>0.21155994988656757</v>
      </c>
      <c r="Z43" s="662">
        <f t="shared" si="58"/>
        <v>0.22432360566376389</v>
      </c>
      <c r="AA43" s="662">
        <f t="shared" si="58"/>
        <v>0.21983630817553079</v>
      </c>
      <c r="AB43" s="662">
        <f t="shared" ref="AB43" si="59">+AB35/AB19</f>
        <v>0.22004517518516573</v>
      </c>
    </row>
    <row r="44" spans="1:28">
      <c r="A44" s="73"/>
      <c r="B44" s="181"/>
      <c r="C44" s="181"/>
      <c r="D44" s="181"/>
      <c r="E44" s="181"/>
      <c r="F44" s="181"/>
      <c r="G44" s="181"/>
      <c r="H44" s="181"/>
      <c r="I44" s="181"/>
      <c r="J44" s="181"/>
      <c r="K44" s="181"/>
      <c r="L44" s="181"/>
      <c r="M44" s="412"/>
      <c r="N44" s="412"/>
      <c r="O44" s="412"/>
      <c r="P44" s="412"/>
      <c r="Q44" s="412"/>
      <c r="R44" s="412"/>
      <c r="S44" s="412"/>
      <c r="T44" s="241"/>
      <c r="U44" s="241"/>
      <c r="V44" s="241"/>
      <c r="W44" s="241"/>
      <c r="X44" s="241"/>
      <c r="Y44" s="241"/>
      <c r="Z44" s="241"/>
      <c r="AA44" s="241"/>
      <c r="AB44" s="241"/>
    </row>
    <row r="45" spans="1:28">
      <c r="A45" s="74" t="s">
        <v>31</v>
      </c>
      <c r="B45" s="188"/>
      <c r="C45" s="188"/>
      <c r="D45" s="188"/>
      <c r="E45" s="174"/>
      <c r="F45" s="188">
        <v>-232</v>
      </c>
      <c r="G45" s="188">
        <v>-395</v>
      </c>
      <c r="H45" s="188">
        <v>-222</v>
      </c>
      <c r="I45" s="174">
        <v>-308</v>
      </c>
      <c r="J45" s="188">
        <v>-320</v>
      </c>
      <c r="K45" s="188">
        <v>-201</v>
      </c>
      <c r="L45" s="174">
        <v>-95</v>
      </c>
      <c r="M45" s="261">
        <v>273</v>
      </c>
      <c r="N45" s="261">
        <v>-141</v>
      </c>
      <c r="O45" s="408">
        <v>-64</v>
      </c>
      <c r="P45" s="408">
        <v>-65</v>
      </c>
      <c r="Q45" s="261">
        <v>-55</v>
      </c>
      <c r="R45" s="261">
        <v>-114</v>
      </c>
      <c r="S45" s="261">
        <v>-63</v>
      </c>
      <c r="T45" s="261">
        <v>-64</v>
      </c>
      <c r="U45" s="261">
        <v>-80</v>
      </c>
      <c r="V45" s="261">
        <v>-44</v>
      </c>
      <c r="W45" s="261">
        <v>-52</v>
      </c>
      <c r="X45" s="261">
        <v>-55</v>
      </c>
      <c r="Y45" s="261">
        <v>2</v>
      </c>
      <c r="Z45" s="261">
        <v>-78</v>
      </c>
      <c r="AA45" s="261">
        <v>26</v>
      </c>
      <c r="AB45" s="261">
        <v>70</v>
      </c>
    </row>
    <row r="46" spans="1:28" ht="14.25" outlineLevel="1">
      <c r="A46" s="275" t="s">
        <v>354</v>
      </c>
      <c r="B46" s="183"/>
      <c r="C46" s="183"/>
      <c r="D46" s="183"/>
      <c r="E46" s="171"/>
      <c r="F46" s="183">
        <v>-254</v>
      </c>
      <c r="G46" s="183">
        <v>-342</v>
      </c>
      <c r="H46" s="183">
        <v>-227</v>
      </c>
      <c r="I46" s="171">
        <v>-248</v>
      </c>
      <c r="J46" s="183">
        <v>-200</v>
      </c>
      <c r="K46" s="183">
        <v>-174</v>
      </c>
      <c r="L46" s="171">
        <v>-104</v>
      </c>
      <c r="M46" s="240">
        <v>-166</v>
      </c>
      <c r="N46" s="240">
        <v>-123</v>
      </c>
      <c r="O46" s="240">
        <v>-79</v>
      </c>
      <c r="P46" s="240">
        <v>-90</v>
      </c>
      <c r="Q46" s="240">
        <v>-67</v>
      </c>
      <c r="R46" s="240">
        <v>-65</v>
      </c>
      <c r="S46" s="240">
        <v>-71</v>
      </c>
      <c r="T46" s="240">
        <v>-66</v>
      </c>
      <c r="U46" s="240">
        <v>-43</v>
      </c>
      <c r="V46" s="240">
        <v>-42</v>
      </c>
      <c r="W46" s="240">
        <v>-64</v>
      </c>
      <c r="X46" s="240">
        <v>-71</v>
      </c>
      <c r="Y46" s="240">
        <v>-57</v>
      </c>
      <c r="Z46" s="240">
        <v>-22</v>
      </c>
      <c r="AA46" s="240">
        <v>-29</v>
      </c>
      <c r="AB46" s="240">
        <v>-46</v>
      </c>
    </row>
    <row r="47" spans="1:28" s="11" customFormat="1">
      <c r="A47" s="72" t="s">
        <v>32</v>
      </c>
      <c r="B47" s="184"/>
      <c r="C47" s="184"/>
      <c r="D47" s="184"/>
      <c r="E47" s="259"/>
      <c r="F47" s="184">
        <f t="shared" ref="F47:K47" si="60">+F35+F45</f>
        <v>4058</v>
      </c>
      <c r="G47" s="184">
        <f t="shared" si="60"/>
        <v>4202</v>
      </c>
      <c r="H47" s="184">
        <f t="shared" si="60"/>
        <v>4780</v>
      </c>
      <c r="I47" s="259">
        <f t="shared" si="60"/>
        <v>4551</v>
      </c>
      <c r="J47" s="184">
        <f t="shared" si="60"/>
        <v>4513</v>
      </c>
      <c r="K47" s="184">
        <f t="shared" si="60"/>
        <v>5229</v>
      </c>
      <c r="L47" s="184">
        <f t="shared" ref="L47:P47" si="61">+L35+L45</f>
        <v>5168</v>
      </c>
      <c r="M47" s="322">
        <f t="shared" si="61"/>
        <v>5934</v>
      </c>
      <c r="N47" s="322">
        <f t="shared" si="61"/>
        <v>4907</v>
      </c>
      <c r="O47" s="322">
        <f t="shared" si="61"/>
        <v>5315</v>
      </c>
      <c r="P47" s="322">
        <f t="shared" si="61"/>
        <v>5778</v>
      </c>
      <c r="Q47" s="322">
        <f>+Q35+Q45</f>
        <v>5572</v>
      </c>
      <c r="R47" s="322">
        <f>+R35+R45</f>
        <v>5010</v>
      </c>
      <c r="S47" s="322">
        <f t="shared" ref="S47" si="62">+S35+S45</f>
        <v>3826</v>
      </c>
      <c r="T47" s="322">
        <f t="shared" ref="T47:V47" si="63">+T35+T45</f>
        <v>4696</v>
      </c>
      <c r="U47" s="322">
        <f t="shared" si="63"/>
        <v>5293</v>
      </c>
      <c r="V47" s="322">
        <f t="shared" si="63"/>
        <v>5343</v>
      </c>
      <c r="W47" s="322">
        <f t="shared" ref="W47" si="64">+W35+W45</f>
        <v>5872</v>
      </c>
      <c r="X47" s="322">
        <f>+X35+X45</f>
        <v>5945</v>
      </c>
      <c r="Y47" s="322">
        <f>+Y35+Y45</f>
        <v>6250</v>
      </c>
      <c r="Z47" s="259">
        <f>+Z35+Z45</f>
        <v>6671</v>
      </c>
      <c r="AA47" s="259">
        <f>+AA35+AA45</f>
        <v>7305</v>
      </c>
      <c r="AB47" s="259">
        <f>+AB35+AB45</f>
        <v>8448</v>
      </c>
    </row>
    <row r="48" spans="1:28" s="11" customFormat="1">
      <c r="A48" s="58" t="s">
        <v>187</v>
      </c>
      <c r="B48" s="181"/>
      <c r="C48" s="181"/>
      <c r="D48" s="181"/>
      <c r="E48" s="181"/>
      <c r="F48" s="181">
        <f t="shared" ref="F48:L48" si="65">+F47/F19</f>
        <v>0.19720089415881037</v>
      </c>
      <c r="G48" s="181">
        <f t="shared" si="65"/>
        <v>0.1963826704678226</v>
      </c>
      <c r="H48" s="181">
        <f t="shared" si="65"/>
        <v>0.22726192174202445</v>
      </c>
      <c r="I48" s="181">
        <f t="shared" si="65"/>
        <v>0.20097151689114595</v>
      </c>
      <c r="J48" s="181">
        <f t="shared" si="65"/>
        <v>0.20601661645211358</v>
      </c>
      <c r="K48" s="181">
        <f t="shared" si="65"/>
        <v>0.21376885654715669</v>
      </c>
      <c r="L48" s="181">
        <f t="shared" si="65"/>
        <v>0.21828933474128828</v>
      </c>
      <c r="M48" s="412">
        <f t="shared" ref="M48:V48" si="66">+M47/M19</f>
        <v>0.23435093400734569</v>
      </c>
      <c r="N48" s="412">
        <f t="shared" si="66"/>
        <v>0.20292791861378767</v>
      </c>
      <c r="O48" s="412">
        <f t="shared" si="66"/>
        <v>0.20777951524628616</v>
      </c>
      <c r="P48" s="412">
        <f t="shared" si="66"/>
        <v>0.2165991902834008</v>
      </c>
      <c r="Q48" s="412">
        <f t="shared" ref="Q48" si="67">+Q47/Q19</f>
        <v>0.20396061349244116</v>
      </c>
      <c r="R48" s="412">
        <f t="shared" si="66"/>
        <v>0.19961749940234283</v>
      </c>
      <c r="S48" s="412">
        <f t="shared" si="66"/>
        <v>0.15874201311094516</v>
      </c>
      <c r="T48" s="412">
        <f t="shared" ref="T48" si="68">+T47/T19</f>
        <v>0.18898144794559138</v>
      </c>
      <c r="U48" s="412">
        <f t="shared" si="66"/>
        <v>0.20564923459476261</v>
      </c>
      <c r="V48" s="412">
        <f t="shared" si="66"/>
        <v>0.20533415318396681</v>
      </c>
      <c r="W48" s="412">
        <f t="shared" ref="W48:AA48" si="69">+W47/W19</f>
        <v>0.21326360136558437</v>
      </c>
      <c r="X48" s="412">
        <f t="shared" si="69"/>
        <v>0.21366446233467509</v>
      </c>
      <c r="Y48" s="412">
        <f t="shared" si="69"/>
        <v>0.21162767074120475</v>
      </c>
      <c r="Z48" s="241">
        <f t="shared" si="69"/>
        <v>0.22173103769194974</v>
      </c>
      <c r="AA48" s="241">
        <f t="shared" si="69"/>
        <v>0.22062154570988493</v>
      </c>
      <c r="AB48" s="241">
        <f t="shared" ref="AB48" si="70">+AB47/AB19</f>
        <v>0.22188370016284079</v>
      </c>
    </row>
    <row r="49" spans="1:28">
      <c r="A49" s="58"/>
      <c r="B49" s="183"/>
      <c r="C49" s="183"/>
      <c r="D49" s="183"/>
      <c r="E49" s="183"/>
      <c r="F49" s="183"/>
      <c r="G49" s="183"/>
      <c r="H49" s="183"/>
      <c r="I49" s="183"/>
      <c r="J49" s="183"/>
      <c r="K49" s="183"/>
      <c r="L49" s="183"/>
      <c r="M49" s="213"/>
      <c r="N49" s="213"/>
      <c r="O49" s="213"/>
      <c r="P49" s="213"/>
      <c r="Q49" s="213"/>
      <c r="R49" s="213"/>
      <c r="S49" s="213"/>
      <c r="T49" s="213"/>
      <c r="U49" s="213"/>
      <c r="V49" s="213"/>
      <c r="W49" s="213"/>
      <c r="X49" s="213"/>
      <c r="Y49" s="213"/>
      <c r="Z49" s="240"/>
      <c r="AA49" s="240"/>
      <c r="AB49" s="240"/>
    </row>
    <row r="50" spans="1:28">
      <c r="A50" s="73" t="s">
        <v>33</v>
      </c>
      <c r="B50" s="186"/>
      <c r="C50" s="186"/>
      <c r="D50" s="186"/>
      <c r="E50" s="171"/>
      <c r="F50" s="186">
        <v>-1162</v>
      </c>
      <c r="G50" s="186">
        <v>-1164</v>
      </c>
      <c r="H50" s="186">
        <v>-1225</v>
      </c>
      <c r="I50" s="171">
        <v>-1379</v>
      </c>
      <c r="J50" s="186">
        <v>-1173</v>
      </c>
      <c r="K50" s="186">
        <v>-1335</v>
      </c>
      <c r="L50" s="186">
        <v>-1269</v>
      </c>
      <c r="M50" s="214">
        <v>-731</v>
      </c>
      <c r="N50" s="214">
        <v>-1204</v>
      </c>
      <c r="O50" s="214">
        <v>-1230</v>
      </c>
      <c r="P50" s="214">
        <v>-1354</v>
      </c>
      <c r="Q50" s="214">
        <v>-1241</v>
      </c>
      <c r="R50" s="214">
        <v>-1170</v>
      </c>
      <c r="S50" s="214">
        <v>-697</v>
      </c>
      <c r="T50" s="214">
        <v>-1078</v>
      </c>
      <c r="U50" s="214">
        <v>-1097</v>
      </c>
      <c r="V50" s="214">
        <v>-1226</v>
      </c>
      <c r="W50" s="214">
        <v>-1301</v>
      </c>
      <c r="X50" s="214">
        <v>-1388</v>
      </c>
      <c r="Y50" s="214">
        <v>-1361</v>
      </c>
      <c r="Z50" s="260">
        <v>-1458</v>
      </c>
      <c r="AA50" s="260">
        <v>-1627</v>
      </c>
      <c r="AB50" s="260">
        <v>-1912</v>
      </c>
    </row>
    <row r="51" spans="1:28">
      <c r="A51" s="74"/>
      <c r="B51" s="185"/>
      <c r="C51" s="185"/>
      <c r="D51" s="185"/>
      <c r="E51" s="185"/>
      <c r="F51" s="185"/>
      <c r="G51" s="185"/>
      <c r="H51" s="185"/>
      <c r="I51" s="185"/>
      <c r="J51" s="185"/>
      <c r="K51" s="407"/>
      <c r="L51" s="407"/>
      <c r="M51" s="413"/>
      <c r="N51" s="413"/>
      <c r="O51" s="413"/>
      <c r="P51" s="413"/>
      <c r="Q51" s="413"/>
      <c r="R51" s="413"/>
      <c r="S51" s="413"/>
      <c r="T51" s="413"/>
      <c r="U51" s="413"/>
      <c r="V51" s="413"/>
      <c r="W51" s="413"/>
      <c r="X51" s="413"/>
      <c r="Y51" s="413"/>
      <c r="Z51" s="663"/>
      <c r="AA51" s="663"/>
      <c r="AB51" s="663"/>
    </row>
    <row r="52" spans="1:28" s="11" customFormat="1">
      <c r="A52" s="72" t="s">
        <v>55</v>
      </c>
      <c r="B52" s="184"/>
      <c r="C52" s="184"/>
      <c r="D52" s="184"/>
      <c r="E52" s="184"/>
      <c r="F52" s="184">
        <f t="shared" ref="F52:L52" si="71">+F47+F50</f>
        <v>2896</v>
      </c>
      <c r="G52" s="184">
        <f t="shared" si="71"/>
        <v>3038</v>
      </c>
      <c r="H52" s="184">
        <f t="shared" si="71"/>
        <v>3555</v>
      </c>
      <c r="I52" s="184">
        <f t="shared" si="71"/>
        <v>3172</v>
      </c>
      <c r="J52" s="184">
        <f t="shared" si="71"/>
        <v>3340</v>
      </c>
      <c r="K52" s="184">
        <f t="shared" si="71"/>
        <v>3894</v>
      </c>
      <c r="L52" s="184">
        <f t="shared" si="71"/>
        <v>3899</v>
      </c>
      <c r="M52" s="322">
        <f t="shared" ref="M52:V52" si="72">+M47+M50</f>
        <v>5203</v>
      </c>
      <c r="N52" s="322">
        <f t="shared" si="72"/>
        <v>3703</v>
      </c>
      <c r="O52" s="322">
        <f t="shared" si="72"/>
        <v>4085</v>
      </c>
      <c r="P52" s="322">
        <f t="shared" si="72"/>
        <v>4424</v>
      </c>
      <c r="Q52" s="322">
        <f t="shared" ref="Q52" si="73">+Q47+Q50</f>
        <v>4331</v>
      </c>
      <c r="R52" s="322">
        <f t="shared" si="72"/>
        <v>3840</v>
      </c>
      <c r="S52" s="322">
        <f t="shared" si="72"/>
        <v>3129</v>
      </c>
      <c r="T52" s="322">
        <f t="shared" ref="T52" si="74">+T47+T50</f>
        <v>3618</v>
      </c>
      <c r="U52" s="322">
        <f t="shared" si="72"/>
        <v>4196</v>
      </c>
      <c r="V52" s="322">
        <f t="shared" si="72"/>
        <v>4117</v>
      </c>
      <c r="W52" s="322">
        <f t="shared" ref="W52:Z52" si="75">+W47+W50</f>
        <v>4571</v>
      </c>
      <c r="X52" s="322">
        <f t="shared" si="75"/>
        <v>4557</v>
      </c>
      <c r="Y52" s="322">
        <f t="shared" si="75"/>
        <v>4889</v>
      </c>
      <c r="Z52" s="259">
        <f t="shared" si="75"/>
        <v>5213</v>
      </c>
      <c r="AA52" s="259">
        <f t="shared" ref="AA52" si="76">+AA47+AA50</f>
        <v>5678</v>
      </c>
      <c r="AB52" s="259">
        <f>+AB47+AB50</f>
        <v>6536</v>
      </c>
    </row>
    <row r="53" spans="1:28">
      <c r="A53" s="73" t="s">
        <v>56</v>
      </c>
      <c r="B53" s="187"/>
      <c r="C53" s="187"/>
      <c r="D53" s="187"/>
      <c r="E53" s="172"/>
      <c r="F53" s="187">
        <v>1102</v>
      </c>
      <c r="G53" s="187">
        <v>1046</v>
      </c>
      <c r="H53" s="187">
        <v>879</v>
      </c>
      <c r="I53" s="172">
        <v>986</v>
      </c>
      <c r="J53" s="187">
        <v>1081</v>
      </c>
      <c r="K53" s="187">
        <v>89139</v>
      </c>
      <c r="L53" s="187">
        <v>-121</v>
      </c>
      <c r="M53" s="462">
        <v>0</v>
      </c>
      <c r="N53" s="462">
        <v>0</v>
      </c>
      <c r="O53" s="462">
        <v>0</v>
      </c>
      <c r="P53" s="462">
        <v>0</v>
      </c>
      <c r="Q53" s="462">
        <v>0</v>
      </c>
      <c r="R53" s="462">
        <v>0</v>
      </c>
      <c r="S53" s="462">
        <v>0</v>
      </c>
      <c r="T53" s="462">
        <v>0</v>
      </c>
      <c r="U53" s="462">
        <v>0</v>
      </c>
      <c r="V53" s="462">
        <v>0</v>
      </c>
      <c r="W53" s="462">
        <v>0</v>
      </c>
      <c r="X53" s="462">
        <v>0</v>
      </c>
      <c r="Y53" s="462">
        <v>0</v>
      </c>
      <c r="Z53" s="664">
        <v>0</v>
      </c>
      <c r="AA53" s="664">
        <v>0</v>
      </c>
      <c r="AB53" s="664">
        <v>0</v>
      </c>
    </row>
    <row r="54" spans="1:28" s="11" customFormat="1">
      <c r="A54" s="72" t="s">
        <v>34</v>
      </c>
      <c r="B54" s="184"/>
      <c r="C54" s="184"/>
      <c r="D54" s="184"/>
      <c r="E54" s="184"/>
      <c r="F54" s="184">
        <f t="shared" ref="F54:K54" si="77">+F52+F53</f>
        <v>3998</v>
      </c>
      <c r="G54" s="184">
        <f t="shared" si="77"/>
        <v>4084</v>
      </c>
      <c r="H54" s="184">
        <f t="shared" si="77"/>
        <v>4434</v>
      </c>
      <c r="I54" s="322">
        <f t="shared" si="77"/>
        <v>4158</v>
      </c>
      <c r="J54" s="184">
        <f t="shared" si="77"/>
        <v>4421</v>
      </c>
      <c r="K54" s="184">
        <f t="shared" si="77"/>
        <v>93033</v>
      </c>
      <c r="L54" s="184">
        <f t="shared" ref="L54:Q54" si="78">+L52+L53</f>
        <v>3778</v>
      </c>
      <c r="M54" s="322">
        <f t="shared" si="78"/>
        <v>5203</v>
      </c>
      <c r="N54" s="322">
        <f t="shared" si="78"/>
        <v>3703</v>
      </c>
      <c r="O54" s="322">
        <f t="shared" si="78"/>
        <v>4085</v>
      </c>
      <c r="P54" s="322">
        <f t="shared" si="78"/>
        <v>4424</v>
      </c>
      <c r="Q54" s="322">
        <f t="shared" si="78"/>
        <v>4331</v>
      </c>
      <c r="R54" s="322">
        <f t="shared" ref="R54:V54" si="79">+R52+R53</f>
        <v>3840</v>
      </c>
      <c r="S54" s="322">
        <f t="shared" si="79"/>
        <v>3129</v>
      </c>
      <c r="T54" s="322">
        <f t="shared" ref="T54" si="80">+T52+T53</f>
        <v>3618</v>
      </c>
      <c r="U54" s="322">
        <f t="shared" si="79"/>
        <v>4196</v>
      </c>
      <c r="V54" s="322">
        <f t="shared" si="79"/>
        <v>4117</v>
      </c>
      <c r="W54" s="322">
        <f t="shared" ref="W54:Y54" si="81">+W52+W53</f>
        <v>4571</v>
      </c>
      <c r="X54" s="322">
        <f t="shared" si="81"/>
        <v>4557</v>
      </c>
      <c r="Y54" s="322">
        <f t="shared" si="81"/>
        <v>4889</v>
      </c>
      <c r="Z54" s="259">
        <f t="shared" ref="Z54:AA54" si="82">+Z52+Z53</f>
        <v>5213</v>
      </c>
      <c r="AA54" s="259">
        <f t="shared" si="82"/>
        <v>5678</v>
      </c>
      <c r="AB54" s="259">
        <f t="shared" ref="AB54" si="83">+AB52+AB53</f>
        <v>6536</v>
      </c>
    </row>
    <row r="55" spans="1:28" s="11" customFormat="1">
      <c r="A55" s="58" t="s">
        <v>35</v>
      </c>
      <c r="B55" s="181"/>
      <c r="C55" s="181"/>
      <c r="D55" s="181"/>
      <c r="E55" s="181"/>
      <c r="F55" s="181">
        <f t="shared" ref="F55:L55" si="84">+F52/F19</f>
        <v>0.14073282145981145</v>
      </c>
      <c r="G55" s="181">
        <f>+G52/G19</f>
        <v>0.14198252091414684</v>
      </c>
      <c r="H55" s="181">
        <f t="shared" si="84"/>
        <v>0.16902011125374411</v>
      </c>
      <c r="I55" s="181">
        <f t="shared" si="84"/>
        <v>0.14007507175977038</v>
      </c>
      <c r="J55" s="181">
        <f>+J52/J19</f>
        <v>0.15246964302017713</v>
      </c>
      <c r="K55" s="181">
        <f t="shared" si="84"/>
        <v>0.15919218347573688</v>
      </c>
      <c r="L55" s="181">
        <f t="shared" si="84"/>
        <v>0.164688489968321</v>
      </c>
      <c r="M55" s="412">
        <f t="shared" ref="M55:V55" si="85">+M52/M19</f>
        <v>0.20548161604991905</v>
      </c>
      <c r="N55" s="412">
        <f t="shared" si="85"/>
        <v>0.15313676026632481</v>
      </c>
      <c r="O55" s="412">
        <f t="shared" si="85"/>
        <v>0.15969507427677873</v>
      </c>
      <c r="P55" s="412">
        <f t="shared" si="85"/>
        <v>0.16584195531563953</v>
      </c>
      <c r="Q55" s="412">
        <f t="shared" ref="Q55" si="86">+Q52/Q19</f>
        <v>0.1585343533804312</v>
      </c>
      <c r="R55" s="412">
        <f t="shared" si="85"/>
        <v>0.15300023906287352</v>
      </c>
      <c r="S55" s="412">
        <f t="shared" si="85"/>
        <v>0.12982325118247448</v>
      </c>
      <c r="T55" s="412">
        <f t="shared" ref="T55" si="87">+T52/T19</f>
        <v>0.14559942049981892</v>
      </c>
      <c r="U55" s="412">
        <f t="shared" si="85"/>
        <v>0.16302743025876137</v>
      </c>
      <c r="V55" s="412">
        <f t="shared" si="85"/>
        <v>0.15821836209215634</v>
      </c>
      <c r="W55" s="412">
        <f t="shared" ref="W55:AA55" si="88">+W52/W19</f>
        <v>0.16601292946902013</v>
      </c>
      <c r="X55" s="412">
        <f t="shared" si="88"/>
        <v>0.16377947096032203</v>
      </c>
      <c r="Y55" s="412">
        <f t="shared" si="88"/>
        <v>0.1655436291606</v>
      </c>
      <c r="Z55" s="241">
        <f t="shared" si="88"/>
        <v>0.17326995944957788</v>
      </c>
      <c r="AA55" s="241">
        <f t="shared" si="88"/>
        <v>0.17148379692549304</v>
      </c>
      <c r="AB55" s="241">
        <f t="shared" ref="AB55" si="89">+AB52/AB19</f>
        <v>0.1716657036297736</v>
      </c>
    </row>
    <row r="56" spans="1:28" s="11" customFormat="1">
      <c r="A56" s="58" t="s">
        <v>91</v>
      </c>
      <c r="B56" s="183"/>
      <c r="C56" s="183"/>
      <c r="D56" s="183"/>
      <c r="E56" s="171"/>
      <c r="F56" s="213">
        <v>3992</v>
      </c>
      <c r="G56" s="213">
        <v>4079</v>
      </c>
      <c r="H56" s="213">
        <v>4429</v>
      </c>
      <c r="I56" s="240">
        <v>4152</v>
      </c>
      <c r="J56" s="213">
        <v>4415</v>
      </c>
      <c r="K56" s="213">
        <v>92774</v>
      </c>
      <c r="L56" s="213">
        <v>3775</v>
      </c>
      <c r="M56" s="213">
        <v>5200</v>
      </c>
      <c r="N56" s="213">
        <v>3698</v>
      </c>
      <c r="O56" s="213">
        <v>4080</v>
      </c>
      <c r="P56" s="213">
        <v>4418</v>
      </c>
      <c r="Q56" s="213">
        <v>4326</v>
      </c>
      <c r="R56" s="213">
        <v>3836</v>
      </c>
      <c r="S56" s="213">
        <v>3129</v>
      </c>
      <c r="T56" s="213">
        <v>3618</v>
      </c>
      <c r="U56" s="213">
        <v>4196</v>
      </c>
      <c r="V56" s="213">
        <v>4115</v>
      </c>
      <c r="W56" s="213">
        <v>4569</v>
      </c>
      <c r="X56" s="213">
        <v>4557</v>
      </c>
      <c r="Y56" s="213">
        <v>4889</v>
      </c>
      <c r="Z56" s="240">
        <v>5213</v>
      </c>
      <c r="AA56" s="240">
        <v>5678</v>
      </c>
      <c r="AB56" s="240">
        <v>6533</v>
      </c>
    </row>
    <row r="57" spans="1:28" s="11" customFormat="1">
      <c r="A57" s="58" t="s">
        <v>90</v>
      </c>
      <c r="B57" s="183"/>
      <c r="C57" s="183"/>
      <c r="D57" s="183"/>
      <c r="E57" s="171"/>
      <c r="F57" s="213">
        <v>6</v>
      </c>
      <c r="G57" s="213">
        <v>5</v>
      </c>
      <c r="H57" s="213">
        <v>5</v>
      </c>
      <c r="I57" s="240">
        <v>6</v>
      </c>
      <c r="J57" s="213">
        <v>6</v>
      </c>
      <c r="K57" s="213">
        <v>259</v>
      </c>
      <c r="L57" s="213">
        <v>3</v>
      </c>
      <c r="M57" s="213">
        <v>3</v>
      </c>
      <c r="N57" s="213">
        <v>5</v>
      </c>
      <c r="O57" s="213">
        <v>5</v>
      </c>
      <c r="P57" s="213">
        <v>6</v>
      </c>
      <c r="Q57" s="213">
        <v>5</v>
      </c>
      <c r="R57" s="213">
        <v>4</v>
      </c>
      <c r="S57" s="213">
        <v>0</v>
      </c>
      <c r="T57" s="213">
        <v>0</v>
      </c>
      <c r="U57" s="213">
        <v>0</v>
      </c>
      <c r="V57" s="213">
        <v>2</v>
      </c>
      <c r="W57" s="213">
        <v>2</v>
      </c>
      <c r="X57" s="213">
        <v>0</v>
      </c>
      <c r="Y57" s="213">
        <v>0</v>
      </c>
      <c r="Z57" s="213">
        <v>0</v>
      </c>
      <c r="AA57" s="213">
        <v>0</v>
      </c>
      <c r="AB57" s="240">
        <v>3</v>
      </c>
    </row>
    <row r="58" spans="1:28" s="11" customFormat="1">
      <c r="A58" s="60"/>
      <c r="B58" s="251"/>
      <c r="C58" s="64"/>
      <c r="D58" s="64"/>
      <c r="E58" s="64"/>
      <c r="F58" s="251"/>
      <c r="G58" s="64"/>
      <c r="H58" s="64"/>
      <c r="I58" s="64"/>
      <c r="J58" s="251"/>
      <c r="K58" s="251"/>
      <c r="L58" s="251"/>
      <c r="M58" s="414"/>
      <c r="N58" s="414"/>
      <c r="O58" s="414"/>
      <c r="P58" s="414"/>
      <c r="Q58" s="414"/>
      <c r="R58" s="414"/>
      <c r="S58" s="414"/>
      <c r="T58" s="414"/>
      <c r="U58" s="414"/>
      <c r="V58" s="414"/>
      <c r="W58" s="414"/>
      <c r="X58" s="414"/>
      <c r="Y58" s="414"/>
      <c r="Z58" s="414"/>
      <c r="AA58" s="414"/>
      <c r="AB58" s="414"/>
    </row>
    <row r="59" spans="1:28">
      <c r="A59" s="59" t="s">
        <v>182</v>
      </c>
      <c r="B59" s="188"/>
      <c r="C59" s="188"/>
      <c r="D59" s="188"/>
      <c r="E59" s="188"/>
      <c r="F59" s="188">
        <f t="shared" ref="F59:L59" si="90">SUM(F60:F64)</f>
        <v>-122</v>
      </c>
      <c r="G59" s="188">
        <f t="shared" si="90"/>
        <v>-133</v>
      </c>
      <c r="H59" s="188">
        <f t="shared" si="90"/>
        <v>336</v>
      </c>
      <c r="I59" s="188">
        <f t="shared" si="90"/>
        <v>-157</v>
      </c>
      <c r="J59" s="188">
        <f t="shared" si="90"/>
        <v>54</v>
      </c>
      <c r="K59" s="188">
        <f t="shared" si="90"/>
        <v>-55</v>
      </c>
      <c r="L59" s="188">
        <f t="shared" si="90"/>
        <v>-59</v>
      </c>
      <c r="M59" s="408">
        <f t="shared" ref="M59:P59" si="91">SUM(M60:M64)</f>
        <v>112</v>
      </c>
      <c r="N59" s="408">
        <f t="shared" si="91"/>
        <v>-214</v>
      </c>
      <c r="O59" s="408">
        <f t="shared" si="91"/>
        <v>-243</v>
      </c>
      <c r="P59" s="408">
        <f t="shared" si="91"/>
        <v>-37</v>
      </c>
      <c r="Q59" s="408">
        <f t="shared" ref="Q59:AB59" si="92">SUM(Q60:Q64)</f>
        <v>-286</v>
      </c>
      <c r="R59" s="408">
        <f t="shared" si="92"/>
        <v>25</v>
      </c>
      <c r="S59" s="408">
        <f t="shared" si="92"/>
        <v>-587</v>
      </c>
      <c r="T59" s="408">
        <f t="shared" si="92"/>
        <v>-261</v>
      </c>
      <c r="U59" s="408">
        <f t="shared" si="92"/>
        <v>-29</v>
      </c>
      <c r="V59" s="408">
        <f t="shared" si="92"/>
        <v>-262</v>
      </c>
      <c r="W59" s="408">
        <f t="shared" si="92"/>
        <v>-102</v>
      </c>
      <c r="X59" s="408">
        <f t="shared" si="92"/>
        <v>-109</v>
      </c>
      <c r="Y59" s="408">
        <f t="shared" si="92"/>
        <v>-214</v>
      </c>
      <c r="Z59" s="408">
        <f t="shared" si="92"/>
        <v>224</v>
      </c>
      <c r="AA59" s="408">
        <f t="shared" si="92"/>
        <v>237</v>
      </c>
      <c r="AB59" s="408">
        <f t="shared" si="92"/>
        <v>-91</v>
      </c>
    </row>
    <row r="60" spans="1:28" outlineLevel="1">
      <c r="A60" s="73" t="s">
        <v>2</v>
      </c>
      <c r="B60" s="169"/>
      <c r="C60" s="169"/>
      <c r="D60" s="169"/>
      <c r="E60" s="169"/>
      <c r="F60" s="169"/>
      <c r="G60" s="169"/>
      <c r="H60" s="169"/>
      <c r="I60" s="169"/>
      <c r="J60" s="169"/>
      <c r="K60" s="169"/>
      <c r="L60" s="169"/>
      <c r="M60" s="324"/>
      <c r="N60" s="324"/>
      <c r="O60" s="324"/>
      <c r="P60" s="324"/>
      <c r="Q60" s="324"/>
      <c r="R60" s="324"/>
      <c r="S60" s="324"/>
      <c r="T60" s="324"/>
      <c r="U60" s="324"/>
      <c r="V60" s="324"/>
      <c r="W60" s="324"/>
      <c r="X60" s="324"/>
      <c r="Y60" s="324"/>
      <c r="Z60" s="324"/>
      <c r="AA60" s="324"/>
      <c r="AB60" s="324"/>
    </row>
    <row r="61" spans="1:28" outlineLevel="1">
      <c r="A61" s="73" t="s">
        <v>192</v>
      </c>
      <c r="B61" s="169"/>
      <c r="C61" s="169"/>
      <c r="D61" s="169"/>
      <c r="E61" s="169"/>
      <c r="F61" s="169"/>
      <c r="G61" s="169"/>
      <c r="H61" s="324"/>
      <c r="I61" s="324"/>
      <c r="J61" s="169"/>
      <c r="K61" s="169"/>
      <c r="L61" s="169"/>
      <c r="M61" s="324"/>
      <c r="N61" s="324"/>
      <c r="O61" s="324"/>
      <c r="P61" s="324"/>
      <c r="Q61" s="324"/>
      <c r="R61" s="324"/>
      <c r="S61" s="324">
        <v>-300</v>
      </c>
      <c r="T61" s="324"/>
      <c r="U61" s="324"/>
      <c r="V61" s="324"/>
      <c r="W61" s="324"/>
      <c r="X61" s="324"/>
      <c r="Y61" s="324"/>
      <c r="Z61" s="324"/>
      <c r="AA61" s="324"/>
      <c r="AB61" s="324"/>
    </row>
    <row r="62" spans="1:28" outlineLevel="1">
      <c r="A62" s="73" t="s">
        <v>3</v>
      </c>
      <c r="B62" s="169"/>
      <c r="C62" s="169"/>
      <c r="D62" s="170"/>
      <c r="E62" s="170"/>
      <c r="F62" s="169"/>
      <c r="G62" s="169"/>
      <c r="H62" s="258">
        <v>380</v>
      </c>
      <c r="I62" s="258"/>
      <c r="J62" s="169"/>
      <c r="K62" s="169"/>
      <c r="L62" s="169"/>
      <c r="M62" s="324"/>
      <c r="N62" s="324">
        <v>-22</v>
      </c>
      <c r="O62" s="324">
        <v>-30</v>
      </c>
      <c r="P62" s="324"/>
      <c r="Q62" s="324">
        <v>-65</v>
      </c>
      <c r="R62" s="324">
        <v>-30</v>
      </c>
      <c r="S62" s="324"/>
      <c r="T62" s="258">
        <v>-160</v>
      </c>
      <c r="U62" s="258"/>
      <c r="V62" s="258"/>
      <c r="W62" s="258"/>
      <c r="X62" s="258"/>
      <c r="Y62" s="258"/>
      <c r="Z62" s="258"/>
      <c r="AA62" s="258"/>
      <c r="AB62" s="258"/>
    </row>
    <row r="63" spans="1:28" outlineLevel="1">
      <c r="A63" s="73" t="s">
        <v>194</v>
      </c>
      <c r="B63" s="169"/>
      <c r="C63" s="169"/>
      <c r="D63" s="170"/>
      <c r="E63" s="170"/>
      <c r="F63" s="169"/>
      <c r="G63" s="169"/>
      <c r="H63" s="258"/>
      <c r="I63" s="258">
        <v>-30</v>
      </c>
      <c r="J63" s="169">
        <v>109</v>
      </c>
      <c r="K63" s="169"/>
      <c r="L63" s="169"/>
      <c r="M63" s="324"/>
      <c r="N63" s="324"/>
      <c r="O63" s="324"/>
      <c r="P63" s="324"/>
      <c r="Q63" s="324"/>
      <c r="R63" s="324"/>
      <c r="S63" s="324">
        <v>-50</v>
      </c>
      <c r="T63" s="324"/>
      <c r="U63" s="324"/>
      <c r="V63" s="324"/>
      <c r="W63" s="324"/>
      <c r="X63" s="324"/>
      <c r="Y63" s="324"/>
      <c r="Z63" s="324"/>
      <c r="AA63" s="324"/>
      <c r="AB63" s="324"/>
    </row>
    <row r="64" spans="1:28" outlineLevel="1">
      <c r="A64" s="59" t="s">
        <v>5</v>
      </c>
      <c r="B64" s="193"/>
      <c r="C64" s="193"/>
      <c r="D64" s="276"/>
      <c r="E64" s="276"/>
      <c r="F64" s="193">
        <v>-122</v>
      </c>
      <c r="G64" s="193">
        <v>-133</v>
      </c>
      <c r="H64" s="349">
        <v>-44</v>
      </c>
      <c r="I64" s="349">
        <v>-127</v>
      </c>
      <c r="J64" s="188">
        <v>-55</v>
      </c>
      <c r="K64" s="188">
        <v>-55</v>
      </c>
      <c r="L64" s="188">
        <v>-59</v>
      </c>
      <c r="M64" s="408">
        <v>112</v>
      </c>
      <c r="N64" s="408">
        <v>-192</v>
      </c>
      <c r="O64" s="408">
        <v>-213</v>
      </c>
      <c r="P64" s="408">
        <v>-37</v>
      </c>
      <c r="Q64" s="408">
        <v>-221</v>
      </c>
      <c r="R64" s="261">
        <v>55</v>
      </c>
      <c r="S64" s="261">
        <v>-237</v>
      </c>
      <c r="T64" s="261">
        <v>-101</v>
      </c>
      <c r="U64" s="261">
        <v>-29</v>
      </c>
      <c r="V64" s="261">
        <v>-262</v>
      </c>
      <c r="W64" s="261">
        <v>-102</v>
      </c>
      <c r="X64" s="261">
        <v>-109</v>
      </c>
      <c r="Y64" s="261">
        <v>-214</v>
      </c>
      <c r="Z64" s="261">
        <v>224</v>
      </c>
      <c r="AA64" s="261">
        <v>237</v>
      </c>
      <c r="AB64" s="261">
        <v>-91</v>
      </c>
    </row>
    <row r="65" spans="1:28">
      <c r="A65" s="58" t="s">
        <v>36</v>
      </c>
      <c r="B65" s="169"/>
      <c r="C65" s="169"/>
      <c r="D65" s="169"/>
      <c r="E65" s="169"/>
      <c r="F65" s="169">
        <f t="shared" ref="F65:K65" si="93">+F35-F60-F61-F63-F62-F64</f>
        <v>4412</v>
      </c>
      <c r="G65" s="183">
        <f t="shared" si="93"/>
        <v>4730</v>
      </c>
      <c r="H65" s="324">
        <f t="shared" si="93"/>
        <v>4666</v>
      </c>
      <c r="I65" s="324">
        <f t="shared" si="93"/>
        <v>5016</v>
      </c>
      <c r="J65" s="183">
        <f t="shared" si="93"/>
        <v>4779</v>
      </c>
      <c r="K65" s="183">
        <f t="shared" si="93"/>
        <v>5485</v>
      </c>
      <c r="L65" s="183">
        <f t="shared" ref="L65:O65" si="94">+L35-L60-L61-L63-L62-L64</f>
        <v>5322</v>
      </c>
      <c r="M65" s="213">
        <f t="shared" si="94"/>
        <v>5549</v>
      </c>
      <c r="N65" s="213">
        <f t="shared" si="94"/>
        <v>5262</v>
      </c>
      <c r="O65" s="213">
        <f t="shared" si="94"/>
        <v>5622</v>
      </c>
      <c r="P65" s="213">
        <f t="shared" ref="P65:S65" si="95">+P35-P60-P61-P63-P62-P64</f>
        <v>5880</v>
      </c>
      <c r="Q65" s="213">
        <f t="shared" si="95"/>
        <v>5913</v>
      </c>
      <c r="R65" s="213">
        <f t="shared" si="95"/>
        <v>5099</v>
      </c>
      <c r="S65" s="213">
        <f t="shared" si="95"/>
        <v>4476</v>
      </c>
      <c r="T65" s="213">
        <f t="shared" ref="T65" si="96">+T35-T60-T61-T63-T62-T64</f>
        <v>5021</v>
      </c>
      <c r="U65" s="213">
        <f t="shared" ref="U65:Z65" si="97">+U35-U60-U61-U63-U62-U64</f>
        <v>5402</v>
      </c>
      <c r="V65" s="213">
        <f t="shared" si="97"/>
        <v>5649</v>
      </c>
      <c r="W65" s="213">
        <f t="shared" si="97"/>
        <v>6026</v>
      </c>
      <c r="X65" s="213">
        <f t="shared" si="97"/>
        <v>6109</v>
      </c>
      <c r="Y65" s="213">
        <f t="shared" si="97"/>
        <v>6462</v>
      </c>
      <c r="Z65" s="213">
        <f t="shared" si="97"/>
        <v>6525</v>
      </c>
      <c r="AA65" s="213">
        <f>+AA35-AA60-AA61-AA63-AA62-AA64</f>
        <v>7042</v>
      </c>
      <c r="AB65" s="213">
        <f>+AB35-AB60-AB61-AB63-AB62-AB64</f>
        <v>8469</v>
      </c>
    </row>
    <row r="66" spans="1:28">
      <c r="A66" s="60"/>
      <c r="B66" s="184"/>
      <c r="C66" s="184"/>
      <c r="D66" s="184"/>
      <c r="E66" s="184"/>
      <c r="F66" s="184"/>
      <c r="G66" s="184"/>
      <c r="H66" s="184"/>
      <c r="I66" s="184"/>
      <c r="J66" s="184"/>
      <c r="K66" s="184"/>
      <c r="L66" s="184"/>
      <c r="M66" s="322"/>
      <c r="N66" s="322"/>
      <c r="O66" s="322"/>
      <c r="P66" s="322"/>
      <c r="Q66" s="322"/>
      <c r="R66" s="322"/>
      <c r="S66" s="322"/>
      <c r="T66" s="322"/>
      <c r="U66" s="322"/>
      <c r="V66" s="322"/>
      <c r="W66" s="322"/>
      <c r="X66" s="322"/>
      <c r="Y66" s="322"/>
      <c r="Z66" s="322"/>
      <c r="AA66" s="322"/>
      <c r="AB66" s="322"/>
    </row>
    <row r="67" spans="1:28">
      <c r="A67" s="59" t="s">
        <v>37</v>
      </c>
      <c r="B67" s="189"/>
      <c r="C67" s="189"/>
      <c r="D67" s="268"/>
      <c r="E67" s="268"/>
      <c r="F67" s="189"/>
      <c r="G67" s="189"/>
      <c r="H67" s="268"/>
      <c r="I67" s="268"/>
      <c r="J67" s="189"/>
      <c r="K67" s="189"/>
      <c r="L67" s="189"/>
      <c r="M67" s="325"/>
      <c r="N67" s="325"/>
      <c r="O67" s="325"/>
      <c r="P67" s="325"/>
      <c r="Q67" s="325"/>
      <c r="R67" s="325"/>
      <c r="S67" s="325"/>
      <c r="T67" s="325"/>
      <c r="U67" s="325"/>
      <c r="V67" s="325"/>
      <c r="W67" s="325"/>
      <c r="X67" s="325"/>
      <c r="Y67" s="325"/>
      <c r="Z67" s="325"/>
      <c r="AA67" s="325"/>
      <c r="AB67" s="325"/>
    </row>
    <row r="68" spans="1:28" outlineLevel="1">
      <c r="A68" s="73" t="s">
        <v>2</v>
      </c>
      <c r="B68" s="190"/>
      <c r="C68" s="190"/>
      <c r="D68" s="190"/>
      <c r="E68" s="190"/>
      <c r="F68" s="190">
        <f t="shared" ref="F68:K71" si="98">(F29-F60)/F14</f>
        <v>0.22982304704359086</v>
      </c>
      <c r="G68" s="190">
        <f t="shared" si="98"/>
        <v>0.23140581359263473</v>
      </c>
      <c r="H68" s="190">
        <f t="shared" si="98"/>
        <v>0.2329355108877722</v>
      </c>
      <c r="I68" s="190">
        <f t="shared" si="98"/>
        <v>0.22707674619143431</v>
      </c>
      <c r="J68" s="190">
        <f>(J29-J60)/J14</f>
        <v>0.2310220852593734</v>
      </c>
      <c r="K68" s="190">
        <f t="shared" si="98"/>
        <v>0.23415586721107759</v>
      </c>
      <c r="L68" s="190">
        <f t="shared" ref="L68:M71" si="99">(L29-L60)/L14</f>
        <v>0.23666696246339516</v>
      </c>
      <c r="M68" s="326">
        <f t="shared" si="99"/>
        <v>0.23149888907878996</v>
      </c>
      <c r="N68" s="326">
        <f t="shared" ref="N68:Q68" si="100">(N29-N60)/N14</f>
        <v>0.22970957269456874</v>
      </c>
      <c r="O68" s="326">
        <f t="shared" ref="O68" si="101">(O29-O60)/O14</f>
        <v>0.23158510105227995</v>
      </c>
      <c r="P68" s="326">
        <f t="shared" si="100"/>
        <v>0.2352606789020627</v>
      </c>
      <c r="Q68" s="326">
        <f t="shared" si="100"/>
        <v>0.23093405285294819</v>
      </c>
      <c r="R68" s="326">
        <f t="shared" ref="R68:V68" si="102">(R29-R60)/R14</f>
        <v>0.21746634449430446</v>
      </c>
      <c r="S68" s="326">
        <f t="shared" si="102"/>
        <v>0.21429197720298115</v>
      </c>
      <c r="T68" s="326">
        <f t="shared" si="102"/>
        <v>0.22952060555088311</v>
      </c>
      <c r="U68" s="326">
        <f t="shared" si="102"/>
        <v>0.23822914992768762</v>
      </c>
      <c r="V68" s="326">
        <f t="shared" si="102"/>
        <v>0.23693803159173754</v>
      </c>
      <c r="W68" s="326">
        <f t="shared" ref="W68:X68" si="103">(W29-W60)/W14</f>
        <v>0.23878152636750738</v>
      </c>
      <c r="X68" s="326">
        <f t="shared" si="103"/>
        <v>0.24132270168855535</v>
      </c>
      <c r="Y68" s="326">
        <f t="shared" ref="Y68" si="104">(Y29-Y60)/Y14</f>
        <v>0.23920493488690883</v>
      </c>
      <c r="Z68" s="326">
        <f t="shared" ref="Y68:Z69" si="105">(Z29-Z60)/Z14</f>
        <v>0.23825629462608042</v>
      </c>
      <c r="AA68" s="326">
        <f t="shared" ref="AA68:AB68" si="106">(AA29-AA60)/AA14</f>
        <v>0.22853544188650199</v>
      </c>
      <c r="AB68" s="326">
        <f t="shared" si="106"/>
        <v>0.24198571166880381</v>
      </c>
    </row>
    <row r="69" spans="1:28" outlineLevel="1">
      <c r="A69" s="73" t="s">
        <v>192</v>
      </c>
      <c r="B69" s="190"/>
      <c r="C69" s="190"/>
      <c r="D69" s="62"/>
      <c r="E69" s="62"/>
      <c r="F69" s="190">
        <f t="shared" si="98"/>
        <v>0.24742268041237114</v>
      </c>
      <c r="G69" s="190">
        <f t="shared" si="98"/>
        <v>0.25026221942521504</v>
      </c>
      <c r="H69" s="62">
        <f t="shared" si="98"/>
        <v>0.2534707614640303</v>
      </c>
      <c r="I69" s="62">
        <f t="shared" si="98"/>
        <v>0.25817555938037867</v>
      </c>
      <c r="J69" s="190">
        <f>(J30-J61)/J15</f>
        <v>0.24586108468125595</v>
      </c>
      <c r="K69" s="190">
        <f t="shared" si="98"/>
        <v>0.25766550522648085</v>
      </c>
      <c r="L69" s="190">
        <f t="shared" si="99"/>
        <v>0.2494309559939302</v>
      </c>
      <c r="M69" s="326">
        <f t="shared" si="99"/>
        <v>0.25017421602787454</v>
      </c>
      <c r="N69" s="326">
        <f t="shared" ref="N69:Q69" si="107">(N30-N61)/N15</f>
        <v>0.2459546925566343</v>
      </c>
      <c r="O69" s="326">
        <f t="shared" ref="O69" si="108">(O30-O61)/O15</f>
        <v>0.2479646017699115</v>
      </c>
      <c r="P69" s="326">
        <f t="shared" si="107"/>
        <v>0.24692975274275422</v>
      </c>
      <c r="Q69" s="326">
        <f t="shared" si="107"/>
        <v>0.24253048780487804</v>
      </c>
      <c r="R69" s="326">
        <f t="shared" ref="R69" si="109">(R30-R61)/R15</f>
        <v>0.24305893813930832</v>
      </c>
      <c r="S69" s="326">
        <f t="shared" ref="S69:U70" si="110">(S30-S61)/S15</f>
        <v>0.241469013006886</v>
      </c>
      <c r="T69" s="326">
        <f t="shared" ref="T69" si="111">(T30-T61)/T15</f>
        <v>0.22840755735492577</v>
      </c>
      <c r="U69" s="326">
        <f t="shared" si="110"/>
        <v>0.22925944252020453</v>
      </c>
      <c r="V69" s="326">
        <f t="shared" ref="V69:X69" si="112">(V30-V61)/V15</f>
        <v>0.24897179788484136</v>
      </c>
      <c r="W69" s="326">
        <f t="shared" ref="W69" si="113">(W30-W61)/W15</f>
        <v>0.24778393351800554</v>
      </c>
      <c r="X69" s="326">
        <f t="shared" si="112"/>
        <v>0.24113670851151883</v>
      </c>
      <c r="Y69" s="326">
        <f t="shared" si="105"/>
        <v>0.23092420045328632</v>
      </c>
      <c r="Z69" s="326">
        <f t="shared" si="105"/>
        <v>0.22728939968211273</v>
      </c>
      <c r="AA69" s="326">
        <f t="shared" ref="AA69:AB69" si="114">(AA30-AA61)/AA15</f>
        <v>0.22742367434386718</v>
      </c>
      <c r="AB69" s="326">
        <f t="shared" si="114"/>
        <v>0.23040534273258512</v>
      </c>
    </row>
    <row r="70" spans="1:28" outlineLevel="1">
      <c r="A70" s="73" t="s">
        <v>3</v>
      </c>
      <c r="B70" s="190"/>
      <c r="C70" s="190"/>
      <c r="D70" s="62"/>
      <c r="E70" s="62"/>
      <c r="F70" s="190">
        <f t="shared" si="98"/>
        <v>0.22522068095838588</v>
      </c>
      <c r="G70" s="190">
        <f t="shared" si="98"/>
        <v>0.23260293763544426</v>
      </c>
      <c r="H70" s="62">
        <f>(H31-H62)/H16</f>
        <v>0.23889702293801854</v>
      </c>
      <c r="I70" s="62">
        <f t="shared" si="98"/>
        <v>0.23155397390272836</v>
      </c>
      <c r="J70" s="190">
        <f>(J31-J62)/J16</f>
        <v>0.23312589755864049</v>
      </c>
      <c r="K70" s="190">
        <f t="shared" si="98"/>
        <v>0.23368001770303165</v>
      </c>
      <c r="L70" s="190">
        <f t="shared" si="99"/>
        <v>0.23321878579610539</v>
      </c>
      <c r="M70" s="326">
        <f t="shared" si="99"/>
        <v>0.2340381851775816</v>
      </c>
      <c r="N70" s="326">
        <f t="shared" ref="N70:P70" si="115">(N31-N62)/N16</f>
        <v>0.22652298218605674</v>
      </c>
      <c r="O70" s="326">
        <f t="shared" ref="O70" si="116">(O31-O62)/O16</f>
        <v>0.22858391608391609</v>
      </c>
      <c r="P70" s="326">
        <f t="shared" si="115"/>
        <v>0.21973656700815389</v>
      </c>
      <c r="Q70" s="326">
        <f>(Q31-Q62)/Q16</f>
        <v>0.22034956304619227</v>
      </c>
      <c r="R70" s="326">
        <f>(R31-R62)/R16</f>
        <v>0.19771046983067017</v>
      </c>
      <c r="S70" s="326">
        <f t="shared" si="110"/>
        <v>9.9552906110283154E-2</v>
      </c>
      <c r="T70" s="326">
        <f t="shared" ref="T70" si="117">(T31-T62)/T16</f>
        <v>0.15944089078417437</v>
      </c>
      <c r="U70" s="326">
        <f t="shared" si="110"/>
        <v>0.17608350351713184</v>
      </c>
      <c r="V70" s="326">
        <f t="shared" ref="V70:X70" si="118">(V31-V62)/V16</f>
        <v>0.19456821557394441</v>
      </c>
      <c r="W70" s="326">
        <f t="shared" ref="W70" si="119">(W31-W62)/W16</f>
        <v>0.20102459016393442</v>
      </c>
      <c r="X70" s="326">
        <f t="shared" si="118"/>
        <v>0.20691144708423326</v>
      </c>
      <c r="Y70" s="326">
        <f t="shared" ref="Y70:Z70" si="120">(Y31-Y62)/Y16</f>
        <v>0.21546748749519046</v>
      </c>
      <c r="Z70" s="326">
        <f t="shared" si="120"/>
        <v>0.20952193586464687</v>
      </c>
      <c r="AA70" s="326">
        <f t="shared" ref="AA70:AB70" si="121">(AA31-AA62)/AA16</f>
        <v>0.1992599444958372</v>
      </c>
      <c r="AB70" s="326">
        <f t="shared" si="121"/>
        <v>0.21434613432583319</v>
      </c>
    </row>
    <row r="71" spans="1:28" outlineLevel="1">
      <c r="A71" s="73" t="s">
        <v>194</v>
      </c>
      <c r="B71" s="191"/>
      <c r="C71" s="191"/>
      <c r="D71" s="63"/>
      <c r="E71" s="63"/>
      <c r="F71" s="191">
        <f t="shared" si="98"/>
        <v>0.15046554934823092</v>
      </c>
      <c r="G71" s="191">
        <f t="shared" si="98"/>
        <v>0.16334250343878953</v>
      </c>
      <c r="H71" s="63">
        <f t="shared" si="98"/>
        <v>0.1500732064421669</v>
      </c>
      <c r="I71" s="63">
        <f t="shared" si="98"/>
        <v>0.15421853388658369</v>
      </c>
      <c r="J71" s="191">
        <f>(J32-J63)/J17</f>
        <v>0.15134761575673808</v>
      </c>
      <c r="K71" s="191">
        <f t="shared" si="98"/>
        <v>0.15011323196376578</v>
      </c>
      <c r="L71" s="191">
        <f t="shared" si="99"/>
        <v>0.16489178976296806</v>
      </c>
      <c r="M71" s="409">
        <f t="shared" si="99"/>
        <v>0.16369993642720915</v>
      </c>
      <c r="N71" s="409">
        <f t="shared" ref="N71:Q71" si="122">(N32-N63)/N17</f>
        <v>0.16493547371734341</v>
      </c>
      <c r="O71" s="409">
        <f t="shared" ref="O71" si="123">(O32-O63)/O17</f>
        <v>0.17412095639943742</v>
      </c>
      <c r="P71" s="409">
        <f t="shared" si="122"/>
        <v>0.16391668920746552</v>
      </c>
      <c r="Q71" s="409">
        <f t="shared" si="122"/>
        <v>0.16035570854847964</v>
      </c>
      <c r="R71" s="409">
        <f t="shared" ref="R71:U71" si="124">(R32-R63)/R17</f>
        <v>0.14225563909774436</v>
      </c>
      <c r="S71" s="409">
        <f t="shared" si="124"/>
        <v>0.11467576791808874</v>
      </c>
      <c r="T71" s="409">
        <f t="shared" ref="T71" si="125">(T32-T63)/T17</f>
        <v>0.13983628922237382</v>
      </c>
      <c r="U71" s="409">
        <f t="shared" si="124"/>
        <v>0.14559780746831105</v>
      </c>
      <c r="V71" s="409">
        <f t="shared" ref="V71:X71" si="126">(V32-V63)/V17</f>
        <v>0.1525152194809356</v>
      </c>
      <c r="W71" s="409">
        <f t="shared" ref="W71" si="127">(W32-W63)/W17</f>
        <v>0.15960912052117263</v>
      </c>
      <c r="X71" s="409">
        <f t="shared" si="126"/>
        <v>0.16545893719806765</v>
      </c>
      <c r="Y71" s="409">
        <f t="shared" ref="Y71:Z71" si="128">(Y32-Y63)/Y17</f>
        <v>0.16296728971962618</v>
      </c>
      <c r="Z71" s="409">
        <f t="shared" si="128"/>
        <v>0.17936250675310642</v>
      </c>
      <c r="AA71" s="409">
        <f t="shared" ref="AA71:AB71" si="129">(AA32-AA63)/AA17</f>
        <v>0.19001648222274548</v>
      </c>
      <c r="AB71" s="409">
        <f t="shared" si="129"/>
        <v>0.18878432878816978</v>
      </c>
    </row>
    <row r="72" spans="1:28" outlineLevel="1">
      <c r="A72" s="59"/>
      <c r="B72" s="188"/>
      <c r="C72" s="188"/>
      <c r="D72" s="174"/>
      <c r="E72" s="174"/>
      <c r="F72" s="188"/>
      <c r="G72" s="188"/>
      <c r="H72" s="174"/>
      <c r="I72" s="174"/>
      <c r="J72" s="188"/>
      <c r="K72" s="188"/>
      <c r="L72" s="188"/>
      <c r="M72" s="408"/>
      <c r="N72" s="408"/>
      <c r="O72" s="408"/>
      <c r="P72" s="408"/>
      <c r="Q72" s="408"/>
      <c r="R72" s="408"/>
      <c r="S72" s="408"/>
      <c r="T72" s="408"/>
      <c r="U72" s="408"/>
      <c r="V72" s="408"/>
      <c r="W72" s="408"/>
      <c r="X72" s="408"/>
      <c r="Y72" s="408"/>
      <c r="Z72" s="408"/>
      <c r="AA72" s="408"/>
      <c r="AB72" s="408"/>
    </row>
    <row r="73" spans="1:28">
      <c r="A73" s="59" t="s">
        <v>38</v>
      </c>
      <c r="B73" s="185"/>
      <c r="C73" s="185"/>
      <c r="D73" s="573"/>
      <c r="E73" s="573"/>
      <c r="F73" s="185">
        <f t="shared" ref="F73:K73" si="130">+F65/F19</f>
        <v>0.21440373214112157</v>
      </c>
      <c r="G73" s="185">
        <f t="shared" si="130"/>
        <v>0.22105902696639715</v>
      </c>
      <c r="H73" s="573">
        <f t="shared" si="130"/>
        <v>0.22184186754148244</v>
      </c>
      <c r="I73" s="573">
        <f t="shared" si="130"/>
        <v>0.22150585118127622</v>
      </c>
      <c r="J73" s="185">
        <f t="shared" si="130"/>
        <v>0.21815940838126541</v>
      </c>
      <c r="K73" s="185">
        <f t="shared" si="130"/>
        <v>0.22423449572789339</v>
      </c>
      <c r="L73" s="185">
        <f t="shared" ref="L73:O73" si="131">+L65/L19</f>
        <v>0.22479408658922914</v>
      </c>
      <c r="M73" s="574">
        <f t="shared" si="131"/>
        <v>0.21914616326369415</v>
      </c>
      <c r="N73" s="574">
        <f t="shared" si="131"/>
        <v>0.21760886646540673</v>
      </c>
      <c r="O73" s="574">
        <f t="shared" si="131"/>
        <v>0.21978107896794372</v>
      </c>
      <c r="P73" s="574">
        <f t="shared" ref="P73:V73" si="132">+P65/P19</f>
        <v>0.22042285200179937</v>
      </c>
      <c r="Q73" s="574">
        <f t="shared" si="132"/>
        <v>0.2164427687689886</v>
      </c>
      <c r="R73" s="574">
        <f t="shared" si="132"/>
        <v>0.20316359869312295</v>
      </c>
      <c r="S73" s="574">
        <f t="shared" si="132"/>
        <v>0.18571072940004979</v>
      </c>
      <c r="T73" s="574">
        <f t="shared" ref="T73" si="133">+T65/T19</f>
        <v>0.20206044508833354</v>
      </c>
      <c r="U73" s="574">
        <f t="shared" si="132"/>
        <v>0.20988421788794778</v>
      </c>
      <c r="V73" s="574">
        <f t="shared" si="132"/>
        <v>0.21709388570769764</v>
      </c>
      <c r="W73" s="574">
        <f t="shared" ref="W73:X73" si="134">+W65/W19</f>
        <v>0.2188566862787826</v>
      </c>
      <c r="X73" s="574">
        <f t="shared" si="134"/>
        <v>0.21955865439907993</v>
      </c>
      <c r="Y73" s="574">
        <f t="shared" ref="Y73" si="135">+Y65/Y19</f>
        <v>0.21880608133274643</v>
      </c>
      <c r="Z73" s="574">
        <f>+Z65/Z19</f>
        <v>0.21687828225752842</v>
      </c>
      <c r="AA73" s="574">
        <f>+AA65/AA19</f>
        <v>0.21267856603545648</v>
      </c>
      <c r="AB73" s="574">
        <f>+AB65/AB19</f>
        <v>0.2224352576561433</v>
      </c>
    </row>
    <row r="74" spans="1:28">
      <c r="A74" s="58"/>
      <c r="B74" s="169"/>
      <c r="C74" s="169"/>
      <c r="D74" s="183"/>
      <c r="E74" s="183"/>
      <c r="F74" s="169"/>
      <c r="G74" s="169"/>
      <c r="H74" s="183"/>
      <c r="I74" s="183"/>
      <c r="J74" s="169"/>
      <c r="K74" s="169"/>
      <c r="L74" s="169"/>
      <c r="M74" s="169"/>
      <c r="N74" s="169"/>
      <c r="O74" s="169"/>
      <c r="P74" s="169"/>
      <c r="Q74" s="169"/>
      <c r="R74" s="169"/>
      <c r="S74" s="169"/>
      <c r="T74" s="169"/>
      <c r="U74" s="169"/>
      <c r="V74" s="169"/>
      <c r="W74" s="169"/>
      <c r="X74" s="169"/>
      <c r="Y74" s="169"/>
      <c r="Z74" s="169"/>
      <c r="AA74" s="169"/>
      <c r="AB74" s="169"/>
    </row>
    <row r="75" spans="1:28" s="15" customFormat="1" ht="14.25">
      <c r="A75" s="391" t="s">
        <v>342</v>
      </c>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4.25">
      <c r="A76" s="392" t="s">
        <v>343</v>
      </c>
    </row>
    <row r="77" spans="1:28" ht="14.25">
      <c r="A77" s="41" t="s">
        <v>355</v>
      </c>
      <c r="S77" s="15"/>
      <c r="T77" s="15"/>
      <c r="U77" s="15"/>
      <c r="V77" s="15"/>
      <c r="W77" s="15"/>
      <c r="X77" s="15"/>
      <c r="Y77" s="15"/>
      <c r="Z77" s="15"/>
      <c r="AA77" s="15"/>
      <c r="AB77" s="15"/>
    </row>
    <row r="78" spans="1:28">
      <c r="A78" s="41"/>
      <c r="S78" s="15"/>
      <c r="T78" s="15"/>
      <c r="U78" s="15"/>
      <c r="V78" s="15"/>
      <c r="W78" s="15"/>
      <c r="X78" s="15"/>
      <c r="Y78" s="15"/>
      <c r="Z78" s="15"/>
      <c r="AA78" s="15"/>
      <c r="AB78" s="15"/>
    </row>
    <row r="79" spans="1:28">
      <c r="A79" s="41"/>
      <c r="S79" s="15"/>
      <c r="T79" s="15"/>
      <c r="U79" s="15"/>
      <c r="V79" s="15"/>
      <c r="W79" s="15"/>
      <c r="X79" s="15"/>
      <c r="Y79" s="15"/>
      <c r="Z79" s="15"/>
      <c r="AA79" s="15"/>
      <c r="AB79" s="15"/>
    </row>
    <row r="80" spans="1:28">
      <c r="A80" s="41"/>
      <c r="S80" s="15"/>
      <c r="T80" s="15"/>
      <c r="U80" s="15"/>
      <c r="V80" s="15"/>
      <c r="W80" s="15"/>
      <c r="X80" s="15"/>
      <c r="Y80" s="15"/>
      <c r="Z80" s="15"/>
      <c r="AA80" s="15"/>
      <c r="AB80" s="15"/>
    </row>
    <row r="81" spans="1:28">
      <c r="A81" s="658" t="s">
        <v>417</v>
      </c>
      <c r="B81" s="461"/>
      <c r="C81" s="461"/>
      <c r="D81" s="461"/>
      <c r="E81" s="461"/>
      <c r="F81" s="461"/>
      <c r="G81" s="461"/>
      <c r="H81" s="461"/>
      <c r="I81" s="461"/>
      <c r="J81" s="461"/>
      <c r="K81" s="461"/>
      <c r="L81" s="461"/>
      <c r="M81" s="461"/>
      <c r="N81" s="461"/>
      <c r="O81" s="461"/>
      <c r="P81" s="461"/>
      <c r="Q81" s="461"/>
      <c r="R81" s="461"/>
      <c r="S81" s="658"/>
      <c r="T81" s="658"/>
      <c r="U81" s="658"/>
      <c r="V81" s="658"/>
      <c r="W81" s="658"/>
      <c r="X81" s="658"/>
      <c r="Y81" s="658"/>
      <c r="Z81" s="658"/>
      <c r="AA81" s="658"/>
      <c r="AB81" s="658"/>
    </row>
    <row r="82" spans="1:28">
      <c r="A82" s="73" t="s">
        <v>2</v>
      </c>
      <c r="S82" s="15"/>
      <c r="T82" s="15"/>
      <c r="U82" s="15"/>
      <c r="V82" s="15">
        <v>2804</v>
      </c>
      <c r="W82" s="15">
        <v>2994</v>
      </c>
      <c r="X82" s="15">
        <v>3174</v>
      </c>
      <c r="Y82" s="15">
        <v>3233</v>
      </c>
      <c r="Z82" s="15">
        <v>3270</v>
      </c>
      <c r="AA82" s="15">
        <v>3367</v>
      </c>
      <c r="AB82" s="704">
        <v>4082</v>
      </c>
    </row>
    <row r="83" spans="1:28">
      <c r="A83" s="73" t="s">
        <v>192</v>
      </c>
      <c r="S83" s="15"/>
      <c r="T83" s="15"/>
      <c r="U83" s="15"/>
      <c r="V83" s="15">
        <v>1817</v>
      </c>
      <c r="W83" s="15">
        <v>1912</v>
      </c>
      <c r="X83" s="15">
        <v>1876</v>
      </c>
      <c r="Y83" s="15">
        <v>1964</v>
      </c>
      <c r="Z83" s="15">
        <v>1995</v>
      </c>
      <c r="AA83" s="15">
        <v>2267</v>
      </c>
      <c r="AB83" s="704">
        <v>2651</v>
      </c>
    </row>
    <row r="84" spans="1:28">
      <c r="A84" s="73" t="s">
        <v>3</v>
      </c>
      <c r="S84" s="15"/>
      <c r="T84" s="15"/>
      <c r="U84" s="15"/>
      <c r="V84" s="15">
        <v>1060</v>
      </c>
      <c r="W84" s="15">
        <v>1126</v>
      </c>
      <c r="X84" s="15">
        <v>1100</v>
      </c>
      <c r="Y84" s="15">
        <v>1252</v>
      </c>
      <c r="Z84" s="15">
        <v>1196</v>
      </c>
      <c r="AA84" s="15">
        <v>1210</v>
      </c>
      <c r="AB84" s="704">
        <v>1399</v>
      </c>
    </row>
    <row r="85" spans="1:28">
      <c r="A85" s="73" t="s">
        <v>194</v>
      </c>
      <c r="S85" s="15"/>
      <c r="T85" s="15"/>
      <c r="U85" s="15"/>
      <c r="V85" s="15">
        <v>490</v>
      </c>
      <c r="W85" s="15">
        <v>556</v>
      </c>
      <c r="X85" s="15">
        <v>564</v>
      </c>
      <c r="Y85" s="15">
        <v>572</v>
      </c>
      <c r="Z85" s="15">
        <v>675</v>
      </c>
      <c r="AA85" s="15">
        <v>829</v>
      </c>
      <c r="AB85" s="704">
        <v>1030</v>
      </c>
    </row>
  </sheetData>
  <dataConsolidate/>
  <phoneticPr fontId="10" type="noConversion"/>
  <pageMargins left="0.16" right="0.16" top="0.75" bottom="0.75" header="0.16" footer="0.3"/>
  <pageSetup paperSize="9" scale="4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77"/>
  <sheetViews>
    <sheetView showGridLines="0" zoomScale="104" zoomScaleNormal="104" zoomScaleSheetLayoutView="75" workbookViewId="0">
      <pane xSplit="1" ySplit="4" topLeftCell="B5" activePane="bottomRight" state="frozen"/>
      <selection activeCell="E64" sqref="E64"/>
      <selection pane="topRight" activeCell="E64" sqref="E64"/>
      <selection pane="bottomLeft" activeCell="E64" sqref="E64"/>
      <selection pane="bottomRight"/>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24" s="11" customFormat="1">
      <c r="A1" s="85" t="s">
        <v>11</v>
      </c>
      <c r="B1" s="278"/>
      <c r="C1" s="279"/>
      <c r="D1" s="279"/>
      <c r="E1" s="280"/>
      <c r="F1" s="85"/>
      <c r="G1" s="85"/>
      <c r="H1" s="85"/>
      <c r="I1" s="85"/>
      <c r="J1" s="436"/>
      <c r="K1" s="85"/>
      <c r="L1" s="85"/>
      <c r="M1" s="85"/>
      <c r="N1" s="436"/>
      <c r="O1" s="85"/>
      <c r="P1" s="85"/>
      <c r="Q1" s="85"/>
      <c r="R1" s="436"/>
      <c r="S1" s="85"/>
      <c r="T1" s="85"/>
      <c r="U1" s="550"/>
      <c r="V1" s="436"/>
      <c r="W1" s="85"/>
      <c r="X1" s="550"/>
    </row>
    <row r="2" spans="1:24" s="11" customFormat="1">
      <c r="A2" s="424" t="s">
        <v>53</v>
      </c>
      <c r="B2" s="716"/>
      <c r="C2" s="717"/>
      <c r="D2" s="717"/>
      <c r="E2" s="718"/>
      <c r="F2" s="85"/>
      <c r="G2" s="85"/>
      <c r="H2" s="85"/>
      <c r="I2" s="85"/>
      <c r="J2" s="436"/>
      <c r="K2" s="85"/>
      <c r="L2" s="85"/>
      <c r="M2" s="85"/>
      <c r="N2" s="436"/>
      <c r="O2" s="85"/>
      <c r="P2" s="85"/>
      <c r="Q2" s="85"/>
      <c r="R2" s="436"/>
      <c r="S2" s="85"/>
      <c r="T2" s="85"/>
      <c r="U2" s="550"/>
      <c r="V2" s="436"/>
      <c r="W2" s="85"/>
      <c r="X2" s="550"/>
    </row>
    <row r="3" spans="1:24" ht="14.25">
      <c r="A3" s="86"/>
      <c r="B3" s="143" t="s">
        <v>313</v>
      </c>
      <c r="C3" s="141"/>
      <c r="D3" s="141"/>
      <c r="E3" s="281"/>
      <c r="F3" s="141">
        <v>2018</v>
      </c>
      <c r="G3" s="141"/>
      <c r="H3" s="141"/>
      <c r="I3" s="141"/>
      <c r="J3" s="143" t="s">
        <v>374</v>
      </c>
      <c r="K3" s="141"/>
      <c r="L3" s="141"/>
      <c r="M3" s="141"/>
      <c r="N3" s="143">
        <v>2020</v>
      </c>
      <c r="O3" s="141"/>
      <c r="P3" s="141"/>
      <c r="Q3" s="141"/>
      <c r="R3" s="143">
        <v>2021</v>
      </c>
      <c r="S3" s="141"/>
      <c r="T3" s="141"/>
      <c r="U3" s="281"/>
      <c r="V3" s="143">
        <v>2022</v>
      </c>
      <c r="W3" s="141"/>
      <c r="X3" s="281"/>
    </row>
    <row r="4" spans="1:24">
      <c r="A4" s="86" t="s">
        <v>1</v>
      </c>
      <c r="B4" s="143" t="s">
        <v>9</v>
      </c>
      <c r="C4" s="141" t="s">
        <v>8</v>
      </c>
      <c r="D4" s="141" t="s">
        <v>7</v>
      </c>
      <c r="E4" s="281" t="s">
        <v>10</v>
      </c>
      <c r="F4" s="141" t="s">
        <v>9</v>
      </c>
      <c r="G4" s="141" t="s">
        <v>8</v>
      </c>
      <c r="H4" s="141" t="s">
        <v>7</v>
      </c>
      <c r="I4" s="141" t="s">
        <v>10</v>
      </c>
      <c r="J4" s="143" t="s">
        <v>9</v>
      </c>
      <c r="K4" s="141" t="s">
        <v>8</v>
      </c>
      <c r="L4" s="141" t="s">
        <v>7</v>
      </c>
      <c r="M4" s="141" t="s">
        <v>10</v>
      </c>
      <c r="N4" s="143" t="s">
        <v>9</v>
      </c>
      <c r="O4" s="141" t="s">
        <v>8</v>
      </c>
      <c r="P4" s="141" t="s">
        <v>7</v>
      </c>
      <c r="Q4" s="141" t="s">
        <v>10</v>
      </c>
      <c r="R4" s="143" t="s">
        <v>9</v>
      </c>
      <c r="S4" s="141" t="s">
        <v>8</v>
      </c>
      <c r="T4" s="141" t="s">
        <v>7</v>
      </c>
      <c r="U4" s="281" t="s">
        <v>10</v>
      </c>
      <c r="V4" s="143" t="s">
        <v>9</v>
      </c>
      <c r="W4" s="141" t="s">
        <v>8</v>
      </c>
      <c r="X4" s="281" t="s">
        <v>7</v>
      </c>
    </row>
    <row r="5" spans="1:24">
      <c r="A5" s="17" t="s">
        <v>18</v>
      </c>
      <c r="B5" s="282">
        <v>37383</v>
      </c>
      <c r="C5" s="18">
        <v>36295</v>
      </c>
      <c r="D5" s="267">
        <v>34992</v>
      </c>
      <c r="E5" s="283">
        <v>35151</v>
      </c>
      <c r="F5" s="18">
        <v>28993</v>
      </c>
      <c r="G5" s="18">
        <v>30263</v>
      </c>
      <c r="H5" s="18">
        <v>29948</v>
      </c>
      <c r="I5" s="283">
        <v>30025</v>
      </c>
      <c r="J5" s="245">
        <v>30886</v>
      </c>
      <c r="K5" s="245">
        <v>31367</v>
      </c>
      <c r="L5" s="245">
        <v>37956</v>
      </c>
      <c r="M5" s="245">
        <v>36549</v>
      </c>
      <c r="N5" s="666">
        <v>41319</v>
      </c>
      <c r="O5" s="245">
        <v>49606</v>
      </c>
      <c r="P5" s="245">
        <v>48795</v>
      </c>
      <c r="Q5" s="245">
        <v>45840</v>
      </c>
      <c r="R5" s="666">
        <v>47789</v>
      </c>
      <c r="S5" s="245">
        <v>47528</v>
      </c>
      <c r="T5" s="245">
        <v>49754</v>
      </c>
      <c r="U5" s="532">
        <v>50348</v>
      </c>
      <c r="V5" s="666">
        <v>51215</v>
      </c>
      <c r="W5" s="245">
        <v>56807</v>
      </c>
      <c r="X5" s="532">
        <v>67381</v>
      </c>
    </row>
    <row r="6" spans="1:24">
      <c r="A6" s="17" t="s">
        <v>44</v>
      </c>
      <c r="B6" s="282">
        <v>2954</v>
      </c>
      <c r="C6" s="18">
        <v>2892</v>
      </c>
      <c r="D6" s="18">
        <v>2833</v>
      </c>
      <c r="E6" s="284">
        <v>2934</v>
      </c>
      <c r="F6" s="18">
        <v>1909</v>
      </c>
      <c r="G6" s="18">
        <v>2078</v>
      </c>
      <c r="H6" s="18">
        <v>2183</v>
      </c>
      <c r="I6" s="284">
        <v>2288</v>
      </c>
      <c r="J6" s="245">
        <v>2426</v>
      </c>
      <c r="K6" s="245">
        <v>2651</v>
      </c>
      <c r="L6" s="245">
        <v>2875</v>
      </c>
      <c r="M6" s="245">
        <v>2858</v>
      </c>
      <c r="N6" s="666">
        <v>2899</v>
      </c>
      <c r="O6" s="245">
        <v>2659</v>
      </c>
      <c r="P6" s="245">
        <v>2470</v>
      </c>
      <c r="Q6" s="245">
        <v>2241</v>
      </c>
      <c r="R6" s="666">
        <v>2257</v>
      </c>
      <c r="S6" s="245">
        <v>2422</v>
      </c>
      <c r="T6" s="245">
        <v>2395</v>
      </c>
      <c r="U6" s="532">
        <v>2342</v>
      </c>
      <c r="V6" s="666">
        <v>2437</v>
      </c>
      <c r="W6" s="245">
        <v>2566</v>
      </c>
      <c r="X6" s="532">
        <v>2702</v>
      </c>
    </row>
    <row r="7" spans="1:24">
      <c r="A7" s="17" t="s">
        <v>45</v>
      </c>
      <c r="B7" s="282">
        <v>9720</v>
      </c>
      <c r="C7" s="18">
        <v>9450</v>
      </c>
      <c r="D7" s="18">
        <v>9226</v>
      </c>
      <c r="E7" s="284">
        <v>9523</v>
      </c>
      <c r="F7" s="18">
        <v>7674</v>
      </c>
      <c r="G7" s="18">
        <v>7890</v>
      </c>
      <c r="H7" s="18">
        <v>7875</v>
      </c>
      <c r="I7" s="284">
        <v>8099</v>
      </c>
      <c r="J7" s="245">
        <v>8357</v>
      </c>
      <c r="K7" s="245">
        <v>8378</v>
      </c>
      <c r="L7" s="245">
        <v>8445</v>
      </c>
      <c r="M7" s="245">
        <v>8021</v>
      </c>
      <c r="N7" s="666">
        <v>8573</v>
      </c>
      <c r="O7" s="245">
        <v>8187</v>
      </c>
      <c r="P7" s="245">
        <v>8180</v>
      </c>
      <c r="Q7" s="245">
        <v>7889</v>
      </c>
      <c r="R7" s="666">
        <v>8217</v>
      </c>
      <c r="S7" s="245">
        <v>8204</v>
      </c>
      <c r="T7" s="245">
        <v>8544</v>
      </c>
      <c r="U7" s="532">
        <v>8991</v>
      </c>
      <c r="V7" s="666">
        <v>9615</v>
      </c>
      <c r="W7" s="245">
        <v>10498</v>
      </c>
      <c r="X7" s="532">
        <v>12111</v>
      </c>
    </row>
    <row r="8" spans="1:24">
      <c r="A8" s="17" t="s">
        <v>359</v>
      </c>
      <c r="B8" s="282"/>
      <c r="C8" s="18"/>
      <c r="D8" s="18"/>
      <c r="E8" s="284"/>
      <c r="F8" s="18"/>
      <c r="G8" s="18"/>
      <c r="H8" s="18"/>
      <c r="I8" s="284"/>
      <c r="J8" s="245">
        <v>3383</v>
      </c>
      <c r="K8" s="245">
        <v>3325</v>
      </c>
      <c r="L8" s="245">
        <v>3422</v>
      </c>
      <c r="M8" s="245">
        <v>3557</v>
      </c>
      <c r="N8" s="666">
        <v>3764</v>
      </c>
      <c r="O8" s="245">
        <v>3564</v>
      </c>
      <c r="P8" s="245">
        <v>3479</v>
      </c>
      <c r="Q8" s="245">
        <v>3261</v>
      </c>
      <c r="R8" s="666">
        <v>3359</v>
      </c>
      <c r="S8" s="245">
        <v>3244</v>
      </c>
      <c r="T8" s="245">
        <v>3158</v>
      </c>
      <c r="U8" s="532">
        <v>3244</v>
      </c>
      <c r="V8" s="666">
        <v>3213</v>
      </c>
      <c r="W8" s="245">
        <v>3470</v>
      </c>
      <c r="X8" s="532">
        <v>4423</v>
      </c>
    </row>
    <row r="9" spans="1:24" s="11" customFormat="1" ht="12" customHeight="1">
      <c r="A9" s="17" t="s">
        <v>84</v>
      </c>
      <c r="B9" s="282">
        <v>2329</v>
      </c>
      <c r="C9" s="18">
        <v>2287</v>
      </c>
      <c r="D9" s="18">
        <v>2177</v>
      </c>
      <c r="E9" s="284">
        <v>2098</v>
      </c>
      <c r="F9" s="18">
        <v>1041</v>
      </c>
      <c r="G9" s="18">
        <v>1118</v>
      </c>
      <c r="H9" s="18">
        <v>937</v>
      </c>
      <c r="I9" s="284">
        <v>901</v>
      </c>
      <c r="J9" s="245">
        <v>1031</v>
      </c>
      <c r="K9" s="245">
        <v>1080</v>
      </c>
      <c r="L9" s="245">
        <v>1972</v>
      </c>
      <c r="M9" s="245">
        <v>1795</v>
      </c>
      <c r="N9" s="666">
        <v>3751</v>
      </c>
      <c r="O9" s="245">
        <v>1839</v>
      </c>
      <c r="P9" s="245">
        <v>1807</v>
      </c>
      <c r="Q9" s="245">
        <v>1706</v>
      </c>
      <c r="R9" s="666">
        <v>1656</v>
      </c>
      <c r="S9" s="245">
        <v>1668</v>
      </c>
      <c r="T9" s="245">
        <v>1695</v>
      </c>
      <c r="U9" s="532">
        <v>1962</v>
      </c>
      <c r="V9" s="666">
        <v>2188</v>
      </c>
      <c r="W9" s="245">
        <v>2374</v>
      </c>
      <c r="X9" s="532">
        <v>2420</v>
      </c>
    </row>
    <row r="10" spans="1:24">
      <c r="A10" s="19" t="s">
        <v>19</v>
      </c>
      <c r="B10" s="285">
        <v>1496</v>
      </c>
      <c r="C10" s="20">
        <v>1626</v>
      </c>
      <c r="D10" s="20">
        <v>1699</v>
      </c>
      <c r="E10" s="286">
        <v>1537</v>
      </c>
      <c r="F10" s="20">
        <v>1917</v>
      </c>
      <c r="G10" s="20">
        <v>1997</v>
      </c>
      <c r="H10" s="20">
        <v>1800</v>
      </c>
      <c r="I10" s="286">
        <v>1619</v>
      </c>
      <c r="J10" s="668">
        <v>1769</v>
      </c>
      <c r="K10" s="668">
        <v>1898</v>
      </c>
      <c r="L10" s="668">
        <v>2051</v>
      </c>
      <c r="M10" s="668">
        <v>1449</v>
      </c>
      <c r="N10" s="669">
        <v>1802</v>
      </c>
      <c r="O10" s="668">
        <v>1560</v>
      </c>
      <c r="P10" s="668">
        <v>1640</v>
      </c>
      <c r="Q10" s="668">
        <v>1484</v>
      </c>
      <c r="R10" s="669">
        <v>1508</v>
      </c>
      <c r="S10" s="668">
        <v>1536</v>
      </c>
      <c r="T10" s="668">
        <v>1614</v>
      </c>
      <c r="U10" s="670">
        <v>1790</v>
      </c>
      <c r="V10" s="669">
        <v>1585</v>
      </c>
      <c r="W10" s="668">
        <v>1883</v>
      </c>
      <c r="X10" s="670">
        <v>2042</v>
      </c>
    </row>
    <row r="11" spans="1:24">
      <c r="A11" s="21" t="s">
        <v>41</v>
      </c>
      <c r="B11" s="287">
        <f t="shared" ref="B11:W11" si="0">SUM(B5:B10)</f>
        <v>53882</v>
      </c>
      <c r="C11" s="22">
        <f t="shared" si="0"/>
        <v>52550</v>
      </c>
      <c r="D11" s="22">
        <f t="shared" si="0"/>
        <v>50927</v>
      </c>
      <c r="E11" s="288">
        <f t="shared" si="0"/>
        <v>51243</v>
      </c>
      <c r="F11" s="22">
        <f t="shared" si="0"/>
        <v>41534</v>
      </c>
      <c r="G11" s="22">
        <f t="shared" si="0"/>
        <v>43346</v>
      </c>
      <c r="H11" s="22">
        <f t="shared" si="0"/>
        <v>42743</v>
      </c>
      <c r="I11" s="288">
        <f t="shared" si="0"/>
        <v>42932</v>
      </c>
      <c r="J11" s="22">
        <f>SUM(J5:J10)</f>
        <v>47852</v>
      </c>
      <c r="K11" s="22">
        <f t="shared" si="0"/>
        <v>48699</v>
      </c>
      <c r="L11" s="22">
        <f t="shared" si="0"/>
        <v>56721</v>
      </c>
      <c r="M11" s="22">
        <f t="shared" si="0"/>
        <v>54229</v>
      </c>
      <c r="N11" s="507">
        <f t="shared" si="0"/>
        <v>62108</v>
      </c>
      <c r="O11" s="22">
        <f t="shared" si="0"/>
        <v>67415</v>
      </c>
      <c r="P11" s="22">
        <f t="shared" si="0"/>
        <v>66371</v>
      </c>
      <c r="Q11" s="22">
        <f t="shared" si="0"/>
        <v>62421</v>
      </c>
      <c r="R11" s="507">
        <f t="shared" si="0"/>
        <v>64786</v>
      </c>
      <c r="S11" s="22">
        <f t="shared" si="0"/>
        <v>64602</v>
      </c>
      <c r="T11" s="22">
        <f t="shared" si="0"/>
        <v>67160</v>
      </c>
      <c r="U11" s="553">
        <f t="shared" si="0"/>
        <v>68677</v>
      </c>
      <c r="V11" s="507">
        <f t="shared" si="0"/>
        <v>70253</v>
      </c>
      <c r="W11" s="22">
        <f t="shared" si="0"/>
        <v>77598</v>
      </c>
      <c r="X11" s="553">
        <f t="shared" ref="X11" si="1">SUM(X5:X10)</f>
        <v>91079</v>
      </c>
    </row>
    <row r="12" spans="1:24">
      <c r="A12" s="17" t="s">
        <v>12</v>
      </c>
      <c r="B12" s="282">
        <v>18027</v>
      </c>
      <c r="C12" s="18">
        <v>18341</v>
      </c>
      <c r="D12" s="18">
        <v>18290</v>
      </c>
      <c r="E12" s="284">
        <v>18810</v>
      </c>
      <c r="F12" s="18">
        <v>12054</v>
      </c>
      <c r="G12" s="18">
        <v>12926</v>
      </c>
      <c r="H12" s="18">
        <v>13131</v>
      </c>
      <c r="I12" s="284">
        <v>12718</v>
      </c>
      <c r="J12" s="18">
        <v>14006</v>
      </c>
      <c r="K12" s="18">
        <v>14600</v>
      </c>
      <c r="L12" s="18">
        <v>15446</v>
      </c>
      <c r="M12" s="18">
        <v>14501</v>
      </c>
      <c r="N12" s="505">
        <v>16159</v>
      </c>
      <c r="O12" s="18">
        <v>16036</v>
      </c>
      <c r="P12" s="18">
        <v>14704</v>
      </c>
      <c r="Q12" s="18">
        <v>13450</v>
      </c>
      <c r="R12" s="505">
        <v>14696</v>
      </c>
      <c r="S12" s="18">
        <v>15242</v>
      </c>
      <c r="T12" s="18">
        <v>16622</v>
      </c>
      <c r="U12" s="551">
        <v>17801</v>
      </c>
      <c r="V12" s="505">
        <v>20361</v>
      </c>
      <c r="W12" s="18">
        <v>23609</v>
      </c>
      <c r="X12" s="551">
        <v>27113</v>
      </c>
    </row>
    <row r="13" spans="1:24" s="11" customFormat="1">
      <c r="A13" s="17" t="s">
        <v>20</v>
      </c>
      <c r="B13" s="282">
        <v>29991</v>
      </c>
      <c r="C13" s="18">
        <v>28677</v>
      </c>
      <c r="D13" s="18">
        <v>27934</v>
      </c>
      <c r="E13" s="284">
        <v>29994</v>
      </c>
      <c r="F13" s="18">
        <v>23503</v>
      </c>
      <c r="G13" s="18">
        <v>25562</v>
      </c>
      <c r="H13" s="18">
        <v>24297</v>
      </c>
      <c r="I13" s="284">
        <v>24503</v>
      </c>
      <c r="J13" s="18">
        <v>26207</v>
      </c>
      <c r="K13" s="18">
        <v>27360</v>
      </c>
      <c r="L13" s="18">
        <v>28504</v>
      </c>
      <c r="M13" s="18">
        <v>27861</v>
      </c>
      <c r="N13" s="505">
        <v>28064</v>
      </c>
      <c r="O13" s="18">
        <v>28049</v>
      </c>
      <c r="P13" s="18">
        <v>27464</v>
      </c>
      <c r="Q13" s="18">
        <v>25777</v>
      </c>
      <c r="R13" s="505">
        <v>28491</v>
      </c>
      <c r="S13" s="18">
        <v>29682</v>
      </c>
      <c r="T13" s="18">
        <v>30715</v>
      </c>
      <c r="U13" s="551">
        <v>30363</v>
      </c>
      <c r="V13" s="505">
        <v>32390</v>
      </c>
      <c r="W13" s="18">
        <v>36600</v>
      </c>
      <c r="X13" s="551">
        <v>40636</v>
      </c>
    </row>
    <row r="14" spans="1:24">
      <c r="A14" s="17" t="s">
        <v>46</v>
      </c>
      <c r="B14" s="282">
        <v>1645</v>
      </c>
      <c r="C14" s="18">
        <v>1754</v>
      </c>
      <c r="D14" s="18">
        <v>1760</v>
      </c>
      <c r="E14" s="284">
        <v>1295</v>
      </c>
      <c r="F14" s="18">
        <v>86</v>
      </c>
      <c r="G14" s="18">
        <v>98</v>
      </c>
      <c r="H14" s="18">
        <v>291</v>
      </c>
      <c r="I14" s="284">
        <v>102</v>
      </c>
      <c r="J14" s="18">
        <v>97</v>
      </c>
      <c r="K14" s="18">
        <v>119</v>
      </c>
      <c r="L14" s="18">
        <v>213</v>
      </c>
      <c r="M14" s="18">
        <v>125</v>
      </c>
      <c r="N14" s="505">
        <v>815</v>
      </c>
      <c r="O14" s="18">
        <v>167</v>
      </c>
      <c r="P14" s="18">
        <v>138</v>
      </c>
      <c r="Q14" s="18">
        <v>58</v>
      </c>
      <c r="R14" s="505">
        <v>664</v>
      </c>
      <c r="S14" s="18">
        <v>624</v>
      </c>
      <c r="T14" s="18">
        <v>625</v>
      </c>
      <c r="U14" s="551">
        <v>847</v>
      </c>
      <c r="V14" s="505">
        <v>752</v>
      </c>
      <c r="W14" s="18">
        <v>1016</v>
      </c>
      <c r="X14" s="551">
        <v>1462</v>
      </c>
    </row>
    <row r="15" spans="1:24">
      <c r="A15" s="17" t="s">
        <v>21</v>
      </c>
      <c r="B15" s="282">
        <v>15191</v>
      </c>
      <c r="C15" s="18">
        <v>14550</v>
      </c>
      <c r="D15" s="18">
        <v>19742</v>
      </c>
      <c r="E15" s="284">
        <v>24496</v>
      </c>
      <c r="F15" s="18">
        <v>23249</v>
      </c>
      <c r="G15" s="18">
        <v>9521</v>
      </c>
      <c r="H15" s="18">
        <v>12023</v>
      </c>
      <c r="I15" s="284">
        <v>16414</v>
      </c>
      <c r="J15" s="18">
        <v>13495</v>
      </c>
      <c r="K15" s="18">
        <v>11720</v>
      </c>
      <c r="L15" s="18">
        <v>13645</v>
      </c>
      <c r="M15" s="18">
        <v>15005</v>
      </c>
      <c r="N15" s="505">
        <v>12837</v>
      </c>
      <c r="O15" s="18">
        <v>5277</v>
      </c>
      <c r="P15" s="18">
        <v>10251</v>
      </c>
      <c r="Q15" s="18">
        <v>11655</v>
      </c>
      <c r="R15" s="505">
        <v>14746</v>
      </c>
      <c r="S15" s="18">
        <v>13720</v>
      </c>
      <c r="T15" s="18">
        <v>17106</v>
      </c>
      <c r="U15" s="551">
        <v>18990</v>
      </c>
      <c r="V15" s="505">
        <v>24183</v>
      </c>
      <c r="W15" s="18">
        <v>10419</v>
      </c>
      <c r="X15" s="551">
        <v>9883</v>
      </c>
    </row>
    <row r="16" spans="1:24">
      <c r="A16" s="19" t="s">
        <v>22</v>
      </c>
      <c r="B16" s="285">
        <v>2800</v>
      </c>
      <c r="C16" s="20">
        <v>3231</v>
      </c>
      <c r="D16" s="20">
        <v>2950</v>
      </c>
      <c r="E16" s="286">
        <v>193</v>
      </c>
      <c r="F16" s="20">
        <v>34202</v>
      </c>
      <c r="G16" s="20">
        <v>1</v>
      </c>
      <c r="H16" s="20">
        <v>1</v>
      </c>
      <c r="I16" s="286">
        <v>1</v>
      </c>
      <c r="J16" s="20">
        <v>1</v>
      </c>
      <c r="K16" s="20">
        <v>1</v>
      </c>
      <c r="L16" s="20">
        <v>1</v>
      </c>
      <c r="M16" s="20">
        <v>1</v>
      </c>
      <c r="N16" s="506">
        <v>1</v>
      </c>
      <c r="O16" s="20">
        <v>6</v>
      </c>
      <c r="P16" s="20">
        <v>5</v>
      </c>
      <c r="Q16" s="20">
        <v>5</v>
      </c>
      <c r="R16" s="506">
        <v>5</v>
      </c>
      <c r="S16" s="20">
        <v>5</v>
      </c>
      <c r="T16" s="20">
        <v>5</v>
      </c>
      <c r="U16" s="552">
        <v>5</v>
      </c>
      <c r="V16" s="506">
        <v>5</v>
      </c>
      <c r="W16" s="20">
        <v>1</v>
      </c>
      <c r="X16" s="552">
        <v>1</v>
      </c>
    </row>
    <row r="17" spans="1:24">
      <c r="A17" s="23" t="s">
        <v>42</v>
      </c>
      <c r="B17" s="289">
        <f t="shared" ref="B17:G17" si="2">SUM(B12:B16)</f>
        <v>67654</v>
      </c>
      <c r="C17" s="24">
        <f t="shared" si="2"/>
        <v>66553</v>
      </c>
      <c r="D17" s="24">
        <f t="shared" si="2"/>
        <v>70676</v>
      </c>
      <c r="E17" s="290">
        <f t="shared" si="2"/>
        <v>74788</v>
      </c>
      <c r="F17" s="24">
        <f t="shared" si="2"/>
        <v>93094</v>
      </c>
      <c r="G17" s="24">
        <f t="shared" si="2"/>
        <v>48108</v>
      </c>
      <c r="H17" s="24">
        <f>SUM(H12:H16)</f>
        <v>49743</v>
      </c>
      <c r="I17" s="290">
        <f>SUM(I12:I16)</f>
        <v>53738</v>
      </c>
      <c r="J17" s="24">
        <f t="shared" ref="J17" si="3">SUM(J12:J16)</f>
        <v>53806</v>
      </c>
      <c r="K17" s="24">
        <f t="shared" ref="K17:R17" si="4">SUM(K12:K16)</f>
        <v>53800</v>
      </c>
      <c r="L17" s="24">
        <f t="shared" si="4"/>
        <v>57809</v>
      </c>
      <c r="M17" s="24">
        <f t="shared" si="4"/>
        <v>57493</v>
      </c>
      <c r="N17" s="508">
        <f t="shared" si="4"/>
        <v>57876</v>
      </c>
      <c r="O17" s="24">
        <f t="shared" si="4"/>
        <v>49535</v>
      </c>
      <c r="P17" s="24">
        <f t="shared" ref="P17" si="5">SUM(P12:P16)</f>
        <v>52562</v>
      </c>
      <c r="Q17" s="24">
        <f t="shared" si="4"/>
        <v>50945</v>
      </c>
      <c r="R17" s="508">
        <f t="shared" si="4"/>
        <v>58602</v>
      </c>
      <c r="S17" s="24">
        <f t="shared" ref="S17:U17" si="6">SUM(S12:S16)</f>
        <v>59273</v>
      </c>
      <c r="T17" s="24">
        <f t="shared" si="6"/>
        <v>65073</v>
      </c>
      <c r="U17" s="554">
        <f t="shared" si="6"/>
        <v>68006</v>
      </c>
      <c r="V17" s="508">
        <f t="shared" ref="V17:W17" si="7">SUM(V12:V16)</f>
        <v>77691</v>
      </c>
      <c r="W17" s="24">
        <f t="shared" si="7"/>
        <v>71645</v>
      </c>
      <c r="X17" s="554">
        <f t="shared" ref="X17" si="8">SUM(X12:X16)</f>
        <v>79095</v>
      </c>
    </row>
    <row r="18" spans="1:24" ht="15" customHeight="1">
      <c r="A18" s="21" t="s">
        <v>43</v>
      </c>
      <c r="B18" s="287">
        <f t="shared" ref="B18:G18" si="9">+B11+B17</f>
        <v>121536</v>
      </c>
      <c r="C18" s="22">
        <f t="shared" si="9"/>
        <v>119103</v>
      </c>
      <c r="D18" s="22">
        <f t="shared" si="9"/>
        <v>121603</v>
      </c>
      <c r="E18" s="288">
        <f t="shared" si="9"/>
        <v>126031</v>
      </c>
      <c r="F18" s="22">
        <f t="shared" si="9"/>
        <v>134628</v>
      </c>
      <c r="G18" s="22">
        <f t="shared" si="9"/>
        <v>91454</v>
      </c>
      <c r="H18" s="22">
        <f t="shared" ref="H18:M18" si="10">+H11+H17</f>
        <v>92486</v>
      </c>
      <c r="I18" s="288">
        <f t="shared" si="10"/>
        <v>96670</v>
      </c>
      <c r="J18" s="22">
        <f t="shared" si="10"/>
        <v>101658</v>
      </c>
      <c r="K18" s="22">
        <f t="shared" si="10"/>
        <v>102499</v>
      </c>
      <c r="L18" s="22">
        <f t="shared" si="10"/>
        <v>114530</v>
      </c>
      <c r="M18" s="22">
        <f t="shared" si="10"/>
        <v>111722</v>
      </c>
      <c r="N18" s="509">
        <f t="shared" ref="N18:O18" si="11">+N11+N17</f>
        <v>119984</v>
      </c>
      <c r="O18" s="22">
        <f t="shared" si="11"/>
        <v>116950</v>
      </c>
      <c r="P18" s="22">
        <f t="shared" ref="P18:R18" si="12">+P11+P17</f>
        <v>118933</v>
      </c>
      <c r="Q18" s="22">
        <f t="shared" si="12"/>
        <v>113366</v>
      </c>
      <c r="R18" s="509">
        <f t="shared" si="12"/>
        <v>123388</v>
      </c>
      <c r="S18" s="22">
        <f t="shared" ref="S18:U18" si="13">+S11+S17</f>
        <v>123875</v>
      </c>
      <c r="T18" s="22">
        <f t="shared" si="13"/>
        <v>132233</v>
      </c>
      <c r="U18" s="553">
        <f t="shared" si="13"/>
        <v>136683</v>
      </c>
      <c r="V18" s="509">
        <f t="shared" ref="V18:W18" si="14">+V11+V17</f>
        <v>147944</v>
      </c>
      <c r="W18" s="22">
        <f t="shared" si="14"/>
        <v>149243</v>
      </c>
      <c r="X18" s="553">
        <f t="shared" ref="X18" si="15">+X11+X17</f>
        <v>170174</v>
      </c>
    </row>
    <row r="19" spans="1:24">
      <c r="A19" s="17"/>
      <c r="B19" s="282"/>
      <c r="C19" s="18"/>
      <c r="D19" s="18"/>
      <c r="E19" s="291"/>
      <c r="F19" s="18"/>
      <c r="G19" s="18"/>
      <c r="H19" s="18"/>
      <c r="I19" s="291"/>
      <c r="N19" s="510"/>
      <c r="R19" s="510"/>
      <c r="U19" s="460"/>
      <c r="V19" s="510"/>
      <c r="X19" s="460"/>
    </row>
    <row r="20" spans="1:24">
      <c r="A20" s="17" t="s">
        <v>92</v>
      </c>
      <c r="B20" s="282">
        <v>56389</v>
      </c>
      <c r="C20" s="18">
        <v>51607</v>
      </c>
      <c r="D20" s="18">
        <v>54616</v>
      </c>
      <c r="E20" s="284">
        <v>60517</v>
      </c>
      <c r="F20" s="18">
        <v>67500</v>
      </c>
      <c r="G20" s="18">
        <v>34952</v>
      </c>
      <c r="H20" s="18">
        <v>37336</v>
      </c>
      <c r="I20" s="284">
        <v>42425</v>
      </c>
      <c r="J20" s="18">
        <v>47402</v>
      </c>
      <c r="K20" s="18">
        <v>44203</v>
      </c>
      <c r="L20" s="18">
        <v>50525</v>
      </c>
      <c r="M20" s="18">
        <v>53231</v>
      </c>
      <c r="N20" s="505">
        <v>58748</v>
      </c>
      <c r="O20" s="18">
        <v>54150</v>
      </c>
      <c r="P20" s="18">
        <v>56734</v>
      </c>
      <c r="Q20" s="18">
        <v>53215</v>
      </c>
      <c r="R20" s="505">
        <v>60842</v>
      </c>
      <c r="S20" s="18">
        <v>55713</v>
      </c>
      <c r="T20" s="18">
        <v>61856</v>
      </c>
      <c r="U20" s="551">
        <v>67633</v>
      </c>
      <c r="V20" s="505">
        <v>74435</v>
      </c>
      <c r="W20" s="18">
        <v>65845</v>
      </c>
      <c r="X20" s="551">
        <v>76659</v>
      </c>
    </row>
    <row r="21" spans="1:24">
      <c r="A21" s="19" t="s">
        <v>89</v>
      </c>
      <c r="B21" s="285">
        <v>87</v>
      </c>
      <c r="C21" s="20">
        <v>74</v>
      </c>
      <c r="D21" s="20">
        <v>75</v>
      </c>
      <c r="E21" s="286">
        <v>84</v>
      </c>
      <c r="F21" s="20">
        <v>91</v>
      </c>
      <c r="G21" s="20">
        <v>50</v>
      </c>
      <c r="H21" s="20">
        <v>41</v>
      </c>
      <c r="I21" s="286">
        <v>47</v>
      </c>
      <c r="J21" s="20">
        <v>54</v>
      </c>
      <c r="K21" s="20">
        <v>59</v>
      </c>
      <c r="L21" s="20">
        <v>57</v>
      </c>
      <c r="M21" s="20">
        <v>59</v>
      </c>
      <c r="N21" s="506">
        <v>64</v>
      </c>
      <c r="O21" s="20">
        <v>332</v>
      </c>
      <c r="P21" s="20">
        <v>339</v>
      </c>
      <c r="Q21" s="20">
        <v>319</v>
      </c>
      <c r="R21" s="506">
        <v>326</v>
      </c>
      <c r="S21" s="20">
        <v>17</v>
      </c>
      <c r="T21" s="20">
        <v>1</v>
      </c>
      <c r="U21" s="552">
        <v>1</v>
      </c>
      <c r="V21" s="506">
        <v>1</v>
      </c>
      <c r="W21" s="20">
        <v>1</v>
      </c>
      <c r="X21" s="552">
        <v>50</v>
      </c>
    </row>
    <row r="22" spans="1:24">
      <c r="A22" s="21" t="s">
        <v>47</v>
      </c>
      <c r="B22" s="287">
        <f t="shared" ref="B22:G22" si="16">SUM(B20:B21)</f>
        <v>56476</v>
      </c>
      <c r="C22" s="22">
        <f t="shared" si="16"/>
        <v>51681</v>
      </c>
      <c r="D22" s="22">
        <f t="shared" si="16"/>
        <v>54691</v>
      </c>
      <c r="E22" s="288">
        <f t="shared" si="16"/>
        <v>60601</v>
      </c>
      <c r="F22" s="22">
        <f t="shared" si="16"/>
        <v>67591</v>
      </c>
      <c r="G22" s="22">
        <f t="shared" si="16"/>
        <v>35002</v>
      </c>
      <c r="H22" s="22">
        <f>SUM(H20:H21)</f>
        <v>37377</v>
      </c>
      <c r="I22" s="288">
        <f>SUM(I20:I21)</f>
        <v>42472</v>
      </c>
      <c r="J22" s="22">
        <f t="shared" ref="J22" si="17">SUM(J20:J21)</f>
        <v>47456</v>
      </c>
      <c r="K22" s="22">
        <f t="shared" ref="K22:R22" si="18">SUM(K20:K21)</f>
        <v>44262</v>
      </c>
      <c r="L22" s="22">
        <f t="shared" si="18"/>
        <v>50582</v>
      </c>
      <c r="M22" s="22">
        <f t="shared" si="18"/>
        <v>53290</v>
      </c>
      <c r="N22" s="509">
        <f t="shared" si="18"/>
        <v>58812</v>
      </c>
      <c r="O22" s="22">
        <f t="shared" si="18"/>
        <v>54482</v>
      </c>
      <c r="P22" s="22">
        <f t="shared" ref="P22" si="19">SUM(P20:P21)</f>
        <v>57073</v>
      </c>
      <c r="Q22" s="22">
        <f t="shared" si="18"/>
        <v>53534</v>
      </c>
      <c r="R22" s="509">
        <f t="shared" si="18"/>
        <v>61168</v>
      </c>
      <c r="S22" s="22">
        <f t="shared" ref="S22:U22" si="20">SUM(S20:S21)</f>
        <v>55730</v>
      </c>
      <c r="T22" s="22">
        <f t="shared" si="20"/>
        <v>61857</v>
      </c>
      <c r="U22" s="553">
        <f t="shared" si="20"/>
        <v>67634</v>
      </c>
      <c r="V22" s="509">
        <f t="shared" ref="V22:W22" si="21">SUM(V20:V21)</f>
        <v>74436</v>
      </c>
      <c r="W22" s="22">
        <f t="shared" si="21"/>
        <v>65846</v>
      </c>
      <c r="X22" s="553">
        <f t="shared" ref="X22" si="22">SUM(X20:X21)</f>
        <v>76709</v>
      </c>
    </row>
    <row r="23" spans="1:24">
      <c r="A23" s="17" t="s">
        <v>94</v>
      </c>
      <c r="B23" s="282">
        <v>23097</v>
      </c>
      <c r="C23" s="18">
        <v>23315</v>
      </c>
      <c r="D23" s="18">
        <v>23013</v>
      </c>
      <c r="E23" s="284">
        <v>23635</v>
      </c>
      <c r="F23" s="18">
        <v>16652</v>
      </c>
      <c r="G23" s="18">
        <v>14671</v>
      </c>
      <c r="H23" s="18">
        <v>14484</v>
      </c>
      <c r="I23" s="284">
        <v>14415</v>
      </c>
      <c r="J23" s="18">
        <v>17086</v>
      </c>
      <c r="K23" s="18">
        <v>17313</v>
      </c>
      <c r="L23" s="18">
        <v>20838</v>
      </c>
      <c r="M23" s="18">
        <v>20400</v>
      </c>
      <c r="N23" s="505">
        <v>21641</v>
      </c>
      <c r="O23" s="18">
        <v>22604</v>
      </c>
      <c r="P23" s="18">
        <v>22659</v>
      </c>
      <c r="Q23" s="18">
        <v>21669</v>
      </c>
      <c r="R23" s="505">
        <v>21105</v>
      </c>
      <c r="S23" s="18">
        <v>21904</v>
      </c>
      <c r="T23" s="18">
        <v>22022</v>
      </c>
      <c r="U23" s="551">
        <v>20893</v>
      </c>
      <c r="V23" s="505">
        <v>20966</v>
      </c>
      <c r="W23" s="18">
        <v>21833</v>
      </c>
      <c r="X23" s="551">
        <v>23204</v>
      </c>
    </row>
    <row r="24" spans="1:24">
      <c r="A24" s="17" t="s">
        <v>48</v>
      </c>
      <c r="B24" s="282">
        <v>4111</v>
      </c>
      <c r="C24" s="18">
        <v>3332</v>
      </c>
      <c r="D24" s="18">
        <v>3252</v>
      </c>
      <c r="E24" s="284">
        <v>3034</v>
      </c>
      <c r="F24" s="18">
        <v>2934</v>
      </c>
      <c r="G24" s="18">
        <v>3034</v>
      </c>
      <c r="H24" s="18">
        <v>3007</v>
      </c>
      <c r="I24" s="284">
        <v>2837</v>
      </c>
      <c r="J24" s="18">
        <v>3294</v>
      </c>
      <c r="K24" s="18">
        <v>3279</v>
      </c>
      <c r="L24" s="18">
        <v>3637</v>
      </c>
      <c r="M24" s="18">
        <v>3488</v>
      </c>
      <c r="N24" s="505">
        <v>3075</v>
      </c>
      <c r="O24" s="18">
        <v>3480</v>
      </c>
      <c r="P24" s="18">
        <v>3543</v>
      </c>
      <c r="Q24" s="18">
        <v>3488</v>
      </c>
      <c r="R24" s="505">
        <v>2837</v>
      </c>
      <c r="S24" s="18">
        <v>2564</v>
      </c>
      <c r="T24" s="18">
        <v>2530</v>
      </c>
      <c r="U24" s="551">
        <v>3114</v>
      </c>
      <c r="V24" s="505">
        <v>2554</v>
      </c>
      <c r="W24" s="18">
        <v>1977</v>
      </c>
      <c r="X24" s="551">
        <v>1784</v>
      </c>
    </row>
    <row r="25" spans="1:24">
      <c r="A25" s="17" t="s">
        <v>23</v>
      </c>
      <c r="B25" s="292">
        <v>1651</v>
      </c>
      <c r="C25" s="223">
        <v>1729</v>
      </c>
      <c r="D25" s="223">
        <v>1696</v>
      </c>
      <c r="E25" s="293">
        <v>1720</v>
      </c>
      <c r="F25" s="223">
        <v>1380</v>
      </c>
      <c r="G25" s="223">
        <v>1366</v>
      </c>
      <c r="H25" s="223">
        <v>1344</v>
      </c>
      <c r="I25" s="293">
        <v>1282</v>
      </c>
      <c r="J25" s="223">
        <v>1208</v>
      </c>
      <c r="K25" s="223">
        <v>1310</v>
      </c>
      <c r="L25" s="223">
        <v>1304</v>
      </c>
      <c r="M25" s="223">
        <v>1410</v>
      </c>
      <c r="N25" s="511">
        <v>1365</v>
      </c>
      <c r="O25" s="223">
        <v>1500</v>
      </c>
      <c r="P25" s="223">
        <v>1478</v>
      </c>
      <c r="Q25" s="223">
        <v>1473</v>
      </c>
      <c r="R25" s="511">
        <v>1736</v>
      </c>
      <c r="S25" s="223">
        <v>1879</v>
      </c>
      <c r="T25" s="223">
        <v>1995</v>
      </c>
      <c r="U25" s="555">
        <v>2014</v>
      </c>
      <c r="V25" s="511">
        <v>1825</v>
      </c>
      <c r="W25" s="223">
        <v>1673</v>
      </c>
      <c r="X25" s="555">
        <v>1793</v>
      </c>
    </row>
    <row r="26" spans="1:24" s="12" customFormat="1">
      <c r="A26" s="19" t="s">
        <v>85</v>
      </c>
      <c r="B26" s="294">
        <v>435</v>
      </c>
      <c r="C26" s="224">
        <v>611</v>
      </c>
      <c r="D26" s="224">
        <v>669</v>
      </c>
      <c r="E26" s="295">
        <v>438</v>
      </c>
      <c r="F26" s="224">
        <v>624</v>
      </c>
      <c r="G26" s="224">
        <v>658</v>
      </c>
      <c r="H26" s="224">
        <v>592</v>
      </c>
      <c r="I26" s="295">
        <v>619</v>
      </c>
      <c r="J26" s="224">
        <v>732</v>
      </c>
      <c r="K26" s="224">
        <v>771</v>
      </c>
      <c r="L26" s="224">
        <v>794</v>
      </c>
      <c r="M26" s="224">
        <v>702</v>
      </c>
      <c r="N26" s="512">
        <v>1003</v>
      </c>
      <c r="O26" s="224">
        <v>1856</v>
      </c>
      <c r="P26" s="224">
        <v>1949</v>
      </c>
      <c r="Q26" s="224">
        <v>1736</v>
      </c>
      <c r="R26" s="512">
        <v>2025</v>
      </c>
      <c r="S26" s="224">
        <v>1987</v>
      </c>
      <c r="T26" s="224">
        <v>2190</v>
      </c>
      <c r="U26" s="556">
        <v>2225</v>
      </c>
      <c r="V26" s="512">
        <v>2230</v>
      </c>
      <c r="W26" s="224">
        <v>2579</v>
      </c>
      <c r="X26" s="556">
        <v>2954</v>
      </c>
    </row>
    <row r="27" spans="1:24" s="12" customFormat="1">
      <c r="A27" s="21" t="s">
        <v>49</v>
      </c>
      <c r="B27" s="287">
        <f t="shared" ref="B27:I27" si="23">SUM(B23:B26)</f>
        <v>29294</v>
      </c>
      <c r="C27" s="22">
        <f t="shared" si="23"/>
        <v>28987</v>
      </c>
      <c r="D27" s="22">
        <f t="shared" si="23"/>
        <v>28630</v>
      </c>
      <c r="E27" s="288">
        <f t="shared" si="23"/>
        <v>28827</v>
      </c>
      <c r="F27" s="22">
        <f t="shared" si="23"/>
        <v>21590</v>
      </c>
      <c r="G27" s="22">
        <f t="shared" si="23"/>
        <v>19729</v>
      </c>
      <c r="H27" s="22">
        <f t="shared" si="23"/>
        <v>19427</v>
      </c>
      <c r="I27" s="288">
        <f t="shared" si="23"/>
        <v>19153</v>
      </c>
      <c r="J27" s="22">
        <f t="shared" ref="J27:O27" si="24">SUM(J23:J26)</f>
        <v>22320</v>
      </c>
      <c r="K27" s="22">
        <f t="shared" si="24"/>
        <v>22673</v>
      </c>
      <c r="L27" s="22">
        <f t="shared" si="24"/>
        <v>26573</v>
      </c>
      <c r="M27" s="22">
        <f t="shared" si="24"/>
        <v>26000</v>
      </c>
      <c r="N27" s="509">
        <f t="shared" si="24"/>
        <v>27084</v>
      </c>
      <c r="O27" s="22">
        <f t="shared" si="24"/>
        <v>29440</v>
      </c>
      <c r="P27" s="22">
        <f t="shared" ref="P27:R27" si="25">SUM(P23:P26)</f>
        <v>29629</v>
      </c>
      <c r="Q27" s="22">
        <f t="shared" si="25"/>
        <v>28366</v>
      </c>
      <c r="R27" s="509">
        <f t="shared" si="25"/>
        <v>27703</v>
      </c>
      <c r="S27" s="22">
        <f t="shared" ref="S27:U27" si="26">SUM(S23:S26)</f>
        <v>28334</v>
      </c>
      <c r="T27" s="22">
        <f t="shared" si="26"/>
        <v>28737</v>
      </c>
      <c r="U27" s="553">
        <f t="shared" si="26"/>
        <v>28246</v>
      </c>
      <c r="V27" s="509">
        <f t="shared" ref="V27:W27" si="27">SUM(V23:V26)</f>
        <v>27575</v>
      </c>
      <c r="W27" s="22">
        <f t="shared" si="27"/>
        <v>28062</v>
      </c>
      <c r="X27" s="553">
        <f t="shared" ref="X27" si="28">SUM(X23:X26)</f>
        <v>29735</v>
      </c>
    </row>
    <row r="28" spans="1:24" s="12" customFormat="1">
      <c r="A28" s="17" t="s">
        <v>94</v>
      </c>
      <c r="B28" s="282">
        <v>1961</v>
      </c>
      <c r="C28" s="18">
        <v>1869</v>
      </c>
      <c r="D28" s="18">
        <v>1602</v>
      </c>
      <c r="E28" s="284">
        <v>1513</v>
      </c>
      <c r="F28" s="18">
        <v>6314</v>
      </c>
      <c r="G28" s="18">
        <v>6297</v>
      </c>
      <c r="H28" s="18">
        <v>6177</v>
      </c>
      <c r="I28" s="284">
        <v>5966</v>
      </c>
      <c r="J28" s="18">
        <v>1737</v>
      </c>
      <c r="K28" s="18">
        <v>2182</v>
      </c>
      <c r="L28" s="18">
        <v>2588</v>
      </c>
      <c r="M28" s="18">
        <v>3255</v>
      </c>
      <c r="N28" s="505">
        <v>2795</v>
      </c>
      <c r="O28" s="18">
        <v>3132</v>
      </c>
      <c r="P28" s="18">
        <v>2849</v>
      </c>
      <c r="Q28" s="18">
        <v>2977</v>
      </c>
      <c r="R28" s="505">
        <v>2897</v>
      </c>
      <c r="S28" s="18">
        <v>2952</v>
      </c>
      <c r="T28" s="18">
        <v>2828</v>
      </c>
      <c r="U28" s="551">
        <v>3981</v>
      </c>
      <c r="V28" s="505">
        <v>7559</v>
      </c>
      <c r="W28" s="18">
        <v>8062</v>
      </c>
      <c r="X28" s="551">
        <v>10979</v>
      </c>
    </row>
    <row r="29" spans="1:24" s="12" customFormat="1">
      <c r="A29" s="17" t="s">
        <v>83</v>
      </c>
      <c r="B29" s="282">
        <v>30745</v>
      </c>
      <c r="C29" s="18">
        <v>33785</v>
      </c>
      <c r="D29" s="18">
        <v>33855</v>
      </c>
      <c r="E29" s="284">
        <v>33008</v>
      </c>
      <c r="F29" s="18">
        <v>27419</v>
      </c>
      <c r="G29" s="18">
        <v>28694</v>
      </c>
      <c r="H29" s="18">
        <v>27913</v>
      </c>
      <c r="I29" s="284">
        <v>27477</v>
      </c>
      <c r="J29" s="18">
        <v>28447</v>
      </c>
      <c r="K29" s="18">
        <v>31585</v>
      </c>
      <c r="L29" s="18">
        <v>32927</v>
      </c>
      <c r="M29" s="18">
        <v>27564</v>
      </c>
      <c r="N29" s="505">
        <v>29632</v>
      </c>
      <c r="O29" s="18">
        <v>28089</v>
      </c>
      <c r="P29" s="18">
        <v>27447</v>
      </c>
      <c r="Q29" s="18">
        <v>26556</v>
      </c>
      <c r="R29" s="505">
        <v>29722</v>
      </c>
      <c r="S29" s="18">
        <v>35015</v>
      </c>
      <c r="T29" s="18">
        <v>36985</v>
      </c>
      <c r="U29" s="551">
        <v>35196</v>
      </c>
      <c r="V29" s="505">
        <v>36755</v>
      </c>
      <c r="W29" s="18">
        <v>45528</v>
      </c>
      <c r="X29" s="551">
        <v>50971</v>
      </c>
    </row>
    <row r="30" spans="1:24" s="12" customFormat="1">
      <c r="A30" s="17" t="s">
        <v>24</v>
      </c>
      <c r="B30" s="282">
        <v>2085</v>
      </c>
      <c r="C30" s="18">
        <v>1903</v>
      </c>
      <c r="D30" s="18">
        <v>1932</v>
      </c>
      <c r="E30" s="284">
        <v>2026</v>
      </c>
      <c r="F30" s="18">
        <v>1772</v>
      </c>
      <c r="G30" s="18">
        <v>1732</v>
      </c>
      <c r="H30" s="18">
        <v>1592</v>
      </c>
      <c r="I30" s="284">
        <v>1602</v>
      </c>
      <c r="J30" s="18">
        <v>1698</v>
      </c>
      <c r="K30" s="18">
        <v>1797</v>
      </c>
      <c r="L30" s="18">
        <v>1860</v>
      </c>
      <c r="M30" s="18">
        <v>1613</v>
      </c>
      <c r="N30" s="505">
        <v>1661</v>
      </c>
      <c r="O30" s="18">
        <v>1807</v>
      </c>
      <c r="P30" s="18">
        <v>1935</v>
      </c>
      <c r="Q30" s="18">
        <v>1933</v>
      </c>
      <c r="R30" s="505">
        <v>1898</v>
      </c>
      <c r="S30" s="18">
        <v>1844</v>
      </c>
      <c r="T30" s="18">
        <v>1826</v>
      </c>
      <c r="U30" s="551">
        <v>1626</v>
      </c>
      <c r="V30" s="505">
        <v>1619</v>
      </c>
      <c r="W30" s="18">
        <v>1745</v>
      </c>
      <c r="X30" s="551">
        <v>1780</v>
      </c>
    </row>
    <row r="31" spans="1:24" s="12" customFormat="1" ht="15" customHeight="1">
      <c r="A31" s="19" t="s">
        <v>51</v>
      </c>
      <c r="B31" s="285">
        <v>975</v>
      </c>
      <c r="C31" s="20">
        <v>878</v>
      </c>
      <c r="D31" s="20">
        <v>893</v>
      </c>
      <c r="E31" s="286">
        <v>56</v>
      </c>
      <c r="F31" s="20">
        <v>9942</v>
      </c>
      <c r="G31" s="464">
        <v>0</v>
      </c>
      <c r="H31" s="464">
        <v>0</v>
      </c>
      <c r="I31" s="465">
        <v>0</v>
      </c>
      <c r="J31" s="463">
        <v>0</v>
      </c>
      <c r="K31" s="466">
        <v>0</v>
      </c>
      <c r="L31" s="466">
        <v>0</v>
      </c>
      <c r="M31" s="466">
        <v>0</v>
      </c>
      <c r="N31" s="513">
        <v>0</v>
      </c>
      <c r="O31" s="466">
        <v>0</v>
      </c>
      <c r="P31" s="466">
        <v>0</v>
      </c>
      <c r="Q31" s="466">
        <v>0</v>
      </c>
      <c r="R31" s="513">
        <v>0</v>
      </c>
      <c r="S31" s="466">
        <v>0</v>
      </c>
      <c r="T31" s="466">
        <v>0</v>
      </c>
      <c r="U31" s="557">
        <v>0</v>
      </c>
      <c r="V31" s="513">
        <v>0</v>
      </c>
      <c r="W31" s="466">
        <v>0</v>
      </c>
      <c r="X31" s="557">
        <v>0</v>
      </c>
    </row>
    <row r="32" spans="1:24" s="37" customFormat="1" ht="13.5" customHeight="1">
      <c r="A32" s="23" t="s">
        <v>50</v>
      </c>
      <c r="B32" s="289">
        <f t="shared" ref="B32:J32" si="29">SUM(B28:B31)</f>
        <v>35766</v>
      </c>
      <c r="C32" s="24">
        <f t="shared" si="29"/>
        <v>38435</v>
      </c>
      <c r="D32" s="24">
        <f t="shared" si="29"/>
        <v>38282</v>
      </c>
      <c r="E32" s="290">
        <f t="shared" si="29"/>
        <v>36603</v>
      </c>
      <c r="F32" s="24">
        <f t="shared" si="29"/>
        <v>45447</v>
      </c>
      <c r="G32" s="24">
        <f t="shared" si="29"/>
        <v>36723</v>
      </c>
      <c r="H32" s="24">
        <f t="shared" si="29"/>
        <v>35682</v>
      </c>
      <c r="I32" s="290">
        <f>SUM(I28:I31)</f>
        <v>35045</v>
      </c>
      <c r="J32" s="24">
        <f t="shared" si="29"/>
        <v>31882</v>
      </c>
      <c r="K32" s="24">
        <f t="shared" ref="K32:R32" si="30">SUM(K28:K31)</f>
        <v>35564</v>
      </c>
      <c r="L32" s="24">
        <f t="shared" si="30"/>
        <v>37375</v>
      </c>
      <c r="M32" s="24">
        <f t="shared" si="30"/>
        <v>32432</v>
      </c>
      <c r="N32" s="508">
        <f t="shared" si="30"/>
        <v>34088</v>
      </c>
      <c r="O32" s="24">
        <f t="shared" si="30"/>
        <v>33028</v>
      </c>
      <c r="P32" s="24">
        <f t="shared" ref="P32" si="31">SUM(P28:P31)</f>
        <v>32231</v>
      </c>
      <c r="Q32" s="24">
        <f t="shared" si="30"/>
        <v>31466</v>
      </c>
      <c r="R32" s="508">
        <f t="shared" si="30"/>
        <v>34517</v>
      </c>
      <c r="S32" s="24">
        <f t="shared" ref="S32:U32" si="32">SUM(S28:S31)</f>
        <v>39811</v>
      </c>
      <c r="T32" s="24">
        <f t="shared" si="32"/>
        <v>41639</v>
      </c>
      <c r="U32" s="554">
        <f t="shared" si="32"/>
        <v>40803</v>
      </c>
      <c r="V32" s="508">
        <f t="shared" ref="V32:W32" si="33">SUM(V28:V31)</f>
        <v>45933</v>
      </c>
      <c r="W32" s="24">
        <f t="shared" si="33"/>
        <v>55335</v>
      </c>
      <c r="X32" s="554">
        <f t="shared" ref="X32" si="34">SUM(X28:X31)</f>
        <v>63730</v>
      </c>
    </row>
    <row r="33" spans="1:24">
      <c r="A33" s="21" t="s">
        <v>52</v>
      </c>
      <c r="B33" s="287">
        <f t="shared" ref="B33:J33" si="35">+B22+B27+B32</f>
        <v>121536</v>
      </c>
      <c r="C33" s="22">
        <f t="shared" si="35"/>
        <v>119103</v>
      </c>
      <c r="D33" s="22">
        <f t="shared" si="35"/>
        <v>121603</v>
      </c>
      <c r="E33" s="288">
        <f t="shared" si="35"/>
        <v>126031</v>
      </c>
      <c r="F33" s="22">
        <f t="shared" si="35"/>
        <v>134628</v>
      </c>
      <c r="G33" s="22">
        <f t="shared" si="35"/>
        <v>91454</v>
      </c>
      <c r="H33" s="22">
        <f t="shared" si="35"/>
        <v>92486</v>
      </c>
      <c r="I33" s="288">
        <f>+I22+I27+I32</f>
        <v>96670</v>
      </c>
      <c r="J33" s="22">
        <f t="shared" si="35"/>
        <v>101658</v>
      </c>
      <c r="K33" s="22">
        <f t="shared" ref="K33:R33" si="36">+K22+K27+K32</f>
        <v>102499</v>
      </c>
      <c r="L33" s="22">
        <f t="shared" si="36"/>
        <v>114530</v>
      </c>
      <c r="M33" s="22">
        <f t="shared" si="36"/>
        <v>111722</v>
      </c>
      <c r="N33" s="509">
        <f t="shared" si="36"/>
        <v>119984</v>
      </c>
      <c r="O33" s="22">
        <f t="shared" si="36"/>
        <v>116950</v>
      </c>
      <c r="P33" s="22">
        <f t="shared" ref="P33" si="37">+P22+P27+P32</f>
        <v>118933</v>
      </c>
      <c r="Q33" s="22">
        <f t="shared" si="36"/>
        <v>113366</v>
      </c>
      <c r="R33" s="509">
        <f t="shared" si="36"/>
        <v>123388</v>
      </c>
      <c r="S33" s="22">
        <f t="shared" ref="S33:U33" si="38">+S22+S27+S32</f>
        <v>123875</v>
      </c>
      <c r="T33" s="22">
        <f t="shared" si="38"/>
        <v>132233</v>
      </c>
      <c r="U33" s="553">
        <f t="shared" si="38"/>
        <v>136683</v>
      </c>
      <c r="V33" s="509">
        <f t="shared" ref="V33:W33" si="39">+V22+V27+V32</f>
        <v>147944</v>
      </c>
      <c r="W33" s="22">
        <f t="shared" si="39"/>
        <v>149243</v>
      </c>
      <c r="X33" s="553">
        <f t="shared" ref="X33" si="40">+X22+X27+X32</f>
        <v>170174</v>
      </c>
    </row>
    <row r="34" spans="1:24">
      <c r="A34" s="65"/>
      <c r="B34" s="296"/>
      <c r="C34" s="25"/>
      <c r="D34" s="25"/>
      <c r="E34" s="297"/>
      <c r="F34" s="25"/>
      <c r="G34" s="25"/>
      <c r="H34" s="25"/>
      <c r="I34" s="297"/>
      <c r="N34" s="510"/>
      <c r="R34" s="510"/>
      <c r="U34" s="460"/>
      <c r="V34" s="510"/>
      <c r="X34" s="460"/>
    </row>
    <row r="35" spans="1:24">
      <c r="A35" s="65"/>
      <c r="B35" s="296"/>
      <c r="C35" s="25"/>
      <c r="D35" s="25"/>
      <c r="E35" s="297"/>
      <c r="F35" s="25"/>
      <c r="G35" s="25"/>
      <c r="H35" s="25"/>
      <c r="I35" s="297"/>
      <c r="N35" s="510"/>
      <c r="R35" s="510"/>
      <c r="U35" s="460"/>
      <c r="V35" s="510"/>
      <c r="X35" s="460"/>
    </row>
    <row r="36" spans="1:24">
      <c r="A36" s="21" t="s">
        <v>180</v>
      </c>
      <c r="B36" s="327"/>
      <c r="C36" s="254"/>
      <c r="D36" s="254"/>
      <c r="E36" s="328"/>
      <c r="F36" s="254"/>
      <c r="G36" s="254"/>
      <c r="H36" s="254"/>
      <c r="I36" s="328"/>
      <c r="N36" s="510"/>
      <c r="R36" s="510"/>
      <c r="U36" s="460"/>
      <c r="V36" s="510"/>
      <c r="X36" s="460"/>
    </row>
    <row r="37" spans="1:24">
      <c r="A37" s="17" t="s">
        <v>178</v>
      </c>
      <c r="B37" s="327">
        <f t="shared" ref="B37:F37" si="41">B18-B16</f>
        <v>118736</v>
      </c>
      <c r="C37" s="254">
        <f t="shared" si="41"/>
        <v>115872</v>
      </c>
      <c r="D37" s="254">
        <f t="shared" si="41"/>
        <v>118653</v>
      </c>
      <c r="E37" s="301">
        <f t="shared" si="41"/>
        <v>125838</v>
      </c>
      <c r="F37" s="254">
        <f t="shared" si="41"/>
        <v>100426</v>
      </c>
      <c r="G37" s="254">
        <f t="shared" ref="G37:L37" si="42">G18</f>
        <v>91454</v>
      </c>
      <c r="H37" s="254">
        <f t="shared" si="42"/>
        <v>92486</v>
      </c>
      <c r="I37" s="301">
        <f t="shared" si="42"/>
        <v>96670</v>
      </c>
      <c r="J37" s="437">
        <f t="shared" si="42"/>
        <v>101658</v>
      </c>
      <c r="K37" s="437">
        <f t="shared" si="42"/>
        <v>102499</v>
      </c>
      <c r="L37" s="437">
        <f t="shared" si="42"/>
        <v>114530</v>
      </c>
      <c r="M37" s="437">
        <f t="shared" ref="M37:N37" si="43">M18</f>
        <v>111722</v>
      </c>
      <c r="N37" s="514">
        <f t="shared" si="43"/>
        <v>119984</v>
      </c>
      <c r="O37" s="437">
        <f t="shared" ref="O37:R37" si="44">O18</f>
        <v>116950</v>
      </c>
      <c r="P37" s="437">
        <f t="shared" ref="P37" si="45">P18</f>
        <v>118933</v>
      </c>
      <c r="Q37" s="437">
        <f t="shared" si="44"/>
        <v>113366</v>
      </c>
      <c r="R37" s="514">
        <f t="shared" si="44"/>
        <v>123388</v>
      </c>
      <c r="S37" s="437">
        <f t="shared" ref="S37:W37" si="46">S18</f>
        <v>123875</v>
      </c>
      <c r="T37" s="437">
        <f t="shared" si="46"/>
        <v>132233</v>
      </c>
      <c r="U37" s="301">
        <f t="shared" si="46"/>
        <v>136683</v>
      </c>
      <c r="V37" s="514">
        <f t="shared" si="46"/>
        <v>147944</v>
      </c>
      <c r="W37" s="437">
        <f t="shared" si="46"/>
        <v>149243</v>
      </c>
      <c r="X37" s="355">
        <v>170174</v>
      </c>
    </row>
    <row r="38" spans="1:24">
      <c r="A38" s="17" t="s">
        <v>25</v>
      </c>
      <c r="B38" s="327">
        <f t="shared" ref="B38:G38" si="47">-(B25+B26+B29+B30)</f>
        <v>-34916</v>
      </c>
      <c r="C38" s="254">
        <f t="shared" si="47"/>
        <v>-38028</v>
      </c>
      <c r="D38" s="254">
        <f t="shared" si="47"/>
        <v>-38152</v>
      </c>
      <c r="E38" s="301">
        <f t="shared" si="47"/>
        <v>-37192</v>
      </c>
      <c r="F38" s="254">
        <f t="shared" si="47"/>
        <v>-31195</v>
      </c>
      <c r="G38" s="254">
        <f t="shared" si="47"/>
        <v>-32450</v>
      </c>
      <c r="H38" s="254">
        <f t="shared" ref="H38:M38" si="48">-(H25+H26+H29+H30)</f>
        <v>-31441</v>
      </c>
      <c r="I38" s="301">
        <f t="shared" si="48"/>
        <v>-30980</v>
      </c>
      <c r="J38" s="437">
        <f t="shared" si="48"/>
        <v>-32085</v>
      </c>
      <c r="K38" s="437">
        <f t="shared" si="48"/>
        <v>-35463</v>
      </c>
      <c r="L38" s="437">
        <f t="shared" si="48"/>
        <v>-36885</v>
      </c>
      <c r="M38" s="437">
        <f t="shared" si="48"/>
        <v>-31289</v>
      </c>
      <c r="N38" s="514">
        <f t="shared" ref="N38:O38" si="49">-(N25+N26+N29+N30)</f>
        <v>-33661</v>
      </c>
      <c r="O38" s="437">
        <f t="shared" si="49"/>
        <v>-33252</v>
      </c>
      <c r="P38" s="437">
        <f t="shared" ref="P38:R38" si="50">-(P25+P26+P29+P30)</f>
        <v>-32809</v>
      </c>
      <c r="Q38" s="437">
        <f t="shared" si="50"/>
        <v>-31698</v>
      </c>
      <c r="R38" s="514">
        <f t="shared" si="50"/>
        <v>-35381</v>
      </c>
      <c r="S38" s="437">
        <f t="shared" ref="S38:W38" si="51">-(S25+S26+S29+S30)</f>
        <v>-40725</v>
      </c>
      <c r="T38" s="437">
        <f t="shared" si="51"/>
        <v>-42996</v>
      </c>
      <c r="U38" s="301">
        <f t="shared" si="51"/>
        <v>-41061</v>
      </c>
      <c r="V38" s="514">
        <f t="shared" si="51"/>
        <v>-42429</v>
      </c>
      <c r="W38" s="437">
        <f t="shared" si="51"/>
        <v>-51525</v>
      </c>
      <c r="X38" s="355">
        <v>-57498</v>
      </c>
    </row>
    <row r="39" spans="1:24" s="11" customFormat="1">
      <c r="A39" s="23" t="s">
        <v>179</v>
      </c>
      <c r="B39" s="329">
        <f t="shared" ref="B39:G39" si="52">B37+B38</f>
        <v>83820</v>
      </c>
      <c r="C39" s="330">
        <f t="shared" si="52"/>
        <v>77844</v>
      </c>
      <c r="D39" s="330">
        <f t="shared" si="52"/>
        <v>80501</v>
      </c>
      <c r="E39" s="331">
        <f t="shared" si="52"/>
        <v>88646</v>
      </c>
      <c r="F39" s="330">
        <f t="shared" si="52"/>
        <v>69231</v>
      </c>
      <c r="G39" s="330">
        <f t="shared" si="52"/>
        <v>59004</v>
      </c>
      <c r="H39" s="330">
        <f t="shared" ref="H39:M39" si="53">H37+H38</f>
        <v>61045</v>
      </c>
      <c r="I39" s="331">
        <f t="shared" si="53"/>
        <v>65690</v>
      </c>
      <c r="J39" s="438">
        <f t="shared" si="53"/>
        <v>69573</v>
      </c>
      <c r="K39" s="438">
        <f t="shared" si="53"/>
        <v>67036</v>
      </c>
      <c r="L39" s="438">
        <f t="shared" si="53"/>
        <v>77645</v>
      </c>
      <c r="M39" s="438">
        <f t="shared" si="53"/>
        <v>80433</v>
      </c>
      <c r="N39" s="515">
        <f t="shared" ref="N39:O39" si="54">N37+N38</f>
        <v>86323</v>
      </c>
      <c r="O39" s="438">
        <f t="shared" si="54"/>
        <v>83698</v>
      </c>
      <c r="P39" s="438">
        <f>P37+P38</f>
        <v>86124</v>
      </c>
      <c r="Q39" s="438">
        <f t="shared" ref="Q39:R39" si="55">Q37+Q38</f>
        <v>81668</v>
      </c>
      <c r="R39" s="515">
        <f t="shared" si="55"/>
        <v>88007</v>
      </c>
      <c r="S39" s="438">
        <f t="shared" ref="S39:U39" si="56">S37+S38</f>
        <v>83150</v>
      </c>
      <c r="T39" s="438">
        <f t="shared" si="56"/>
        <v>89237</v>
      </c>
      <c r="U39" s="331">
        <f t="shared" si="56"/>
        <v>95622</v>
      </c>
      <c r="V39" s="515">
        <f t="shared" ref="V39:W39" si="57">V37+V38</f>
        <v>105515</v>
      </c>
      <c r="W39" s="438">
        <f t="shared" si="57"/>
        <v>97718</v>
      </c>
      <c r="X39" s="703">
        <f t="shared" ref="X39" si="58">X37+X38</f>
        <v>112676</v>
      </c>
    </row>
    <row r="40" spans="1:24">
      <c r="A40" s="17" t="s">
        <v>195</v>
      </c>
      <c r="B40" s="354">
        <v>76083</v>
      </c>
      <c r="C40" s="254">
        <v>77412</v>
      </c>
      <c r="D40" s="254">
        <v>79725</v>
      </c>
      <c r="E40" s="355">
        <v>82229</v>
      </c>
      <c r="F40" s="255">
        <v>65573</v>
      </c>
      <c r="G40" s="254">
        <v>64286</v>
      </c>
      <c r="H40" s="254">
        <v>64451</v>
      </c>
      <c r="I40" s="355">
        <v>64945</v>
      </c>
      <c r="J40" s="255">
        <v>65565</v>
      </c>
      <c r="K40" s="254">
        <v>65126</v>
      </c>
      <c r="L40" s="437">
        <v>68855</v>
      </c>
      <c r="M40" s="437">
        <v>72732</v>
      </c>
      <c r="N40" s="516">
        <v>76202</v>
      </c>
      <c r="O40" s="254">
        <v>79027</v>
      </c>
      <c r="P40" s="254">
        <v>82845</v>
      </c>
      <c r="Q40" s="254">
        <v>83649</v>
      </c>
      <c r="R40" s="516">
        <v>85164</v>
      </c>
      <c r="S40" s="254">
        <v>84529.4</v>
      </c>
      <c r="T40" s="254">
        <v>85637</v>
      </c>
      <c r="U40" s="355">
        <v>87537</v>
      </c>
      <c r="V40" s="516">
        <v>92306</v>
      </c>
      <c r="W40" s="254">
        <v>94248</v>
      </c>
      <c r="X40" s="355">
        <v>100154</v>
      </c>
    </row>
    <row r="41" spans="1:24">
      <c r="A41" s="17"/>
      <c r="B41" s="296"/>
      <c r="C41" s="25"/>
      <c r="D41" s="25"/>
      <c r="E41" s="297"/>
      <c r="F41" s="25"/>
      <c r="G41" s="25"/>
      <c r="H41" s="25"/>
      <c r="I41" s="297"/>
      <c r="N41" s="510"/>
      <c r="R41" s="510"/>
      <c r="U41" s="460"/>
      <c r="V41" s="510"/>
      <c r="X41" s="460"/>
    </row>
    <row r="42" spans="1:24">
      <c r="A42" s="21" t="s">
        <v>181</v>
      </c>
      <c r="B42" s="296"/>
      <c r="C42" s="25"/>
      <c r="D42" s="25"/>
      <c r="E42" s="297"/>
      <c r="F42" s="25"/>
      <c r="G42" s="25"/>
      <c r="H42" s="25"/>
      <c r="I42" s="297"/>
      <c r="N42" s="510"/>
      <c r="R42" s="510"/>
      <c r="U42" s="460"/>
      <c r="V42" s="510"/>
      <c r="X42" s="460"/>
    </row>
    <row r="43" spans="1:24" ht="26.25" customHeight="1">
      <c r="A43" s="17" t="s">
        <v>147</v>
      </c>
      <c r="B43" s="296">
        <f t="shared" ref="B43:H43" si="59">-(B23+B24+B28)</f>
        <v>-29169</v>
      </c>
      <c r="C43" s="25">
        <f t="shared" si="59"/>
        <v>-28516</v>
      </c>
      <c r="D43" s="25">
        <f t="shared" si="59"/>
        <v>-27867</v>
      </c>
      <c r="E43" s="298">
        <f t="shared" si="59"/>
        <v>-28182</v>
      </c>
      <c r="F43" s="25">
        <f t="shared" si="59"/>
        <v>-25900</v>
      </c>
      <c r="G43" s="25">
        <f t="shared" si="59"/>
        <v>-24002</v>
      </c>
      <c r="H43" s="25">
        <f t="shared" si="59"/>
        <v>-23668</v>
      </c>
      <c r="I43" s="298">
        <f t="shared" ref="I43:N43" si="60">-(I23+I24+I28)</f>
        <v>-23218</v>
      </c>
      <c r="J43" s="439">
        <f t="shared" si="60"/>
        <v>-22117</v>
      </c>
      <c r="K43" s="439">
        <f t="shared" si="60"/>
        <v>-22774</v>
      </c>
      <c r="L43" s="439">
        <f t="shared" si="60"/>
        <v>-27063</v>
      </c>
      <c r="M43" s="439">
        <f t="shared" si="60"/>
        <v>-27143</v>
      </c>
      <c r="N43" s="517">
        <f t="shared" si="60"/>
        <v>-27511</v>
      </c>
      <c r="O43" s="439">
        <f t="shared" ref="O43:Q43" si="61">-(O23+O24+O28)</f>
        <v>-29216</v>
      </c>
      <c r="P43" s="439">
        <f t="shared" ref="P43" si="62">-(P23+P24+P28)</f>
        <v>-29051</v>
      </c>
      <c r="Q43" s="439">
        <f t="shared" si="61"/>
        <v>-28134</v>
      </c>
      <c r="R43" s="517">
        <f>-(R23+R24+R28)</f>
        <v>-26839</v>
      </c>
      <c r="S43" s="439">
        <f>-(S23+S24+S28)</f>
        <v>-27420</v>
      </c>
      <c r="T43" s="439">
        <f>-(T23+T24+T28)</f>
        <v>-27380</v>
      </c>
      <c r="U43" s="298">
        <f>-(U23+U24+U28)</f>
        <v>-27988</v>
      </c>
      <c r="V43" s="517">
        <f>-(V23+V24+V28)</f>
        <v>-31079</v>
      </c>
      <c r="W43" s="439">
        <v>-31872</v>
      </c>
      <c r="X43" s="558">
        <v>-35967</v>
      </c>
    </row>
    <row r="44" spans="1:24">
      <c r="A44" s="17" t="s">
        <v>175</v>
      </c>
      <c r="B44" s="296">
        <v>-105</v>
      </c>
      <c r="C44" s="25">
        <v>-93</v>
      </c>
      <c r="D44" s="254">
        <v>-89</v>
      </c>
      <c r="E44" s="301">
        <v>-75</v>
      </c>
      <c r="F44" s="463">
        <v>0</v>
      </c>
      <c r="G44" s="464">
        <v>0</v>
      </c>
      <c r="H44" s="464">
        <v>0</v>
      </c>
      <c r="I44" s="465">
        <v>0</v>
      </c>
      <c r="J44" s="463">
        <v>0</v>
      </c>
      <c r="K44" s="466">
        <v>0</v>
      </c>
      <c r="L44" s="466">
        <v>0</v>
      </c>
      <c r="M44" s="466">
        <v>0</v>
      </c>
      <c r="N44" s="513">
        <v>0</v>
      </c>
      <c r="O44" s="466">
        <v>0</v>
      </c>
      <c r="P44" s="466">
        <v>0</v>
      </c>
      <c r="Q44" s="557">
        <v>0</v>
      </c>
      <c r="R44" s="466">
        <v>0</v>
      </c>
      <c r="S44" s="466">
        <v>0</v>
      </c>
      <c r="T44" s="466">
        <v>0</v>
      </c>
      <c r="U44" s="557">
        <v>0</v>
      </c>
      <c r="V44" s="466">
        <v>0</v>
      </c>
      <c r="W44" s="466">
        <v>0</v>
      </c>
      <c r="X44" s="557">
        <v>0</v>
      </c>
    </row>
    <row r="45" spans="1:24">
      <c r="A45" s="17" t="s">
        <v>177</v>
      </c>
      <c r="B45" s="296">
        <f t="shared" ref="B45:G45" si="63">+B14+B15</f>
        <v>16836</v>
      </c>
      <c r="C45" s="25">
        <f t="shared" si="63"/>
        <v>16304</v>
      </c>
      <c r="D45" s="25">
        <f t="shared" si="63"/>
        <v>21502</v>
      </c>
      <c r="E45" s="298">
        <f t="shared" si="63"/>
        <v>25791</v>
      </c>
      <c r="F45" s="25">
        <f t="shared" si="63"/>
        <v>23335</v>
      </c>
      <c r="G45" s="25">
        <f t="shared" si="63"/>
        <v>9619</v>
      </c>
      <c r="H45" s="25">
        <f>+H14+H15</f>
        <v>12314</v>
      </c>
      <c r="I45" s="298">
        <f>+I14+I15</f>
        <v>16516</v>
      </c>
      <c r="J45" s="25">
        <f t="shared" ref="J45" si="64">+J14+J15</f>
        <v>13592</v>
      </c>
      <c r="K45" s="25">
        <f t="shared" ref="K45:R45" si="65">+K14+K15</f>
        <v>11839</v>
      </c>
      <c r="L45" s="25">
        <f t="shared" si="65"/>
        <v>13858</v>
      </c>
      <c r="M45" s="25">
        <f t="shared" si="65"/>
        <v>15130</v>
      </c>
      <c r="N45" s="518">
        <f t="shared" si="65"/>
        <v>13652</v>
      </c>
      <c r="O45" s="25">
        <f t="shared" si="65"/>
        <v>5444</v>
      </c>
      <c r="P45" s="25">
        <f t="shared" ref="P45" si="66">+P14+P15</f>
        <v>10389</v>
      </c>
      <c r="Q45" s="25">
        <f t="shared" si="65"/>
        <v>11713</v>
      </c>
      <c r="R45" s="518">
        <f t="shared" si="65"/>
        <v>15410</v>
      </c>
      <c r="S45" s="25">
        <f t="shared" ref="S45:U45" si="67">+S14+S15</f>
        <v>14344</v>
      </c>
      <c r="T45" s="25">
        <f t="shared" si="67"/>
        <v>17731</v>
      </c>
      <c r="U45" s="558">
        <f t="shared" si="67"/>
        <v>19837</v>
      </c>
      <c r="V45" s="518">
        <f t="shared" ref="V45:W45" si="68">+V14+V15</f>
        <v>24935</v>
      </c>
      <c r="W45" s="25">
        <f t="shared" si="68"/>
        <v>11435</v>
      </c>
      <c r="X45" s="558">
        <f t="shared" ref="X45" si="69">+X14+X15</f>
        <v>11345</v>
      </c>
    </row>
    <row r="46" spans="1:24" s="11" customFormat="1">
      <c r="A46" s="23" t="s">
        <v>176</v>
      </c>
      <c r="B46" s="299">
        <f t="shared" ref="B46:G46" si="70">B43+B44+B45</f>
        <v>-12438</v>
      </c>
      <c r="C46" s="225">
        <f t="shared" si="70"/>
        <v>-12305</v>
      </c>
      <c r="D46" s="225">
        <f t="shared" si="70"/>
        <v>-6454</v>
      </c>
      <c r="E46" s="300">
        <f t="shared" si="70"/>
        <v>-2466</v>
      </c>
      <c r="F46" s="225">
        <f t="shared" si="70"/>
        <v>-2565</v>
      </c>
      <c r="G46" s="225">
        <f t="shared" si="70"/>
        <v>-14383</v>
      </c>
      <c r="H46" s="225">
        <f t="shared" ref="H46:L46" si="71">H43+H44+H45</f>
        <v>-11354</v>
      </c>
      <c r="I46" s="300">
        <f t="shared" si="71"/>
        <v>-6702</v>
      </c>
      <c r="J46" s="225">
        <f t="shared" si="71"/>
        <v>-8525</v>
      </c>
      <c r="K46" s="225">
        <f t="shared" si="71"/>
        <v>-10935</v>
      </c>
      <c r="L46" s="225">
        <f t="shared" si="71"/>
        <v>-13205</v>
      </c>
      <c r="M46" s="225">
        <f t="shared" ref="M46:R46" si="72">M43+M44+M45</f>
        <v>-12013</v>
      </c>
      <c r="N46" s="519">
        <f t="shared" si="72"/>
        <v>-13859</v>
      </c>
      <c r="O46" s="225">
        <f t="shared" si="72"/>
        <v>-23772</v>
      </c>
      <c r="P46" s="225">
        <f t="shared" si="72"/>
        <v>-18662</v>
      </c>
      <c r="Q46" s="225">
        <f t="shared" si="72"/>
        <v>-16421</v>
      </c>
      <c r="R46" s="519">
        <f t="shared" si="72"/>
        <v>-11429</v>
      </c>
      <c r="S46" s="225">
        <f t="shared" ref="S46:X46" si="73">S43+S44+S45</f>
        <v>-13076</v>
      </c>
      <c r="T46" s="225">
        <f t="shared" si="73"/>
        <v>-9649</v>
      </c>
      <c r="U46" s="559">
        <f t="shared" si="73"/>
        <v>-8151</v>
      </c>
      <c r="V46" s="519">
        <f t="shared" si="73"/>
        <v>-6144</v>
      </c>
      <c r="W46" s="225">
        <f t="shared" si="73"/>
        <v>-20437</v>
      </c>
      <c r="X46" s="559">
        <f t="shared" si="73"/>
        <v>-24622</v>
      </c>
    </row>
    <row r="47" spans="1:24">
      <c r="A47" s="65"/>
      <c r="B47" s="25"/>
      <c r="C47" s="25"/>
      <c r="D47" s="25"/>
      <c r="E47" s="25"/>
      <c r="F47" s="25"/>
      <c r="G47" s="25"/>
    </row>
    <row r="48" spans="1:24">
      <c r="A48" s="12" t="s">
        <v>421</v>
      </c>
      <c r="B48" s="168"/>
      <c r="C48" s="168"/>
      <c r="D48" s="168"/>
      <c r="E48" s="168"/>
      <c r="F48" s="168"/>
      <c r="G48" s="168"/>
      <c r="H48" s="11"/>
    </row>
    <row r="49" spans="1:9" ht="14.25">
      <c r="A49" s="4" t="s">
        <v>375</v>
      </c>
      <c r="F49" s="228"/>
      <c r="H49" s="228"/>
      <c r="I49" s="228"/>
    </row>
    <row r="51" spans="1:9">
      <c r="B51" s="15"/>
      <c r="C51" s="15"/>
      <c r="D51" s="15"/>
      <c r="E51" s="15"/>
      <c r="F51" s="15"/>
      <c r="G51" s="15"/>
    </row>
    <row r="52" spans="1:9">
      <c r="B52" s="15"/>
      <c r="C52" s="15"/>
      <c r="D52" s="15"/>
      <c r="E52" s="15"/>
      <c r="F52" s="15"/>
      <c r="G52" s="15"/>
    </row>
    <row r="54" spans="1:9">
      <c r="B54" s="15"/>
      <c r="C54" s="15"/>
      <c r="D54" s="15"/>
      <c r="E54" s="15"/>
      <c r="F54" s="15"/>
      <c r="G54" s="15"/>
    </row>
    <row r="55" spans="1:9">
      <c r="B55" s="15"/>
      <c r="C55" s="15"/>
      <c r="D55" s="15"/>
      <c r="E55" s="15"/>
      <c r="F55" s="15"/>
      <c r="G55" s="15"/>
    </row>
    <row r="56" spans="1:9">
      <c r="B56" s="15"/>
      <c r="C56" s="15"/>
      <c r="D56" s="15"/>
      <c r="E56" s="15"/>
      <c r="F56" s="15"/>
      <c r="G56" s="15"/>
    </row>
    <row r="57" spans="1:9">
      <c r="B57" s="15"/>
      <c r="C57" s="15"/>
      <c r="D57" s="15"/>
      <c r="E57" s="15"/>
      <c r="F57" s="15"/>
      <c r="G57" s="15"/>
    </row>
    <row r="59" spans="1:9">
      <c r="B59" s="15"/>
      <c r="C59" s="15"/>
      <c r="D59" s="15"/>
      <c r="E59" s="15"/>
      <c r="F59" s="15"/>
      <c r="G59" s="15"/>
    </row>
    <row r="60" spans="1:9">
      <c r="B60" s="34"/>
      <c r="C60" s="34"/>
      <c r="D60" s="34"/>
      <c r="E60" s="34"/>
      <c r="F60" s="34"/>
      <c r="G60" s="34"/>
    </row>
    <row r="61" spans="1:9">
      <c r="B61" s="229"/>
      <c r="C61" s="229"/>
      <c r="D61" s="229"/>
      <c r="E61" s="229"/>
      <c r="F61" s="229"/>
      <c r="G61" s="229"/>
    </row>
    <row r="62" spans="1:9">
      <c r="B62" s="15"/>
      <c r="C62" s="15"/>
      <c r="D62" s="15"/>
      <c r="E62" s="15"/>
      <c r="F62" s="15"/>
      <c r="G62" s="15"/>
    </row>
    <row r="63" spans="1:9">
      <c r="B63" s="15"/>
      <c r="C63" s="15"/>
      <c r="D63" s="15"/>
      <c r="E63" s="15"/>
      <c r="F63" s="15"/>
      <c r="G63" s="15"/>
    </row>
    <row r="64" spans="1:9">
      <c r="B64" s="15"/>
      <c r="C64" s="15"/>
      <c r="D64" s="15"/>
      <c r="E64" s="15"/>
      <c r="F64" s="15"/>
      <c r="G64" s="15"/>
    </row>
    <row r="65" spans="2:7">
      <c r="B65" s="230"/>
      <c r="C65" s="230"/>
      <c r="D65" s="230"/>
      <c r="E65" s="230"/>
      <c r="F65" s="230"/>
      <c r="G65" s="230"/>
    </row>
    <row r="66" spans="2:7">
      <c r="B66" s="230"/>
      <c r="C66" s="230"/>
      <c r="D66" s="230"/>
      <c r="E66" s="230"/>
      <c r="F66" s="230"/>
      <c r="G66" s="230"/>
    </row>
    <row r="67" spans="2:7">
      <c r="B67" s="230"/>
      <c r="C67" s="230"/>
      <c r="D67" s="230"/>
      <c r="E67" s="230"/>
      <c r="F67" s="230"/>
      <c r="G67" s="230"/>
    </row>
    <row r="68" spans="2:7">
      <c r="B68" s="40"/>
      <c r="C68" s="40"/>
      <c r="D68" s="40"/>
      <c r="E68" s="40"/>
      <c r="F68" s="40"/>
      <c r="G68" s="40"/>
    </row>
    <row r="69" spans="2:7">
      <c r="B69" s="253"/>
      <c r="C69" s="253"/>
      <c r="D69" s="253"/>
      <c r="E69" s="253"/>
      <c r="F69" s="253"/>
      <c r="G69" s="253"/>
    </row>
    <row r="70" spans="2:7">
      <c r="B70" s="253"/>
      <c r="C70" s="253"/>
      <c r="D70" s="253"/>
      <c r="E70" s="253"/>
      <c r="F70" s="253"/>
      <c r="G70" s="253"/>
    </row>
    <row r="71" spans="2:7">
      <c r="B71" s="30"/>
      <c r="C71" s="30"/>
      <c r="D71" s="30"/>
      <c r="E71" s="30"/>
      <c r="F71" s="30"/>
      <c r="G71" s="30"/>
    </row>
    <row r="72" spans="2:7">
      <c r="B72" s="30"/>
      <c r="C72" s="30"/>
      <c r="D72" s="30"/>
      <c r="E72" s="30"/>
      <c r="F72" s="30"/>
      <c r="G72" s="30"/>
    </row>
    <row r="73" spans="2:7">
      <c r="B73" s="30"/>
      <c r="C73" s="30"/>
      <c r="D73" s="30"/>
      <c r="E73" s="30"/>
      <c r="F73" s="30"/>
      <c r="G73" s="30"/>
    </row>
    <row r="74" spans="2:7">
      <c r="B74" s="26"/>
      <c r="C74" s="26"/>
      <c r="D74" s="26"/>
      <c r="E74" s="26"/>
      <c r="F74" s="26"/>
      <c r="G74" s="26"/>
    </row>
    <row r="75" spans="2:7">
      <c r="B75" s="26"/>
      <c r="C75" s="26"/>
      <c r="D75" s="26"/>
      <c r="E75" s="26"/>
      <c r="F75" s="26"/>
      <c r="G75" s="26"/>
    </row>
    <row r="76" spans="2:7">
      <c r="B76" s="168"/>
      <c r="C76" s="168"/>
      <c r="D76" s="168"/>
      <c r="E76" s="168"/>
      <c r="F76" s="168"/>
      <c r="G76" s="168"/>
    </row>
    <row r="77" spans="2:7">
      <c r="B77" s="168"/>
      <c r="C77" s="168"/>
      <c r="D77" s="168"/>
      <c r="E77" s="168"/>
      <c r="F77" s="168"/>
      <c r="G77" s="168"/>
    </row>
  </sheetData>
  <mergeCells count="1">
    <mergeCell ref="B2:E2"/>
  </mergeCells>
  <phoneticPr fontId="10" type="noConversion"/>
  <pageMargins left="0.70866141732283472" right="0.70866141732283472" top="0.74803149606299213" bottom="0.74803149606299213" header="0.31496062992125984" footer="0.31496062992125984"/>
  <pageSetup paperSize="9" scale="54"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L69"/>
  <sheetViews>
    <sheetView showGridLines="0" zoomScaleNormal="100" workbookViewId="0">
      <pane xSplit="5" ySplit="4" topLeftCell="F6" activePane="bottomRight" state="frozen"/>
      <selection pane="topRight" activeCell="F1" sqref="F1"/>
      <selection pane="bottomLeft" activeCell="A5" sqref="A5"/>
      <selection pane="bottomRight"/>
    </sheetView>
  </sheetViews>
  <sheetFormatPr defaultColWidth="9.140625" defaultRowHeight="12" customHeight="1" outlineLevelCol="1"/>
  <cols>
    <col min="1" max="1" width="51.42578125" style="130" customWidth="1"/>
    <col min="2" max="2" width="9.140625" style="150" hidden="1" customWidth="1" outlineLevel="1"/>
    <col min="3" max="5" width="9.140625" style="231" hidden="1" customWidth="1" outlineLevel="1"/>
    <col min="6" max="6" width="9.140625" style="150" customWidth="1" collapsed="1"/>
    <col min="7" max="7" width="9.140625" style="231" customWidth="1"/>
    <col min="8" max="8" width="9.140625" style="144" customWidth="1"/>
    <col min="9" max="9" width="9.140625" style="132" customWidth="1"/>
    <col min="10" max="10" width="9.140625" style="132"/>
    <col min="11" max="12" width="9.140625" style="129"/>
    <col min="13" max="13" width="9.140625" style="132" customWidth="1"/>
    <col min="14" max="14" width="9.140625" style="129"/>
    <col min="15" max="17" width="9.42578125" style="129" customWidth="1"/>
    <col min="19" max="21" width="9.42578125" style="129" customWidth="1"/>
    <col min="23" max="24" width="9.42578125" style="129" customWidth="1"/>
    <col min="25" max="16384" width="9.140625" style="129"/>
  </cols>
  <sheetData>
    <row r="1" spans="1:38" s="133" customFormat="1" ht="12" customHeight="1">
      <c r="A1" s="134" t="s">
        <v>11</v>
      </c>
      <c r="B1" s="145"/>
      <c r="C1" s="203"/>
      <c r="D1" s="203"/>
      <c r="E1" s="203"/>
      <c r="F1" s="145"/>
      <c r="G1" s="203"/>
      <c r="H1" s="203"/>
      <c r="I1" s="203"/>
      <c r="J1" s="145"/>
      <c r="K1" s="203"/>
      <c r="L1" s="203"/>
      <c r="M1" s="134"/>
      <c r="N1" s="203"/>
      <c r="O1" s="203"/>
      <c r="P1" s="203"/>
      <c r="Q1" s="203"/>
      <c r="R1" s="145"/>
      <c r="S1" s="203"/>
      <c r="T1" s="203"/>
      <c r="U1" s="134"/>
      <c r="V1" s="145"/>
      <c r="W1" s="203"/>
      <c r="X1" s="134"/>
    </row>
    <row r="2" spans="1:38" s="133" customFormat="1" ht="12" customHeight="1">
      <c r="A2" s="135" t="s">
        <v>198</v>
      </c>
      <c r="B2" s="145"/>
      <c r="C2" s="203"/>
      <c r="D2" s="203"/>
      <c r="E2" s="203"/>
      <c r="F2" s="145"/>
      <c r="G2" s="203"/>
      <c r="H2" s="203"/>
      <c r="I2" s="203"/>
      <c r="J2" s="145"/>
      <c r="K2" s="203"/>
      <c r="L2" s="203"/>
      <c r="M2" s="134"/>
      <c r="N2" s="203"/>
      <c r="O2" s="203"/>
      <c r="P2" s="203"/>
      <c r="Q2" s="203"/>
      <c r="R2" s="145"/>
      <c r="S2" s="203"/>
      <c r="T2" s="203"/>
      <c r="U2" s="134"/>
      <c r="V2" s="145"/>
      <c r="W2" s="203"/>
      <c r="X2" s="134"/>
    </row>
    <row r="3" spans="1:38" s="132" customFormat="1" ht="14.25" customHeight="1">
      <c r="A3" s="136"/>
      <c r="B3" s="143" t="s">
        <v>313</v>
      </c>
      <c r="C3" s="194"/>
      <c r="D3" s="194"/>
      <c r="E3" s="194"/>
      <c r="F3" s="146">
        <v>2018</v>
      </c>
      <c r="G3" s="194"/>
      <c r="H3" s="194"/>
      <c r="I3" s="194"/>
      <c r="J3" s="146" t="s">
        <v>374</v>
      </c>
      <c r="K3" s="194"/>
      <c r="L3" s="194"/>
      <c r="M3" s="488"/>
      <c r="N3" s="194">
        <v>2020</v>
      </c>
      <c r="O3" s="194"/>
      <c r="P3" s="194"/>
      <c r="Q3" s="194"/>
      <c r="R3" s="146">
        <v>2021</v>
      </c>
      <c r="S3" s="194"/>
      <c r="T3" s="194"/>
      <c r="U3" s="488"/>
      <c r="V3" s="146">
        <v>2022</v>
      </c>
      <c r="W3" s="194"/>
      <c r="X3" s="488"/>
    </row>
    <row r="4" spans="1:38" s="132" customFormat="1" ht="12" customHeight="1">
      <c r="A4" s="137" t="s">
        <v>1</v>
      </c>
      <c r="B4" s="207" t="s">
        <v>9</v>
      </c>
      <c r="C4" s="207" t="s">
        <v>8</v>
      </c>
      <c r="D4" s="207" t="s">
        <v>7</v>
      </c>
      <c r="E4" s="207" t="s">
        <v>10</v>
      </c>
      <c r="F4" s="147" t="s">
        <v>379</v>
      </c>
      <c r="G4" s="207" t="s">
        <v>380</v>
      </c>
      <c r="H4" s="207" t="s">
        <v>381</v>
      </c>
      <c r="I4" s="207" t="s">
        <v>10</v>
      </c>
      <c r="J4" s="147" t="s">
        <v>9</v>
      </c>
      <c r="K4" s="207" t="s">
        <v>8</v>
      </c>
      <c r="L4" s="207" t="s">
        <v>7</v>
      </c>
      <c r="M4" s="489" t="s">
        <v>10</v>
      </c>
      <c r="N4" s="207" t="s">
        <v>9</v>
      </c>
      <c r="O4" s="207" t="s">
        <v>8</v>
      </c>
      <c r="P4" s="207" t="s">
        <v>7</v>
      </c>
      <c r="Q4" s="207" t="s">
        <v>10</v>
      </c>
      <c r="R4" s="147" t="s">
        <v>9</v>
      </c>
      <c r="S4" s="207" t="s">
        <v>8</v>
      </c>
      <c r="T4" s="207" t="s">
        <v>7</v>
      </c>
      <c r="U4" s="489" t="s">
        <v>10</v>
      </c>
      <c r="V4" s="147" t="s">
        <v>9</v>
      </c>
      <c r="W4" s="207" t="s">
        <v>8</v>
      </c>
      <c r="X4" s="489" t="s">
        <v>7</v>
      </c>
    </row>
    <row r="5" spans="1:38" s="131" customFormat="1" ht="12" customHeight="1">
      <c r="A5" s="151" t="s">
        <v>115</v>
      </c>
      <c r="B5" s="152"/>
      <c r="C5" s="206"/>
      <c r="D5" s="206"/>
      <c r="E5" s="206"/>
      <c r="F5" s="152"/>
      <c r="G5" s="206"/>
      <c r="H5" s="206"/>
      <c r="I5" s="269"/>
      <c r="J5" s="152"/>
      <c r="M5" s="490"/>
      <c r="R5" s="560"/>
      <c r="U5" s="561"/>
      <c r="V5" s="560"/>
      <c r="X5" s="561"/>
      <c r="AL5" s="132"/>
    </row>
    <row r="6" spans="1:38" ht="12" customHeight="1">
      <c r="A6" s="153" t="s">
        <v>54</v>
      </c>
      <c r="B6" s="154">
        <v>5721</v>
      </c>
      <c r="C6" s="204">
        <v>5996</v>
      </c>
      <c r="D6" s="204">
        <v>6248</v>
      </c>
      <c r="E6" s="335">
        <v>6187</v>
      </c>
      <c r="F6" s="154">
        <v>6348</v>
      </c>
      <c r="G6" s="204">
        <v>6928</v>
      </c>
      <c r="H6" s="204">
        <v>5263</v>
      </c>
      <c r="I6" s="204">
        <v>5661</v>
      </c>
      <c r="J6" s="154">
        <v>5048</v>
      </c>
      <c r="K6" s="451">
        <v>5379</v>
      </c>
      <c r="L6" s="451">
        <v>5843</v>
      </c>
      <c r="M6" s="491">
        <v>5627</v>
      </c>
      <c r="N6" s="451">
        <v>5124</v>
      </c>
      <c r="O6" s="451">
        <v>3889</v>
      </c>
      <c r="P6" s="451">
        <v>4760</v>
      </c>
      <c r="Q6" s="451">
        <v>5373</v>
      </c>
      <c r="R6" s="154">
        <v>5387</v>
      </c>
      <c r="S6" s="451">
        <v>5924</v>
      </c>
      <c r="T6" s="451">
        <v>6000</v>
      </c>
      <c r="U6" s="562">
        <v>6248</v>
      </c>
      <c r="V6" s="154">
        <v>6749</v>
      </c>
      <c r="W6" s="451">
        <v>7279</v>
      </c>
      <c r="X6" s="562">
        <v>8378</v>
      </c>
    </row>
    <row r="7" spans="1:38" ht="12" customHeight="1">
      <c r="A7" s="153" t="s">
        <v>166</v>
      </c>
      <c r="B7" s="154">
        <v>1158</v>
      </c>
      <c r="C7" s="204">
        <v>1138</v>
      </c>
      <c r="D7" s="204">
        <v>1531</v>
      </c>
      <c r="E7" s="416">
        <v>1283</v>
      </c>
      <c r="F7" s="154">
        <v>1094</v>
      </c>
      <c r="G7" s="204">
        <v>1137</v>
      </c>
      <c r="H7" s="204">
        <v>823</v>
      </c>
      <c r="I7" s="257">
        <v>868</v>
      </c>
      <c r="J7" s="154">
        <v>1079</v>
      </c>
      <c r="K7" s="451">
        <v>1133</v>
      </c>
      <c r="L7" s="451">
        <v>1240</v>
      </c>
      <c r="M7" s="403">
        <v>1248</v>
      </c>
      <c r="N7" s="451">
        <v>1291</v>
      </c>
      <c r="O7" s="451">
        <v>1286</v>
      </c>
      <c r="P7" s="451">
        <v>1300</v>
      </c>
      <c r="Q7" s="451">
        <v>1312</v>
      </c>
      <c r="R7" s="154">
        <v>1278</v>
      </c>
      <c r="S7" s="451">
        <v>1338</v>
      </c>
      <c r="T7" s="451">
        <v>1400</v>
      </c>
      <c r="U7" s="562">
        <v>1450</v>
      </c>
      <c r="V7" s="154">
        <v>1441</v>
      </c>
      <c r="W7" s="451">
        <v>1491</v>
      </c>
      <c r="X7" s="562">
        <v>1633</v>
      </c>
    </row>
    <row r="8" spans="1:38" ht="12" customHeight="1">
      <c r="A8" s="153" t="s">
        <v>116</v>
      </c>
      <c r="B8" s="154">
        <v>112</v>
      </c>
      <c r="C8" s="204">
        <v>532</v>
      </c>
      <c r="D8" s="204">
        <v>-460</v>
      </c>
      <c r="E8" s="416">
        <v>-259</v>
      </c>
      <c r="F8" s="154">
        <v>25</v>
      </c>
      <c r="G8" s="204">
        <v>131</v>
      </c>
      <c r="H8" s="204">
        <v>199</v>
      </c>
      <c r="I8" s="257">
        <v>-33</v>
      </c>
      <c r="J8" s="154">
        <v>107</v>
      </c>
      <c r="K8" s="451">
        <v>468</v>
      </c>
      <c r="L8" s="451">
        <v>-285</v>
      </c>
      <c r="M8" s="403">
        <v>-191</v>
      </c>
      <c r="N8" s="451">
        <v>5</v>
      </c>
      <c r="O8" s="451">
        <v>605</v>
      </c>
      <c r="P8" s="451">
        <v>-37</v>
      </c>
      <c r="Q8" s="451">
        <v>173</v>
      </c>
      <c r="R8" s="154">
        <v>108</v>
      </c>
      <c r="S8" s="451">
        <v>6</v>
      </c>
      <c r="T8" s="451">
        <v>-115</v>
      </c>
      <c r="U8" s="562">
        <v>-72</v>
      </c>
      <c r="V8" s="154">
        <v>-45</v>
      </c>
      <c r="W8" s="451">
        <v>-125</v>
      </c>
      <c r="X8" s="562">
        <v>-74</v>
      </c>
      <c r="AL8" s="686"/>
    </row>
    <row r="9" spans="1:38" ht="12" customHeight="1">
      <c r="A9" s="155" t="s">
        <v>63</v>
      </c>
      <c r="B9" s="156">
        <f t="shared" ref="B9:H9" si="0">SUM(B6:B8)</f>
        <v>6991</v>
      </c>
      <c r="C9" s="205">
        <f t="shared" si="0"/>
        <v>7666</v>
      </c>
      <c r="D9" s="205">
        <f>SUM(D6:D8)</f>
        <v>7319</v>
      </c>
      <c r="E9" s="205">
        <f t="shared" si="0"/>
        <v>7211</v>
      </c>
      <c r="F9" s="156">
        <f t="shared" si="0"/>
        <v>7467</v>
      </c>
      <c r="G9" s="205">
        <f t="shared" si="0"/>
        <v>8196</v>
      </c>
      <c r="H9" s="205">
        <f t="shared" si="0"/>
        <v>6285</v>
      </c>
      <c r="I9" s="205">
        <f t="shared" ref="I9:M9" si="1">SUM(I6:I8)</f>
        <v>6496</v>
      </c>
      <c r="J9" s="156">
        <f t="shared" si="1"/>
        <v>6234</v>
      </c>
      <c r="K9" s="446">
        <f t="shared" si="1"/>
        <v>6980</v>
      </c>
      <c r="L9" s="446">
        <f t="shared" si="1"/>
        <v>6798</v>
      </c>
      <c r="M9" s="492">
        <f t="shared" si="1"/>
        <v>6684</v>
      </c>
      <c r="N9" s="446">
        <f t="shared" ref="N9:O9" si="2">SUM(N6:N8)</f>
        <v>6420</v>
      </c>
      <c r="O9" s="446">
        <f t="shared" si="2"/>
        <v>5780</v>
      </c>
      <c r="P9" s="446">
        <f t="shared" ref="P9:Q9" si="3">SUM(P6:P8)</f>
        <v>6023</v>
      </c>
      <c r="Q9" s="446">
        <f t="shared" si="3"/>
        <v>6858</v>
      </c>
      <c r="R9" s="156">
        <f t="shared" ref="R9" si="4">SUM(R6:R8)</f>
        <v>6773</v>
      </c>
      <c r="S9" s="446">
        <f t="shared" ref="S9:U9" si="5">SUM(S6:S8)</f>
        <v>7268</v>
      </c>
      <c r="T9" s="446">
        <f t="shared" si="5"/>
        <v>7285</v>
      </c>
      <c r="U9" s="634">
        <f t="shared" si="5"/>
        <v>7626</v>
      </c>
      <c r="V9" s="156">
        <f t="shared" ref="V9:X9" si="6">SUM(V6:V8)</f>
        <v>8145</v>
      </c>
      <c r="W9" s="446">
        <f t="shared" ref="W9" si="7">SUM(W6:W8)</f>
        <v>8645</v>
      </c>
      <c r="X9" s="634">
        <f t="shared" si="6"/>
        <v>9937</v>
      </c>
    </row>
    <row r="10" spans="1:38" ht="12" customHeight="1">
      <c r="A10" s="153" t="s">
        <v>117</v>
      </c>
      <c r="B10" s="154">
        <v>-823</v>
      </c>
      <c r="C10" s="204">
        <v>608</v>
      </c>
      <c r="D10" s="204">
        <v>583</v>
      </c>
      <c r="E10" s="257">
        <v>-39</v>
      </c>
      <c r="F10" s="154">
        <v>393</v>
      </c>
      <c r="G10" s="204">
        <v>-1002</v>
      </c>
      <c r="H10" s="204">
        <v>201</v>
      </c>
      <c r="I10" s="257">
        <v>-267</v>
      </c>
      <c r="J10" s="154">
        <v>-365</v>
      </c>
      <c r="K10" s="451">
        <v>-213</v>
      </c>
      <c r="L10" s="451">
        <v>-60</v>
      </c>
      <c r="M10" s="403">
        <v>28</v>
      </c>
      <c r="N10" s="451">
        <v>-48</v>
      </c>
      <c r="O10" s="451">
        <v>-194</v>
      </c>
      <c r="P10" s="451">
        <v>310</v>
      </c>
      <c r="Q10" s="451">
        <v>176</v>
      </c>
      <c r="R10" s="154">
        <v>138</v>
      </c>
      <c r="S10" s="451">
        <v>-5</v>
      </c>
      <c r="T10" s="451">
        <v>-69</v>
      </c>
      <c r="U10" s="562">
        <v>395</v>
      </c>
      <c r="V10" s="154">
        <v>-225</v>
      </c>
      <c r="W10" s="451">
        <v>21</v>
      </c>
      <c r="X10" s="562">
        <v>123</v>
      </c>
    </row>
    <row r="11" spans="1:38" ht="12.75" customHeight="1">
      <c r="A11" s="153" t="s">
        <v>118</v>
      </c>
      <c r="B11" s="154">
        <v>-1820</v>
      </c>
      <c r="C11" s="204">
        <v>-2616</v>
      </c>
      <c r="D11" s="204">
        <v>-1450</v>
      </c>
      <c r="E11" s="257">
        <v>-1420</v>
      </c>
      <c r="F11" s="154">
        <v>-1344</v>
      </c>
      <c r="G11" s="204">
        <v>-2208</v>
      </c>
      <c r="H11" s="204">
        <v>-1372</v>
      </c>
      <c r="I11" s="257">
        <v>-972</v>
      </c>
      <c r="J11" s="154">
        <v>-1014</v>
      </c>
      <c r="K11" s="451">
        <v>-1822</v>
      </c>
      <c r="L11" s="451">
        <v>-1510</v>
      </c>
      <c r="M11" s="403">
        <v>-1155</v>
      </c>
      <c r="N11" s="451">
        <v>-1075</v>
      </c>
      <c r="O11" s="451">
        <v>-1101</v>
      </c>
      <c r="P11" s="451">
        <v>-1729</v>
      </c>
      <c r="Q11" s="451">
        <v>-626</v>
      </c>
      <c r="R11" s="154">
        <v>-1066</v>
      </c>
      <c r="S11" s="451">
        <v>-2266</v>
      </c>
      <c r="T11" s="451">
        <v>-1607</v>
      </c>
      <c r="U11" s="562">
        <v>-272</v>
      </c>
      <c r="V11" s="154">
        <v>-1099</v>
      </c>
      <c r="W11" s="451">
        <v>-2060</v>
      </c>
      <c r="X11" s="562">
        <v>-2008</v>
      </c>
    </row>
    <row r="12" spans="1:38" ht="14.25" customHeight="1">
      <c r="A12" s="153" t="s">
        <v>170</v>
      </c>
      <c r="B12" s="167">
        <v>-109</v>
      </c>
      <c r="C12" s="211">
        <v>-885</v>
      </c>
      <c r="D12" s="211">
        <v>-105</v>
      </c>
      <c r="E12" s="270">
        <v>-181</v>
      </c>
      <c r="F12" s="167">
        <v>-102</v>
      </c>
      <c r="G12" s="211">
        <v>-77</v>
      </c>
      <c r="H12" s="211">
        <v>-95</v>
      </c>
      <c r="I12" s="270">
        <v>-118</v>
      </c>
      <c r="J12" s="167">
        <v>-77</v>
      </c>
      <c r="K12" s="452">
        <v>-84</v>
      </c>
      <c r="L12" s="452">
        <v>-103</v>
      </c>
      <c r="M12" s="493">
        <v>-112</v>
      </c>
      <c r="N12" s="452">
        <v>-81</v>
      </c>
      <c r="O12" s="452">
        <v>-77</v>
      </c>
      <c r="P12" s="452">
        <v>-78</v>
      </c>
      <c r="Q12" s="452">
        <v>-104</v>
      </c>
      <c r="R12" s="167">
        <v>-75</v>
      </c>
      <c r="S12" s="452">
        <v>-71</v>
      </c>
      <c r="T12" s="452">
        <v>-68</v>
      </c>
      <c r="U12" s="563">
        <v>-116</v>
      </c>
      <c r="V12" s="167">
        <v>-82</v>
      </c>
      <c r="W12" s="452">
        <v>-83</v>
      </c>
      <c r="X12" s="563">
        <v>-87</v>
      </c>
    </row>
    <row r="13" spans="1:38" ht="12" customHeight="1">
      <c r="A13" s="153" t="s">
        <v>65</v>
      </c>
      <c r="B13" s="154">
        <v>-355</v>
      </c>
      <c r="C13" s="204">
        <v>208</v>
      </c>
      <c r="D13" s="204">
        <v>308</v>
      </c>
      <c r="E13" s="257">
        <v>1237</v>
      </c>
      <c r="F13" s="154">
        <v>-1708</v>
      </c>
      <c r="G13" s="204">
        <v>-1727</v>
      </c>
      <c r="H13" s="204">
        <v>-459</v>
      </c>
      <c r="I13" s="257">
        <v>503</v>
      </c>
      <c r="J13" s="154">
        <v>-1469</v>
      </c>
      <c r="K13" s="451">
        <v>-1938</v>
      </c>
      <c r="L13" s="451">
        <v>237</v>
      </c>
      <c r="M13" s="403">
        <v>199</v>
      </c>
      <c r="N13" s="451">
        <v>-336</v>
      </c>
      <c r="O13" s="451">
        <v>-387</v>
      </c>
      <c r="P13" s="451">
        <v>1707</v>
      </c>
      <c r="Q13" s="451">
        <v>1182</v>
      </c>
      <c r="R13" s="154">
        <v>-500</v>
      </c>
      <c r="S13" s="451">
        <v>-345</v>
      </c>
      <c r="T13" s="451">
        <v>77</v>
      </c>
      <c r="U13" s="562">
        <v>524</v>
      </c>
      <c r="V13" s="154">
        <v>-3079</v>
      </c>
      <c r="W13" s="451">
        <v>-2301</v>
      </c>
      <c r="X13" s="562">
        <v>-665</v>
      </c>
    </row>
    <row r="14" spans="1:38" ht="12" customHeight="1">
      <c r="A14" s="153" t="s">
        <v>113</v>
      </c>
      <c r="B14" s="154">
        <v>-234</v>
      </c>
      <c r="C14" s="204">
        <v>-349</v>
      </c>
      <c r="D14" s="204">
        <v>-371</v>
      </c>
      <c r="E14" s="257">
        <v>-458</v>
      </c>
      <c r="F14" s="154">
        <v>-408</v>
      </c>
      <c r="G14" s="204">
        <v>-498</v>
      </c>
      <c r="H14" s="204">
        <v>-299</v>
      </c>
      <c r="I14" s="257">
        <v>-257</v>
      </c>
      <c r="J14" s="154">
        <v>-259</v>
      </c>
      <c r="K14" s="451">
        <v>-244</v>
      </c>
      <c r="L14" s="451">
        <v>-350</v>
      </c>
      <c r="M14" s="403">
        <v>-287</v>
      </c>
      <c r="N14" s="451">
        <v>-178</v>
      </c>
      <c r="O14" s="451">
        <v>-136</v>
      </c>
      <c r="P14" s="451">
        <v>-76</v>
      </c>
      <c r="Q14" s="451">
        <v>-96</v>
      </c>
      <c r="R14" s="154">
        <v>-105</v>
      </c>
      <c r="S14" s="451">
        <v>-128</v>
      </c>
      <c r="T14" s="451">
        <v>-155</v>
      </c>
      <c r="U14" s="562">
        <v>-122</v>
      </c>
      <c r="V14" s="154">
        <v>-190</v>
      </c>
      <c r="W14" s="451">
        <v>-208</v>
      </c>
      <c r="X14" s="562">
        <v>-234</v>
      </c>
    </row>
    <row r="15" spans="1:38" ht="12" customHeight="1">
      <c r="A15" s="153" t="s">
        <v>165</v>
      </c>
      <c r="B15" s="154">
        <v>89</v>
      </c>
      <c r="C15" s="204">
        <v>103</v>
      </c>
      <c r="D15" s="204">
        <v>129</v>
      </c>
      <c r="E15" s="257">
        <v>143</v>
      </c>
      <c r="F15" s="154">
        <v>81</v>
      </c>
      <c r="G15" s="204">
        <v>89</v>
      </c>
      <c r="H15" s="204">
        <v>7</v>
      </c>
      <c r="I15" s="257">
        <v>9</v>
      </c>
      <c r="J15" s="154">
        <v>13</v>
      </c>
      <c r="K15" s="451">
        <v>6</v>
      </c>
      <c r="L15" s="451">
        <v>14</v>
      </c>
      <c r="M15" s="403">
        <v>20</v>
      </c>
      <c r="N15" s="451">
        <v>28</v>
      </c>
      <c r="O15" s="451">
        <v>18</v>
      </c>
      <c r="P15" s="451">
        <v>17</v>
      </c>
      <c r="Q15" s="451">
        <v>7</v>
      </c>
      <c r="R15" s="154">
        <v>21</v>
      </c>
      <c r="S15" s="451">
        <v>4</v>
      </c>
      <c r="T15" s="451">
        <v>8</v>
      </c>
      <c r="U15" s="562">
        <v>3</v>
      </c>
      <c r="V15" s="154">
        <v>5</v>
      </c>
      <c r="W15" s="451">
        <v>36</v>
      </c>
      <c r="X15" s="562">
        <v>30</v>
      </c>
    </row>
    <row r="16" spans="1:38" s="131" customFormat="1" ht="12" customHeight="1">
      <c r="A16" s="157" t="s">
        <v>119</v>
      </c>
      <c r="B16" s="208">
        <f t="shared" ref="B16:H16" si="8">SUM(B9:B15)</f>
        <v>3739</v>
      </c>
      <c r="C16" s="202">
        <f t="shared" si="8"/>
        <v>4735</v>
      </c>
      <c r="D16" s="202">
        <f t="shared" si="8"/>
        <v>6413</v>
      </c>
      <c r="E16" s="202">
        <f t="shared" si="8"/>
        <v>6493</v>
      </c>
      <c r="F16" s="208">
        <f t="shared" si="8"/>
        <v>4379</v>
      </c>
      <c r="G16" s="202">
        <f t="shared" si="8"/>
        <v>2773</v>
      </c>
      <c r="H16" s="202">
        <f t="shared" si="8"/>
        <v>4268</v>
      </c>
      <c r="I16" s="202">
        <f t="shared" ref="I16:M16" si="9">SUM(I9:I15)</f>
        <v>5394</v>
      </c>
      <c r="J16" s="208">
        <f t="shared" si="9"/>
        <v>3063</v>
      </c>
      <c r="K16" s="447">
        <f t="shared" si="9"/>
        <v>2685</v>
      </c>
      <c r="L16" s="447">
        <f t="shared" si="9"/>
        <v>5026</v>
      </c>
      <c r="M16" s="494">
        <f t="shared" si="9"/>
        <v>5377</v>
      </c>
      <c r="N16" s="447">
        <f t="shared" ref="N16:O16" si="10">SUM(N9:N15)</f>
        <v>4730</v>
      </c>
      <c r="O16" s="447">
        <f t="shared" si="10"/>
        <v>3903</v>
      </c>
      <c r="P16" s="447">
        <f t="shared" ref="P16:Q16" si="11">SUM(P9:P15)</f>
        <v>6174</v>
      </c>
      <c r="Q16" s="447">
        <f t="shared" si="11"/>
        <v>7397</v>
      </c>
      <c r="R16" s="208">
        <f t="shared" ref="R16" si="12">SUM(R9:R15)</f>
        <v>5186</v>
      </c>
      <c r="S16" s="447">
        <f t="shared" ref="S16:U16" si="13">SUM(S9:S15)</f>
        <v>4457</v>
      </c>
      <c r="T16" s="447">
        <f t="shared" si="13"/>
        <v>5471</v>
      </c>
      <c r="U16" s="564">
        <f t="shared" si="13"/>
        <v>8038</v>
      </c>
      <c r="V16" s="208">
        <f>SUM(V9:V15)</f>
        <v>3475</v>
      </c>
      <c r="W16" s="447">
        <f>SUM(W9:W15)</f>
        <v>4050</v>
      </c>
      <c r="X16" s="564">
        <f>SUM(X9:X15)</f>
        <v>7096</v>
      </c>
    </row>
    <row r="17" spans="1:24" s="131" customFormat="1" ht="12" customHeight="1">
      <c r="A17" s="151" t="s">
        <v>120</v>
      </c>
      <c r="B17" s="152"/>
      <c r="C17" s="196"/>
      <c r="D17" s="196"/>
      <c r="E17" s="196"/>
      <c r="F17" s="152"/>
      <c r="G17" s="196"/>
      <c r="H17" s="196"/>
      <c r="I17" s="196"/>
      <c r="J17" s="152"/>
      <c r="K17" s="453"/>
      <c r="L17" s="453"/>
      <c r="M17" s="495"/>
      <c r="N17" s="453"/>
      <c r="O17" s="453"/>
      <c r="P17" s="453"/>
      <c r="Q17" s="453"/>
      <c r="R17" s="152"/>
      <c r="S17" s="453"/>
      <c r="T17" s="453"/>
      <c r="U17" s="565"/>
      <c r="V17" s="152"/>
      <c r="W17" s="453"/>
      <c r="X17" s="565"/>
    </row>
    <row r="18" spans="1:24" ht="12" customHeight="1">
      <c r="A18" s="153" t="s">
        <v>164</v>
      </c>
      <c r="B18" s="154">
        <v>-363</v>
      </c>
      <c r="C18" s="204">
        <v>-359</v>
      </c>
      <c r="D18" s="204">
        <v>-429</v>
      </c>
      <c r="E18" s="257">
        <v>-591</v>
      </c>
      <c r="F18" s="154">
        <v>-461</v>
      </c>
      <c r="G18" s="204">
        <v>-513</v>
      </c>
      <c r="H18" s="204">
        <v>-494</v>
      </c>
      <c r="I18" s="257">
        <v>-532</v>
      </c>
      <c r="J18" s="154">
        <v>-367</v>
      </c>
      <c r="K18" s="451">
        <v>-362</v>
      </c>
      <c r="L18" s="451">
        <v>-393</v>
      </c>
      <c r="M18" s="403">
        <v>-540</v>
      </c>
      <c r="N18" s="451">
        <v>-416</v>
      </c>
      <c r="O18" s="451">
        <v>-317</v>
      </c>
      <c r="P18" s="451">
        <v>-344</v>
      </c>
      <c r="Q18" s="451">
        <v>-382</v>
      </c>
      <c r="R18" s="154">
        <v>-371</v>
      </c>
      <c r="S18" s="451">
        <v>-405</v>
      </c>
      <c r="T18" s="451">
        <v>-522</v>
      </c>
      <c r="U18" s="562">
        <v>-672</v>
      </c>
      <c r="V18" s="154">
        <v>-852</v>
      </c>
      <c r="W18" s="451">
        <v>-775</v>
      </c>
      <c r="X18" s="562">
        <v>-1014</v>
      </c>
    </row>
    <row r="19" spans="1:24" ht="12" customHeight="1">
      <c r="A19" s="153" t="s">
        <v>163</v>
      </c>
      <c r="B19" s="154">
        <v>15</v>
      </c>
      <c r="C19" s="204">
        <v>30</v>
      </c>
      <c r="D19" s="204">
        <v>39</v>
      </c>
      <c r="E19" s="257">
        <v>95</v>
      </c>
      <c r="F19" s="154">
        <v>19</v>
      </c>
      <c r="G19" s="204">
        <v>18</v>
      </c>
      <c r="H19" s="204">
        <v>14</v>
      </c>
      <c r="I19" s="257">
        <v>27</v>
      </c>
      <c r="J19" s="154">
        <v>8</v>
      </c>
      <c r="K19" s="451">
        <v>41</v>
      </c>
      <c r="L19" s="451">
        <v>217</v>
      </c>
      <c r="M19" s="403">
        <v>452</v>
      </c>
      <c r="N19" s="451">
        <v>5</v>
      </c>
      <c r="O19" s="451">
        <v>14</v>
      </c>
      <c r="P19" s="451">
        <v>11</v>
      </c>
      <c r="Q19" s="451">
        <v>9</v>
      </c>
      <c r="R19" s="154">
        <v>31</v>
      </c>
      <c r="S19" s="451">
        <v>9</v>
      </c>
      <c r="T19" s="451">
        <v>9</v>
      </c>
      <c r="U19" s="562">
        <v>44</v>
      </c>
      <c r="V19" s="154">
        <v>16</v>
      </c>
      <c r="W19" s="451">
        <v>15</v>
      </c>
      <c r="X19" s="562">
        <v>37</v>
      </c>
    </row>
    <row r="20" spans="1:24" ht="12" customHeight="1">
      <c r="A20" s="153" t="s">
        <v>162</v>
      </c>
      <c r="B20" s="154">
        <v>-251</v>
      </c>
      <c r="C20" s="204">
        <v>-230</v>
      </c>
      <c r="D20" s="204">
        <v>-303</v>
      </c>
      <c r="E20" s="257">
        <v>-237</v>
      </c>
      <c r="F20" s="154">
        <v>-244</v>
      </c>
      <c r="G20" s="204">
        <v>-239</v>
      </c>
      <c r="H20" s="204">
        <v>-175</v>
      </c>
      <c r="I20" s="257">
        <v>-188</v>
      </c>
      <c r="J20" s="154">
        <v>-239</v>
      </c>
      <c r="K20" s="451">
        <v>-255</v>
      </c>
      <c r="L20" s="451">
        <v>-240</v>
      </c>
      <c r="M20" s="403">
        <v>-282</v>
      </c>
      <c r="N20" s="451">
        <v>-305</v>
      </c>
      <c r="O20" s="451">
        <v>-299</v>
      </c>
      <c r="P20" s="451">
        <v>-360</v>
      </c>
      <c r="Q20" s="451">
        <v>-373</v>
      </c>
      <c r="R20" s="154">
        <v>-328</v>
      </c>
      <c r="S20" s="451">
        <v>-366</v>
      </c>
      <c r="T20" s="451">
        <v>-339</v>
      </c>
      <c r="U20" s="562">
        <v>-356</v>
      </c>
      <c r="V20" s="154">
        <v>-345</v>
      </c>
      <c r="W20" s="451">
        <v>-351</v>
      </c>
      <c r="X20" s="562">
        <v>-328</v>
      </c>
    </row>
    <row r="21" spans="1:24" ht="12" customHeight="1">
      <c r="A21" s="153" t="s">
        <v>161</v>
      </c>
      <c r="B21" s="158">
        <v>2</v>
      </c>
      <c r="C21" s="195">
        <v>0</v>
      </c>
      <c r="D21" s="195">
        <v>0</v>
      </c>
      <c r="E21" s="272">
        <v>0</v>
      </c>
      <c r="F21" s="356">
        <v>0</v>
      </c>
      <c r="G21" s="195">
        <v>0</v>
      </c>
      <c r="H21" s="195">
        <v>0</v>
      </c>
      <c r="I21" s="266" t="s">
        <v>145</v>
      </c>
      <c r="J21" s="356" t="s">
        <v>145</v>
      </c>
      <c r="K21" s="451">
        <v>1</v>
      </c>
      <c r="L21" s="195">
        <v>0</v>
      </c>
      <c r="M21" s="497">
        <v>0</v>
      </c>
      <c r="N21" s="195">
        <v>0</v>
      </c>
      <c r="O21" s="195">
        <v>0</v>
      </c>
      <c r="P21" s="195">
        <v>0</v>
      </c>
      <c r="Q21" s="195">
        <v>0</v>
      </c>
      <c r="R21" s="356">
        <v>0</v>
      </c>
      <c r="S21" s="195">
        <v>0</v>
      </c>
      <c r="T21" s="195">
        <v>0</v>
      </c>
      <c r="U21" s="497">
        <v>0</v>
      </c>
      <c r="V21" s="356">
        <v>0</v>
      </c>
      <c r="W21" s="195">
        <v>0</v>
      </c>
      <c r="X21" s="497">
        <v>0</v>
      </c>
    </row>
    <row r="22" spans="1:24" ht="12" customHeight="1">
      <c r="A22" s="153" t="s">
        <v>160</v>
      </c>
      <c r="B22" s="154">
        <v>-61</v>
      </c>
      <c r="C22" s="204">
        <v>-124</v>
      </c>
      <c r="D22" s="204">
        <v>-325</v>
      </c>
      <c r="E22" s="257">
        <v>-10</v>
      </c>
      <c r="F22" s="154">
        <v>-965</v>
      </c>
      <c r="G22" s="204">
        <v>-220</v>
      </c>
      <c r="H22" s="204">
        <v>-376</v>
      </c>
      <c r="I22" s="257">
        <v>-14</v>
      </c>
      <c r="J22" s="154">
        <v>-185</v>
      </c>
      <c r="K22" s="451">
        <v>-817</v>
      </c>
      <c r="L22" s="451">
        <v>-6525</v>
      </c>
      <c r="M22" s="403">
        <v>-179</v>
      </c>
      <c r="N22" s="451">
        <v>-4084</v>
      </c>
      <c r="O22" s="451">
        <v>-8714</v>
      </c>
      <c r="P22" s="451">
        <v>-123</v>
      </c>
      <c r="Q22" s="451">
        <v>-662</v>
      </c>
      <c r="R22" s="154">
        <v>-124</v>
      </c>
      <c r="S22" s="451">
        <v>-594</v>
      </c>
      <c r="T22" s="451">
        <v>-1591</v>
      </c>
      <c r="U22" s="562">
        <v>-25</v>
      </c>
      <c r="V22" s="154">
        <v>-226</v>
      </c>
      <c r="W22" s="451">
        <v>-957</v>
      </c>
      <c r="X22" s="562">
        <v>-8513</v>
      </c>
    </row>
    <row r="23" spans="1:24" ht="12" customHeight="1">
      <c r="A23" s="153" t="s">
        <v>159</v>
      </c>
      <c r="B23" s="195">
        <v>0</v>
      </c>
      <c r="C23" s="195">
        <v>0</v>
      </c>
      <c r="D23" s="195">
        <v>0</v>
      </c>
      <c r="E23" s="257">
        <v>1560</v>
      </c>
      <c r="F23" s="226">
        <v>296</v>
      </c>
      <c r="G23" s="204">
        <v>260</v>
      </c>
      <c r="H23" s="204">
        <v>-396</v>
      </c>
      <c r="I23" s="257">
        <v>6</v>
      </c>
      <c r="J23" s="356">
        <v>0</v>
      </c>
      <c r="K23" s="195">
        <v>0</v>
      </c>
      <c r="L23" s="195">
        <v>0</v>
      </c>
      <c r="M23" s="497">
        <v>0</v>
      </c>
      <c r="N23" s="195">
        <v>0</v>
      </c>
      <c r="O23" s="195">
        <v>0</v>
      </c>
      <c r="P23" s="195">
        <v>0</v>
      </c>
      <c r="Q23" s="195">
        <v>0</v>
      </c>
      <c r="R23" s="356">
        <v>0</v>
      </c>
      <c r="S23" s="195">
        <v>0</v>
      </c>
      <c r="T23" s="195">
        <v>0</v>
      </c>
      <c r="U23" s="562">
        <v>-7</v>
      </c>
      <c r="V23" s="356">
        <v>0</v>
      </c>
      <c r="W23" s="195">
        <v>0</v>
      </c>
      <c r="X23" s="497">
        <v>0</v>
      </c>
    </row>
    <row r="24" spans="1:24" ht="12" customHeight="1">
      <c r="A24" s="153" t="s">
        <v>158</v>
      </c>
      <c r="B24" s="159">
        <v>8</v>
      </c>
      <c r="C24" s="204">
        <v>33</v>
      </c>
      <c r="D24" s="204">
        <v>113</v>
      </c>
      <c r="E24" s="257">
        <v>630</v>
      </c>
      <c r="F24" s="159">
        <v>-134</v>
      </c>
      <c r="G24" s="204">
        <v>-44</v>
      </c>
      <c r="H24" s="204">
        <v>56</v>
      </c>
      <c r="I24" s="257">
        <v>-2</v>
      </c>
      <c r="J24" s="159">
        <v>-19</v>
      </c>
      <c r="K24" s="454">
        <v>-9</v>
      </c>
      <c r="L24" s="454">
        <v>11</v>
      </c>
      <c r="M24" s="403">
        <v>-1</v>
      </c>
      <c r="N24" s="454">
        <v>24</v>
      </c>
      <c r="O24" s="454">
        <v>4</v>
      </c>
      <c r="P24" s="454">
        <v>-2</v>
      </c>
      <c r="Q24" s="454">
        <v>28</v>
      </c>
      <c r="R24" s="159">
        <v>-537</v>
      </c>
      <c r="S24" s="454">
        <v>-6</v>
      </c>
      <c r="T24" s="454">
        <v>27</v>
      </c>
      <c r="U24" s="566">
        <v>2</v>
      </c>
      <c r="V24" s="159">
        <v>-4</v>
      </c>
      <c r="W24" s="454">
        <v>29</v>
      </c>
      <c r="X24" s="566">
        <v>-4</v>
      </c>
    </row>
    <row r="25" spans="1:24" s="131" customFormat="1" ht="12" customHeight="1">
      <c r="A25" s="157" t="s">
        <v>126</v>
      </c>
      <c r="B25" s="208">
        <f>SUM(B18:B24)</f>
        <v>-650</v>
      </c>
      <c r="C25" s="202">
        <f>SUM(C18:C24)</f>
        <v>-650</v>
      </c>
      <c r="D25" s="202">
        <f>SUM(D18:D24)</f>
        <v>-905</v>
      </c>
      <c r="E25" s="202">
        <f>SUM(E18:E24)</f>
        <v>1447</v>
      </c>
      <c r="F25" s="208">
        <f t="shared" ref="F25:G25" si="14">SUM(F18:F24)</f>
        <v>-1489</v>
      </c>
      <c r="G25" s="202">
        <f t="shared" si="14"/>
        <v>-738</v>
      </c>
      <c r="H25" s="202">
        <f>SUM(H18:H24)</f>
        <v>-1371</v>
      </c>
      <c r="I25" s="202">
        <f>SUM(I18:I24)</f>
        <v>-703</v>
      </c>
      <c r="J25" s="208">
        <f t="shared" ref="J25" si="15">SUM(J18:J24)</f>
        <v>-802</v>
      </c>
      <c r="K25" s="447">
        <f t="shared" ref="K25:Q25" si="16">SUM(K18:K24)</f>
        <v>-1401</v>
      </c>
      <c r="L25" s="447">
        <f t="shared" si="16"/>
        <v>-6930</v>
      </c>
      <c r="M25" s="494">
        <f t="shared" si="16"/>
        <v>-550</v>
      </c>
      <c r="N25" s="447">
        <f t="shared" si="16"/>
        <v>-4776</v>
      </c>
      <c r="O25" s="447">
        <f t="shared" si="16"/>
        <v>-9312</v>
      </c>
      <c r="P25" s="447">
        <f t="shared" ref="P25" si="17">SUM(P18:P24)</f>
        <v>-818</v>
      </c>
      <c r="Q25" s="447">
        <f t="shared" si="16"/>
        <v>-1380</v>
      </c>
      <c r="R25" s="208">
        <f t="shared" ref="R25" si="18">SUM(R18:R24)</f>
        <v>-1329</v>
      </c>
      <c r="S25" s="447">
        <f t="shared" ref="S25:U25" si="19">SUM(S18:S24)</f>
        <v>-1362</v>
      </c>
      <c r="T25" s="447">
        <f t="shared" si="19"/>
        <v>-2416</v>
      </c>
      <c r="U25" s="564">
        <f t="shared" si="19"/>
        <v>-1014</v>
      </c>
      <c r="V25" s="208">
        <f t="shared" ref="V25:X25" si="20">SUM(V18:V24)</f>
        <v>-1411</v>
      </c>
      <c r="W25" s="447">
        <f t="shared" ref="W25" si="21">SUM(W18:W24)</f>
        <v>-2039</v>
      </c>
      <c r="X25" s="564">
        <f t="shared" si="20"/>
        <v>-9822</v>
      </c>
    </row>
    <row r="26" spans="1:24" s="131" customFormat="1" ht="12" customHeight="1">
      <c r="A26" s="151" t="s">
        <v>127</v>
      </c>
      <c r="B26" s="152"/>
      <c r="C26" s="196"/>
      <c r="D26" s="196"/>
      <c r="E26" s="196"/>
      <c r="F26" s="152"/>
      <c r="G26" s="196"/>
      <c r="H26" s="196"/>
      <c r="I26" s="271"/>
      <c r="J26" s="152"/>
      <c r="K26" s="453"/>
      <c r="L26" s="453"/>
      <c r="M26" s="496"/>
      <c r="N26" s="453"/>
      <c r="O26" s="453"/>
      <c r="P26" s="453"/>
      <c r="Q26" s="453"/>
      <c r="R26" s="152"/>
      <c r="S26" s="453"/>
      <c r="T26" s="453"/>
      <c r="U26" s="565"/>
      <c r="V26" s="152"/>
      <c r="W26" s="453"/>
      <c r="X26" s="565"/>
    </row>
    <row r="27" spans="1:24" ht="12" customHeight="1">
      <c r="A27" s="153" t="s">
        <v>340</v>
      </c>
      <c r="B27" s="204">
        <v>1</v>
      </c>
      <c r="C27" s="204">
        <v>-4126</v>
      </c>
      <c r="D27" s="195">
        <v>0</v>
      </c>
      <c r="E27" s="257">
        <v>-4127</v>
      </c>
      <c r="F27" s="356">
        <v>0</v>
      </c>
      <c r="G27" s="204">
        <v>-8487</v>
      </c>
      <c r="H27" s="195">
        <v>0</v>
      </c>
      <c r="I27" s="195">
        <v>0</v>
      </c>
      <c r="J27" s="356">
        <v>0</v>
      </c>
      <c r="K27" s="204">
        <v>-3820</v>
      </c>
      <c r="L27" s="195">
        <v>0</v>
      </c>
      <c r="M27" s="257">
        <v>-3833</v>
      </c>
      <c r="N27" s="356">
        <v>0</v>
      </c>
      <c r="O27" s="204">
        <v>-4250</v>
      </c>
      <c r="P27" s="195">
        <v>0</v>
      </c>
      <c r="Q27" s="451">
        <v>-4256</v>
      </c>
      <c r="R27" s="356"/>
      <c r="S27" s="204">
        <v>-4442</v>
      </c>
      <c r="T27" s="195">
        <v>0</v>
      </c>
      <c r="U27" s="562">
        <v>-4447</v>
      </c>
      <c r="V27" s="356">
        <v>0</v>
      </c>
      <c r="W27" s="204">
        <v>-4627</v>
      </c>
      <c r="X27" s="497">
        <v>0</v>
      </c>
    </row>
    <row r="28" spans="1:24" ht="12" customHeight="1">
      <c r="A28" s="153" t="s">
        <v>382</v>
      </c>
      <c r="B28" s="195">
        <v>0</v>
      </c>
      <c r="C28" s="195">
        <v>0</v>
      </c>
      <c r="D28" s="195">
        <v>0</v>
      </c>
      <c r="E28" s="272">
        <v>0</v>
      </c>
      <c r="F28" s="356">
        <v>0</v>
      </c>
      <c r="G28" s="204">
        <v>-4002</v>
      </c>
      <c r="H28" s="195">
        <v>0</v>
      </c>
      <c r="I28" s="195">
        <v>0</v>
      </c>
      <c r="J28" s="356">
        <v>0</v>
      </c>
      <c r="K28" s="195">
        <v>0</v>
      </c>
      <c r="L28" s="195">
        <v>0</v>
      </c>
      <c r="M28" s="497">
        <v>0</v>
      </c>
      <c r="N28" s="195">
        <v>0</v>
      </c>
      <c r="O28" s="195">
        <v>0</v>
      </c>
      <c r="P28" s="195">
        <v>0</v>
      </c>
      <c r="Q28" s="195">
        <v>0</v>
      </c>
      <c r="R28" s="356">
        <v>0</v>
      </c>
      <c r="S28" s="195">
        <v>0</v>
      </c>
      <c r="T28" s="195">
        <v>0</v>
      </c>
      <c r="U28" s="497">
        <v>0</v>
      </c>
      <c r="V28" s="356">
        <v>0</v>
      </c>
      <c r="W28" s="195">
        <v>0</v>
      </c>
      <c r="X28" s="497">
        <v>0</v>
      </c>
    </row>
    <row r="29" spans="1:24" ht="12" customHeight="1">
      <c r="A29" s="153" t="s">
        <v>129</v>
      </c>
      <c r="B29" s="195">
        <v>0</v>
      </c>
      <c r="C29" s="195">
        <v>0</v>
      </c>
      <c r="D29" s="204">
        <v>-3</v>
      </c>
      <c r="E29" s="195">
        <v>0</v>
      </c>
      <c r="F29" s="356">
        <v>0</v>
      </c>
      <c r="G29" s="195">
        <v>0</v>
      </c>
      <c r="H29" s="204">
        <v>-9</v>
      </c>
      <c r="I29" s="195">
        <v>0</v>
      </c>
      <c r="J29" s="356">
        <v>0</v>
      </c>
      <c r="K29" s="195">
        <v>0</v>
      </c>
      <c r="L29" s="204">
        <v>-10</v>
      </c>
      <c r="M29" s="497">
        <v>0</v>
      </c>
      <c r="N29" s="195">
        <v>0</v>
      </c>
      <c r="O29" s="195">
        <v>0</v>
      </c>
      <c r="P29" s="195">
        <v>0</v>
      </c>
      <c r="Q29" s="195">
        <v>0</v>
      </c>
      <c r="R29" s="356">
        <v>0</v>
      </c>
      <c r="S29" s="195">
        <v>0</v>
      </c>
      <c r="T29" s="195">
        <v>0</v>
      </c>
      <c r="U29" s="497">
        <v>0</v>
      </c>
      <c r="V29" s="356">
        <v>0</v>
      </c>
      <c r="W29" s="195">
        <v>0</v>
      </c>
      <c r="X29" s="497">
        <v>0</v>
      </c>
    </row>
    <row r="30" spans="1:24" ht="12" customHeight="1">
      <c r="A30" s="153" t="s">
        <v>130</v>
      </c>
      <c r="B30" s="204">
        <v>6</v>
      </c>
      <c r="C30" s="256">
        <v>-23</v>
      </c>
      <c r="D30" s="195">
        <v>0</v>
      </c>
      <c r="E30" s="204">
        <v>-2</v>
      </c>
      <c r="F30" s="356">
        <v>0</v>
      </c>
      <c r="G30" s="195">
        <v>0</v>
      </c>
      <c r="H30" s="195">
        <v>0</v>
      </c>
      <c r="I30" s="195">
        <v>0</v>
      </c>
      <c r="J30" s="356">
        <v>0</v>
      </c>
      <c r="K30" s="195">
        <v>0</v>
      </c>
      <c r="L30" s="195">
        <v>0</v>
      </c>
      <c r="M30" s="497">
        <v>0</v>
      </c>
      <c r="N30" s="195">
        <v>0</v>
      </c>
      <c r="O30" s="204">
        <v>-182</v>
      </c>
      <c r="P30" s="204">
        <v>-34</v>
      </c>
      <c r="Q30" s="195">
        <v>0</v>
      </c>
      <c r="R30" s="356">
        <v>0</v>
      </c>
      <c r="S30" s="204">
        <v>-797</v>
      </c>
      <c r="T30" s="204">
        <v>-26</v>
      </c>
      <c r="U30" s="497">
        <v>0</v>
      </c>
      <c r="V30" s="356">
        <v>0</v>
      </c>
      <c r="W30" s="195">
        <v>0</v>
      </c>
      <c r="X30" s="497">
        <v>0</v>
      </c>
    </row>
    <row r="31" spans="1:24" ht="12" customHeight="1">
      <c r="A31" s="153" t="s">
        <v>77</v>
      </c>
      <c r="B31" s="195">
        <v>0</v>
      </c>
      <c r="C31" s="195">
        <v>0</v>
      </c>
      <c r="D31" s="195">
        <v>0</v>
      </c>
      <c r="E31" s="195">
        <v>0</v>
      </c>
      <c r="F31" s="356">
        <v>0</v>
      </c>
      <c r="G31" s="204">
        <v>-9705</v>
      </c>
      <c r="H31" s="195">
        <v>0</v>
      </c>
      <c r="I31" s="195">
        <v>0</v>
      </c>
      <c r="J31" s="356">
        <v>0</v>
      </c>
      <c r="K31" s="195">
        <v>0</v>
      </c>
      <c r="L31" s="195">
        <v>0</v>
      </c>
      <c r="M31" s="497">
        <v>0</v>
      </c>
      <c r="N31" s="195">
        <v>0</v>
      </c>
      <c r="O31" s="195">
        <v>0</v>
      </c>
      <c r="P31" s="195">
        <v>0</v>
      </c>
      <c r="Q31" s="195">
        <v>0</v>
      </c>
      <c r="R31" s="356">
        <v>0</v>
      </c>
      <c r="S31" s="195">
        <v>0</v>
      </c>
      <c r="T31" s="195">
        <v>0</v>
      </c>
      <c r="U31" s="497">
        <v>0</v>
      </c>
      <c r="V31" s="356">
        <v>0</v>
      </c>
      <c r="W31" s="204">
        <v>-9732</v>
      </c>
      <c r="X31" s="497">
        <v>0</v>
      </c>
    </row>
    <row r="32" spans="1:24" ht="12" customHeight="1">
      <c r="A32" s="153" t="s">
        <v>131</v>
      </c>
      <c r="B32" s="154">
        <v>-520</v>
      </c>
      <c r="C32" s="204">
        <v>399</v>
      </c>
      <c r="D32" s="204">
        <v>66</v>
      </c>
      <c r="E32" s="204">
        <v>-181</v>
      </c>
      <c r="F32" s="154">
        <v>-479</v>
      </c>
      <c r="G32" s="204">
        <v>484</v>
      </c>
      <c r="H32" s="204">
        <v>72</v>
      </c>
      <c r="I32" s="204">
        <v>-275</v>
      </c>
      <c r="J32" s="154">
        <v>-1</v>
      </c>
      <c r="K32" s="451">
        <v>576</v>
      </c>
      <c r="L32" s="451">
        <v>535</v>
      </c>
      <c r="M32" s="491">
        <v>177</v>
      </c>
      <c r="N32" s="451">
        <v>-1024</v>
      </c>
      <c r="O32" s="451">
        <v>347</v>
      </c>
      <c r="P32" s="451">
        <v>289</v>
      </c>
      <c r="Q32" s="451">
        <v>114</v>
      </c>
      <c r="R32" s="154">
        <v>323</v>
      </c>
      <c r="S32" s="451">
        <v>453</v>
      </c>
      <c r="T32" s="451">
        <v>561</v>
      </c>
      <c r="U32" s="562">
        <v>-303</v>
      </c>
      <c r="V32" s="154">
        <v>-250</v>
      </c>
      <c r="W32" s="451">
        <v>-523</v>
      </c>
      <c r="X32" s="562">
        <v>51</v>
      </c>
    </row>
    <row r="33" spans="1:24" ht="12" customHeight="1">
      <c r="A33" s="153" t="s">
        <v>132</v>
      </c>
      <c r="B33" s="154">
        <v>1193</v>
      </c>
      <c r="C33" s="204">
        <v>-343</v>
      </c>
      <c r="D33" s="204">
        <v>-176</v>
      </c>
      <c r="E33" s="204">
        <v>91</v>
      </c>
      <c r="F33" s="154">
        <v>-2381</v>
      </c>
      <c r="G33" s="204">
        <v>3510</v>
      </c>
      <c r="H33" s="204">
        <v>-287</v>
      </c>
      <c r="I33" s="204">
        <v>-42</v>
      </c>
      <c r="J33" s="154">
        <v>-5479</v>
      </c>
      <c r="K33" s="451">
        <v>246</v>
      </c>
      <c r="L33" s="451">
        <v>3071</v>
      </c>
      <c r="M33" s="491">
        <v>514</v>
      </c>
      <c r="N33" s="451">
        <v>-1641</v>
      </c>
      <c r="O33" s="451">
        <v>2496</v>
      </c>
      <c r="P33" s="451">
        <v>-551</v>
      </c>
      <c r="Q33" s="451">
        <v>140</v>
      </c>
      <c r="R33" s="154">
        <v>-1491</v>
      </c>
      <c r="S33" s="451">
        <v>850</v>
      </c>
      <c r="T33" s="451">
        <v>-365</v>
      </c>
      <c r="U33" s="562">
        <v>-639</v>
      </c>
      <c r="V33" s="154">
        <v>3287</v>
      </c>
      <c r="W33" s="451">
        <v>-1671</v>
      </c>
      <c r="X33" s="562">
        <v>1816</v>
      </c>
    </row>
    <row r="34" spans="1:24" s="131" customFormat="1" ht="12" customHeight="1">
      <c r="A34" s="157" t="s">
        <v>133</v>
      </c>
      <c r="B34" s="208">
        <f>SUM(B27:B33)</f>
        <v>680</v>
      </c>
      <c r="C34" s="202">
        <f>SUM(C27:C33)</f>
        <v>-4093</v>
      </c>
      <c r="D34" s="202">
        <f>SUM(D27:D33)</f>
        <v>-113</v>
      </c>
      <c r="E34" s="202">
        <f>SUM(E27:E33)</f>
        <v>-4219</v>
      </c>
      <c r="F34" s="208">
        <f t="shared" ref="F34:H34" si="22">SUM(F27:F33)</f>
        <v>-2860</v>
      </c>
      <c r="G34" s="202">
        <f t="shared" si="22"/>
        <v>-18200</v>
      </c>
      <c r="H34" s="202">
        <f t="shared" si="22"/>
        <v>-224</v>
      </c>
      <c r="I34" s="202">
        <f t="shared" ref="I34:M34" si="23">SUM(I27:I33)</f>
        <v>-317</v>
      </c>
      <c r="J34" s="208">
        <f t="shared" si="23"/>
        <v>-5480</v>
      </c>
      <c r="K34" s="447">
        <f t="shared" si="23"/>
        <v>-2998</v>
      </c>
      <c r="L34" s="447">
        <f t="shared" si="23"/>
        <v>3596</v>
      </c>
      <c r="M34" s="494">
        <f t="shared" si="23"/>
        <v>-3142</v>
      </c>
      <c r="N34" s="447">
        <f t="shared" ref="N34:O34" si="24">SUM(N27:N33)</f>
        <v>-2665</v>
      </c>
      <c r="O34" s="447">
        <f t="shared" si="24"/>
        <v>-1589</v>
      </c>
      <c r="P34" s="447">
        <f t="shared" ref="P34:Q34" si="25">SUM(P27:P33)</f>
        <v>-296</v>
      </c>
      <c r="Q34" s="447">
        <f t="shared" si="25"/>
        <v>-4002</v>
      </c>
      <c r="R34" s="208">
        <f t="shared" ref="R34" si="26">SUM(R27:R33)</f>
        <v>-1168</v>
      </c>
      <c r="S34" s="447">
        <f t="shared" ref="S34:U34" si="27">SUM(S27:S33)</f>
        <v>-3936</v>
      </c>
      <c r="T34" s="447">
        <f t="shared" si="27"/>
        <v>170</v>
      </c>
      <c r="U34" s="564">
        <f t="shared" si="27"/>
        <v>-5389</v>
      </c>
      <c r="V34" s="208">
        <f t="shared" ref="V34" si="28">SUM(V27:V33)</f>
        <v>3037</v>
      </c>
      <c r="W34" s="447">
        <f>SUM(W27:W33)</f>
        <v>-16553</v>
      </c>
      <c r="X34" s="564">
        <f>SUM(X27:X33)</f>
        <v>1867</v>
      </c>
    </row>
    <row r="35" spans="1:24" ht="12" customHeight="1">
      <c r="A35" s="151"/>
      <c r="B35" s="154"/>
      <c r="C35" s="204"/>
      <c r="D35" s="204"/>
      <c r="E35" s="204"/>
      <c r="F35" s="154"/>
      <c r="G35" s="204"/>
      <c r="H35" s="204"/>
      <c r="I35" s="204"/>
      <c r="J35" s="154"/>
      <c r="K35" s="451"/>
      <c r="L35" s="451"/>
      <c r="M35" s="491"/>
      <c r="N35" s="451"/>
      <c r="O35" s="451"/>
      <c r="P35" s="451"/>
      <c r="Q35" s="451"/>
      <c r="R35" s="154"/>
      <c r="S35" s="451"/>
      <c r="T35" s="451"/>
      <c r="U35" s="562"/>
      <c r="V35" s="154"/>
      <c r="W35" s="451"/>
      <c r="X35" s="562"/>
    </row>
    <row r="36" spans="1:24" s="131" customFormat="1" ht="12" customHeight="1">
      <c r="A36" s="151" t="s">
        <v>134</v>
      </c>
      <c r="B36" s="152">
        <f>+B16+B25+B34</f>
        <v>3769</v>
      </c>
      <c r="C36" s="196">
        <f>+C16+C25+C34</f>
        <v>-8</v>
      </c>
      <c r="D36" s="196">
        <f>+D16+D25+D34</f>
        <v>5395</v>
      </c>
      <c r="E36" s="196">
        <f>+E16+E25+E34</f>
        <v>3721</v>
      </c>
      <c r="F36" s="152">
        <f t="shared" ref="F36:J36" si="29">+F16+F25+F34</f>
        <v>30</v>
      </c>
      <c r="G36" s="196">
        <f t="shared" si="29"/>
        <v>-16165</v>
      </c>
      <c r="H36" s="196">
        <f t="shared" si="29"/>
        <v>2673</v>
      </c>
      <c r="I36" s="196">
        <f>+I16+I25+I34</f>
        <v>4374</v>
      </c>
      <c r="J36" s="152">
        <f t="shared" si="29"/>
        <v>-3219</v>
      </c>
      <c r="K36" s="453">
        <f t="shared" ref="K36:O36" si="30">+K16+K25+K34</f>
        <v>-1714</v>
      </c>
      <c r="L36" s="453">
        <f t="shared" si="30"/>
        <v>1692</v>
      </c>
      <c r="M36" s="495">
        <f t="shared" si="30"/>
        <v>1685</v>
      </c>
      <c r="N36" s="453">
        <f t="shared" si="30"/>
        <v>-2711</v>
      </c>
      <c r="O36" s="453">
        <f t="shared" si="30"/>
        <v>-6998</v>
      </c>
      <c r="P36" s="453">
        <f t="shared" ref="P36" si="31">+P16+P25+P34</f>
        <v>5060</v>
      </c>
      <c r="Q36" s="453">
        <v>2015</v>
      </c>
      <c r="R36" s="152">
        <v>2689</v>
      </c>
      <c r="S36" s="453">
        <v>-841</v>
      </c>
      <c r="T36" s="453">
        <v>3225</v>
      </c>
      <c r="U36" s="565">
        <v>1635</v>
      </c>
      <c r="V36" s="152">
        <v>5101</v>
      </c>
      <c r="W36" s="453">
        <v>-14542</v>
      </c>
      <c r="X36" s="565">
        <v>-859</v>
      </c>
    </row>
    <row r="37" spans="1:24" ht="12" customHeight="1">
      <c r="A37" s="153" t="s">
        <v>157</v>
      </c>
      <c r="B37" s="154">
        <v>11492</v>
      </c>
      <c r="C37" s="257">
        <f>+B40</f>
        <v>15191</v>
      </c>
      <c r="D37" s="257">
        <f>+C40</f>
        <v>14550</v>
      </c>
      <c r="E37" s="257">
        <f>+D40</f>
        <v>19742</v>
      </c>
      <c r="F37" s="357">
        <f>+E40</f>
        <v>24496</v>
      </c>
      <c r="G37" s="257">
        <f>F40</f>
        <v>23249</v>
      </c>
      <c r="H37" s="257">
        <f>G40</f>
        <v>9521</v>
      </c>
      <c r="I37" s="257">
        <f>H40</f>
        <v>12023</v>
      </c>
      <c r="J37" s="357">
        <f>+I40</f>
        <v>16414</v>
      </c>
      <c r="K37" s="455">
        <f>J40</f>
        <v>13495</v>
      </c>
      <c r="L37" s="455">
        <f>K40</f>
        <v>11720</v>
      </c>
      <c r="M37" s="403">
        <f>L40</f>
        <v>13645</v>
      </c>
      <c r="N37" s="455">
        <f>M40</f>
        <v>15005</v>
      </c>
      <c r="O37" s="455">
        <f>+N40</f>
        <v>12837</v>
      </c>
      <c r="P37" s="455">
        <v>5277</v>
      </c>
      <c r="Q37" s="455">
        <v>10250.815993240001</v>
      </c>
      <c r="R37" s="357">
        <v>11655</v>
      </c>
      <c r="S37" s="455">
        <v>14746</v>
      </c>
      <c r="T37" s="455">
        <v>13720</v>
      </c>
      <c r="U37" s="567">
        <v>17106</v>
      </c>
      <c r="V37" s="357">
        <v>18990</v>
      </c>
      <c r="W37" s="455">
        <v>24183</v>
      </c>
      <c r="X37" s="615">
        <v>10419</v>
      </c>
    </row>
    <row r="38" spans="1:24" ht="12" customHeight="1">
      <c r="A38" s="153" t="s">
        <v>156</v>
      </c>
      <c r="B38" s="154">
        <v>12</v>
      </c>
      <c r="C38" s="204">
        <v>-178</v>
      </c>
      <c r="D38" s="204">
        <v>-234</v>
      </c>
      <c r="E38" s="204">
        <v>527</v>
      </c>
      <c r="F38" s="154">
        <v>978</v>
      </c>
      <c r="G38" s="204">
        <v>182</v>
      </c>
      <c r="H38" s="204">
        <v>-171</v>
      </c>
      <c r="I38" s="257">
        <v>17</v>
      </c>
      <c r="J38" s="154">
        <v>300</v>
      </c>
      <c r="K38" s="451">
        <v>-61</v>
      </c>
      <c r="L38" s="451">
        <v>233</v>
      </c>
      <c r="M38" s="403">
        <v>-325</v>
      </c>
      <c r="N38" s="451">
        <v>543</v>
      </c>
      <c r="O38" s="451">
        <v>-562</v>
      </c>
      <c r="P38" s="451">
        <v>-86</v>
      </c>
      <c r="Q38" s="451">
        <v>-611</v>
      </c>
      <c r="R38" s="154">
        <v>402</v>
      </c>
      <c r="S38" s="451">
        <v>-185</v>
      </c>
      <c r="T38" s="451">
        <v>161</v>
      </c>
      <c r="U38" s="562">
        <v>249</v>
      </c>
      <c r="V38" s="154">
        <v>92</v>
      </c>
      <c r="W38" s="451">
        <v>778</v>
      </c>
      <c r="X38" s="562">
        <v>323</v>
      </c>
    </row>
    <row r="39" spans="1:24" ht="12" customHeight="1">
      <c r="A39" s="153" t="s">
        <v>193</v>
      </c>
      <c r="B39" s="154">
        <v>-82</v>
      </c>
      <c r="C39" s="204">
        <v>-455</v>
      </c>
      <c r="D39" s="204">
        <v>31</v>
      </c>
      <c r="E39" s="204">
        <v>506</v>
      </c>
      <c r="F39" s="154">
        <v>-2255</v>
      </c>
      <c r="G39" s="204">
        <v>2255</v>
      </c>
      <c r="H39" s="195">
        <v>0</v>
      </c>
      <c r="I39" s="195">
        <v>0</v>
      </c>
      <c r="J39" s="443">
        <v>0</v>
      </c>
      <c r="K39" s="444">
        <v>0</v>
      </c>
      <c r="L39" s="444">
        <v>0</v>
      </c>
      <c r="M39" s="497">
        <v>0</v>
      </c>
      <c r="N39" s="444">
        <v>0</v>
      </c>
      <c r="O39" s="444">
        <v>0</v>
      </c>
      <c r="P39" s="444">
        <v>0</v>
      </c>
      <c r="Q39" s="444">
        <v>0</v>
      </c>
      <c r="R39" s="443">
        <v>0</v>
      </c>
      <c r="S39" s="444">
        <v>0</v>
      </c>
      <c r="T39" s="444">
        <v>0</v>
      </c>
      <c r="U39" s="404">
        <v>0</v>
      </c>
      <c r="V39" s="443">
        <v>0</v>
      </c>
      <c r="W39" s="444">
        <v>0</v>
      </c>
      <c r="X39" s="404">
        <v>0</v>
      </c>
    </row>
    <row r="40" spans="1:24" s="131" customFormat="1" ht="12" customHeight="1">
      <c r="A40" s="157" t="s">
        <v>155</v>
      </c>
      <c r="B40" s="208">
        <f>SUM(B36:B39)</f>
        <v>15191</v>
      </c>
      <c r="C40" s="202">
        <f>SUM(C36:C39)</f>
        <v>14550</v>
      </c>
      <c r="D40" s="202">
        <f>SUM(D36:D39)</f>
        <v>19742</v>
      </c>
      <c r="E40" s="202">
        <f>SUM(E36:E39)</f>
        <v>24496</v>
      </c>
      <c r="F40" s="208">
        <f t="shared" ref="F40:H40" si="32">SUM(F36:F39)</f>
        <v>23249</v>
      </c>
      <c r="G40" s="202">
        <f t="shared" si="32"/>
        <v>9521</v>
      </c>
      <c r="H40" s="202">
        <f t="shared" si="32"/>
        <v>12023</v>
      </c>
      <c r="I40" s="202">
        <f t="shared" ref="I40:M40" si="33">SUM(I36:I39)</f>
        <v>16414</v>
      </c>
      <c r="J40" s="208">
        <f t="shared" si="33"/>
        <v>13495</v>
      </c>
      <c r="K40" s="447">
        <f t="shared" si="33"/>
        <v>11720</v>
      </c>
      <c r="L40" s="447">
        <f t="shared" si="33"/>
        <v>13645</v>
      </c>
      <c r="M40" s="494">
        <f t="shared" si="33"/>
        <v>15005</v>
      </c>
      <c r="N40" s="447">
        <f t="shared" ref="N40:O40" si="34">SUM(N36:N39)</f>
        <v>12837</v>
      </c>
      <c r="O40" s="447">
        <f t="shared" si="34"/>
        <v>5277</v>
      </c>
      <c r="P40" s="447">
        <f t="shared" ref="P40:Q40" si="35">SUM(P36:P39)</f>
        <v>10251</v>
      </c>
      <c r="Q40" s="447">
        <f t="shared" si="35"/>
        <v>11654.815993240001</v>
      </c>
      <c r="R40" s="208">
        <f t="shared" ref="R40" si="36">SUM(R36:R39)</f>
        <v>14746</v>
      </c>
      <c r="S40" s="447">
        <f t="shared" ref="S40:X40" si="37">SUM(S36:S39)</f>
        <v>13720</v>
      </c>
      <c r="T40" s="447">
        <f t="shared" si="37"/>
        <v>17106</v>
      </c>
      <c r="U40" s="564">
        <f t="shared" si="37"/>
        <v>18990</v>
      </c>
      <c r="V40" s="208">
        <f t="shared" ref="V40:W40" si="38">SUM(V36:V39)</f>
        <v>24183</v>
      </c>
      <c r="W40" s="447">
        <f t="shared" si="38"/>
        <v>10419</v>
      </c>
      <c r="X40" s="564">
        <f t="shared" si="37"/>
        <v>9883</v>
      </c>
    </row>
    <row r="41" spans="1:24" ht="12" customHeight="1">
      <c r="A41" s="265" t="s">
        <v>338</v>
      </c>
      <c r="B41" s="154"/>
      <c r="C41" s="204"/>
      <c r="D41" s="204"/>
      <c r="E41" s="204"/>
      <c r="F41" s="154"/>
      <c r="G41" s="204"/>
      <c r="H41" s="204"/>
      <c r="I41" s="204"/>
      <c r="J41" s="154"/>
      <c r="K41" s="451"/>
      <c r="L41" s="451"/>
      <c r="M41" s="491"/>
      <c r="N41" s="451"/>
      <c r="O41" s="451"/>
      <c r="P41" s="451"/>
      <c r="Q41" s="451"/>
      <c r="R41" s="154"/>
      <c r="S41" s="451"/>
      <c r="T41" s="451"/>
      <c r="U41" s="562"/>
      <c r="V41" s="154"/>
      <c r="W41" s="451"/>
      <c r="X41" s="562"/>
    </row>
    <row r="42" spans="1:24" ht="12" customHeight="1">
      <c r="A42" s="160" t="s">
        <v>57</v>
      </c>
      <c r="B42" s="161"/>
      <c r="C42" s="201"/>
      <c r="D42" s="201"/>
      <c r="E42" s="201"/>
      <c r="F42" s="161"/>
      <c r="G42" s="201"/>
      <c r="H42" s="201"/>
      <c r="I42" s="201"/>
      <c r="J42" s="161"/>
      <c r="K42" s="456"/>
      <c r="L42" s="456"/>
      <c r="M42" s="498"/>
      <c r="N42" s="456"/>
      <c r="O42" s="456"/>
      <c r="P42" s="456"/>
      <c r="Q42" s="456"/>
      <c r="R42" s="161"/>
      <c r="S42" s="456"/>
      <c r="T42" s="456"/>
      <c r="U42" s="568"/>
      <c r="V42" s="161"/>
      <c r="W42" s="456"/>
      <c r="X42" s="568"/>
    </row>
    <row r="43" spans="1:24" ht="12" customHeight="1">
      <c r="A43" s="162" t="s">
        <v>44</v>
      </c>
      <c r="B43" s="163">
        <v>262</v>
      </c>
      <c r="C43" s="200">
        <v>246</v>
      </c>
      <c r="D43" s="200">
        <v>238</v>
      </c>
      <c r="E43" s="200">
        <v>245</v>
      </c>
      <c r="F43" s="163">
        <v>244</v>
      </c>
      <c r="G43" s="200">
        <v>253</v>
      </c>
      <c r="H43" s="200">
        <v>156</v>
      </c>
      <c r="I43" s="200">
        <v>154</v>
      </c>
      <c r="J43" s="163">
        <v>164</v>
      </c>
      <c r="K43" s="457">
        <v>178</v>
      </c>
      <c r="L43" s="457">
        <v>191</v>
      </c>
      <c r="M43" s="499">
        <v>203</v>
      </c>
      <c r="N43" s="457">
        <v>198</v>
      </c>
      <c r="O43" s="457">
        <v>188</v>
      </c>
      <c r="P43" s="457">
        <v>180</v>
      </c>
      <c r="Q43" s="457">
        <v>169</v>
      </c>
      <c r="R43" s="163">
        <v>168</v>
      </c>
      <c r="S43" s="457">
        <v>176</v>
      </c>
      <c r="T43" s="457">
        <v>180</v>
      </c>
      <c r="U43" s="533">
        <v>183</v>
      </c>
      <c r="V43" s="163">
        <v>186</v>
      </c>
      <c r="W43" s="457">
        <v>194</v>
      </c>
      <c r="X43" s="533">
        <v>196</v>
      </c>
    </row>
    <row r="44" spans="1:24" ht="12" customHeight="1">
      <c r="A44" s="162" t="s">
        <v>45</v>
      </c>
      <c r="B44" s="163">
        <v>451</v>
      </c>
      <c r="C44" s="200">
        <v>440</v>
      </c>
      <c r="D44" s="200">
        <v>430</v>
      </c>
      <c r="E44" s="200">
        <v>438</v>
      </c>
      <c r="F44" s="163">
        <v>411</v>
      </c>
      <c r="G44" s="200">
        <v>404</v>
      </c>
      <c r="H44" s="200">
        <v>316</v>
      </c>
      <c r="I44" s="200">
        <v>332</v>
      </c>
      <c r="J44" s="163">
        <v>312</v>
      </c>
      <c r="K44" s="457">
        <v>320</v>
      </c>
      <c r="L44" s="457">
        <v>340</v>
      </c>
      <c r="M44" s="499">
        <v>323</v>
      </c>
      <c r="N44" s="457">
        <v>337</v>
      </c>
      <c r="O44" s="457">
        <v>330</v>
      </c>
      <c r="P44" s="457">
        <v>317</v>
      </c>
      <c r="Q44" s="457">
        <v>330</v>
      </c>
      <c r="R44" s="163">
        <v>321</v>
      </c>
      <c r="S44" s="457">
        <v>349</v>
      </c>
      <c r="T44" s="457">
        <v>340</v>
      </c>
      <c r="U44" s="533">
        <v>351</v>
      </c>
      <c r="V44" s="163">
        <v>356</v>
      </c>
      <c r="W44" s="457">
        <v>369</v>
      </c>
      <c r="X44" s="533">
        <v>393</v>
      </c>
    </row>
    <row r="45" spans="1:24" ht="12" customHeight="1">
      <c r="A45" s="162" t="s">
        <v>359</v>
      </c>
      <c r="B45" s="356">
        <v>0</v>
      </c>
      <c r="C45" s="195">
        <v>0</v>
      </c>
      <c r="D45" s="195">
        <v>0</v>
      </c>
      <c r="E45" s="195">
        <v>0</v>
      </c>
      <c r="F45" s="356">
        <v>0</v>
      </c>
      <c r="G45" s="195">
        <v>0</v>
      </c>
      <c r="H45" s="195">
        <v>0</v>
      </c>
      <c r="I45" s="195">
        <v>0</v>
      </c>
      <c r="J45" s="163">
        <v>236</v>
      </c>
      <c r="K45" s="457">
        <v>253</v>
      </c>
      <c r="L45" s="457">
        <v>265</v>
      </c>
      <c r="M45" s="533">
        <v>287</v>
      </c>
      <c r="N45" s="457">
        <v>299</v>
      </c>
      <c r="O45" s="457">
        <v>295</v>
      </c>
      <c r="P45" s="457">
        <v>279</v>
      </c>
      <c r="Q45" s="457">
        <v>291</v>
      </c>
      <c r="R45" s="163">
        <v>277</v>
      </c>
      <c r="S45" s="457">
        <v>281</v>
      </c>
      <c r="T45" s="457">
        <v>288</v>
      </c>
      <c r="U45" s="533">
        <v>301</v>
      </c>
      <c r="V45" s="163">
        <v>311</v>
      </c>
      <c r="W45" s="457">
        <v>317</v>
      </c>
      <c r="X45" s="533">
        <v>341</v>
      </c>
    </row>
    <row r="46" spans="1:24" ht="12" customHeight="1">
      <c r="A46" s="162" t="s">
        <v>18</v>
      </c>
      <c r="B46" s="163">
        <v>445</v>
      </c>
      <c r="C46" s="200">
        <v>452</v>
      </c>
      <c r="D46" s="200">
        <v>863</v>
      </c>
      <c r="E46" s="200">
        <v>600</v>
      </c>
      <c r="F46" s="163">
        <v>439</v>
      </c>
      <c r="G46" s="200">
        <v>480</v>
      </c>
      <c r="H46" s="200">
        <v>351</v>
      </c>
      <c r="I46" s="200">
        <v>382</v>
      </c>
      <c r="J46" s="163">
        <v>367</v>
      </c>
      <c r="K46" s="457">
        <v>382</v>
      </c>
      <c r="L46" s="457">
        <v>444</v>
      </c>
      <c r="M46" s="534">
        <v>435</v>
      </c>
      <c r="N46" s="457">
        <v>457</v>
      </c>
      <c r="O46" s="457">
        <v>473</v>
      </c>
      <c r="P46" s="457">
        <v>524</v>
      </c>
      <c r="Q46" s="457">
        <v>522</v>
      </c>
      <c r="R46" s="163">
        <v>512</v>
      </c>
      <c r="S46" s="457">
        <v>532</v>
      </c>
      <c r="T46" s="457">
        <v>592</v>
      </c>
      <c r="U46" s="533">
        <v>615</v>
      </c>
      <c r="V46" s="163">
        <v>588</v>
      </c>
      <c r="W46" s="457">
        <v>611</v>
      </c>
      <c r="X46" s="533">
        <v>703</v>
      </c>
    </row>
    <row r="47" spans="1:24" ht="12" customHeight="1">
      <c r="A47" s="164" t="s">
        <v>154</v>
      </c>
      <c r="B47" s="210">
        <f t="shared" ref="B47:J47" si="39">SUM(B43:B46)</f>
        <v>1158</v>
      </c>
      <c r="C47" s="199">
        <f t="shared" si="39"/>
        <v>1138</v>
      </c>
      <c r="D47" s="199">
        <f t="shared" si="39"/>
        <v>1531</v>
      </c>
      <c r="E47" s="199">
        <f t="shared" si="39"/>
        <v>1283</v>
      </c>
      <c r="F47" s="210">
        <f t="shared" si="39"/>
        <v>1094</v>
      </c>
      <c r="G47" s="199">
        <f t="shared" si="39"/>
        <v>1137</v>
      </c>
      <c r="H47" s="199">
        <f t="shared" si="39"/>
        <v>823</v>
      </c>
      <c r="I47" s="199">
        <f>SUM(I43:I46)</f>
        <v>868</v>
      </c>
      <c r="J47" s="210">
        <f t="shared" si="39"/>
        <v>1079</v>
      </c>
      <c r="K47" s="458">
        <f t="shared" ref="K47:Q47" si="40">SUM(K43:K46)</f>
        <v>1133</v>
      </c>
      <c r="L47" s="458">
        <f t="shared" si="40"/>
        <v>1240</v>
      </c>
      <c r="M47" s="500">
        <f t="shared" si="40"/>
        <v>1248</v>
      </c>
      <c r="N47" s="458">
        <f t="shared" si="40"/>
        <v>1291</v>
      </c>
      <c r="O47" s="458">
        <f t="shared" si="40"/>
        <v>1286</v>
      </c>
      <c r="P47" s="458">
        <f t="shared" ref="P47" si="41">SUM(P43:P46)</f>
        <v>1300</v>
      </c>
      <c r="Q47" s="458">
        <f t="shared" si="40"/>
        <v>1312</v>
      </c>
      <c r="R47" s="210">
        <f t="shared" ref="R47" si="42">SUM(R43:R46)</f>
        <v>1278</v>
      </c>
      <c r="S47" s="458">
        <f t="shared" ref="S47:X47" si="43">SUM(S43:S46)</f>
        <v>1338</v>
      </c>
      <c r="T47" s="458">
        <f t="shared" si="43"/>
        <v>1400</v>
      </c>
      <c r="U47" s="569">
        <f t="shared" si="43"/>
        <v>1450</v>
      </c>
      <c r="V47" s="210">
        <f t="shared" ref="V47:W47" si="44">SUM(V43:V46)</f>
        <v>1441</v>
      </c>
      <c r="W47" s="458">
        <f t="shared" si="44"/>
        <v>1491</v>
      </c>
      <c r="X47" s="569">
        <f t="shared" si="43"/>
        <v>1633</v>
      </c>
    </row>
    <row r="48" spans="1:24" ht="12" customHeight="1">
      <c r="A48" s="151"/>
      <c r="B48" s="148"/>
      <c r="C48" s="198"/>
      <c r="D48" s="198"/>
      <c r="E48" s="198"/>
      <c r="F48" s="148"/>
      <c r="G48" s="198"/>
      <c r="H48" s="198"/>
      <c r="I48" s="198"/>
      <c r="J48" s="148"/>
      <c r="K48" s="198"/>
      <c r="L48" s="198"/>
      <c r="M48" s="501"/>
      <c r="N48" s="198"/>
      <c r="O48" s="198"/>
      <c r="P48" s="198"/>
      <c r="Q48" s="198"/>
      <c r="R48" s="148"/>
      <c r="S48" s="198"/>
      <c r="T48" s="198"/>
      <c r="U48" s="501"/>
      <c r="V48" s="148"/>
      <c r="W48" s="198"/>
      <c r="X48" s="501"/>
    </row>
    <row r="49" spans="1:24" s="131" customFormat="1" ht="12" customHeight="1">
      <c r="A49" s="165" t="s">
        <v>153</v>
      </c>
      <c r="B49" s="149"/>
      <c r="C49" s="197"/>
      <c r="D49" s="197"/>
      <c r="E49" s="197"/>
      <c r="F49" s="149"/>
      <c r="G49" s="197"/>
      <c r="H49" s="197"/>
      <c r="I49" s="197"/>
      <c r="J49" s="149"/>
      <c r="K49" s="197"/>
      <c r="L49" s="197"/>
      <c r="M49" s="502"/>
      <c r="N49" s="197"/>
      <c r="O49" s="197"/>
      <c r="P49" s="197"/>
      <c r="Q49" s="197"/>
      <c r="R49" s="149"/>
      <c r="S49" s="197"/>
      <c r="T49" s="197"/>
      <c r="U49" s="502"/>
      <c r="V49" s="149"/>
      <c r="W49" s="197"/>
      <c r="X49" s="502"/>
    </row>
    <row r="50" spans="1:24" s="131" customFormat="1" ht="12" customHeight="1">
      <c r="A50" s="151" t="s">
        <v>134</v>
      </c>
      <c r="B50" s="152">
        <f t="shared" ref="B50:J50" si="45">+B36</f>
        <v>3769</v>
      </c>
      <c r="C50" s="196">
        <f t="shared" si="45"/>
        <v>-8</v>
      </c>
      <c r="D50" s="196">
        <f t="shared" si="45"/>
        <v>5395</v>
      </c>
      <c r="E50" s="196">
        <f t="shared" si="45"/>
        <v>3721</v>
      </c>
      <c r="F50" s="152">
        <f t="shared" si="45"/>
        <v>30</v>
      </c>
      <c r="G50" s="196">
        <f t="shared" si="45"/>
        <v>-16165</v>
      </c>
      <c r="H50" s="196">
        <f t="shared" si="45"/>
        <v>2673</v>
      </c>
      <c r="I50" s="196">
        <f>+I36</f>
        <v>4374</v>
      </c>
      <c r="J50" s="152">
        <f t="shared" si="45"/>
        <v>-3219</v>
      </c>
      <c r="K50" s="453">
        <f t="shared" ref="K50:O50" si="46">+K36</f>
        <v>-1714</v>
      </c>
      <c r="L50" s="453">
        <f t="shared" si="46"/>
        <v>1692</v>
      </c>
      <c r="M50" s="495">
        <f t="shared" si="46"/>
        <v>1685</v>
      </c>
      <c r="N50" s="453">
        <f t="shared" si="46"/>
        <v>-2711</v>
      </c>
      <c r="O50" s="453">
        <f t="shared" si="46"/>
        <v>-6998</v>
      </c>
      <c r="P50" s="453">
        <f t="shared" ref="P50:Q50" si="47">+P36</f>
        <v>5060</v>
      </c>
      <c r="Q50" s="453">
        <f t="shared" si="47"/>
        <v>2015</v>
      </c>
      <c r="R50" s="152">
        <f t="shared" ref="R50" si="48">+R36</f>
        <v>2689</v>
      </c>
      <c r="S50" s="453">
        <f>+S36</f>
        <v>-841</v>
      </c>
      <c r="T50" s="453">
        <f t="shared" ref="T50" si="49">+T36</f>
        <v>3225</v>
      </c>
      <c r="U50" s="665">
        <v>1635</v>
      </c>
      <c r="V50" s="688">
        <f t="shared" ref="V50:X50" si="50">+V36</f>
        <v>5101</v>
      </c>
      <c r="W50" s="453">
        <f t="shared" ref="W50" si="51">+W36</f>
        <v>-14542</v>
      </c>
      <c r="X50" s="665">
        <f t="shared" si="50"/>
        <v>-859</v>
      </c>
    </row>
    <row r="51" spans="1:24" ht="12" customHeight="1">
      <c r="A51" s="153" t="s">
        <v>152</v>
      </c>
      <c r="B51" s="154"/>
      <c r="C51" s="204"/>
      <c r="D51" s="204"/>
      <c r="E51" s="204"/>
      <c r="F51" s="154"/>
      <c r="G51" s="204"/>
      <c r="H51" s="204"/>
      <c r="I51" s="204"/>
      <c r="J51" s="154"/>
      <c r="K51" s="451"/>
      <c r="L51" s="451"/>
      <c r="M51" s="491"/>
      <c r="N51" s="451"/>
      <c r="O51" s="451"/>
      <c r="P51" s="451"/>
      <c r="Q51" s="451"/>
      <c r="R51" s="154"/>
      <c r="S51" s="451"/>
      <c r="T51" s="451"/>
      <c r="U51" s="451"/>
      <c r="V51" s="154"/>
      <c r="W51" s="451"/>
      <c r="X51" s="562"/>
    </row>
    <row r="52" spans="1:24" ht="12" customHeight="1">
      <c r="A52" s="153" t="s">
        <v>171</v>
      </c>
      <c r="B52" s="195">
        <v>0</v>
      </c>
      <c r="C52" s="217">
        <v>772</v>
      </c>
      <c r="D52" s="195">
        <v>0</v>
      </c>
      <c r="E52" s="195">
        <v>0</v>
      </c>
      <c r="F52" s="356">
        <v>0</v>
      </c>
      <c r="G52" s="195">
        <v>0</v>
      </c>
      <c r="H52" s="400">
        <v>0</v>
      </c>
      <c r="I52" s="195">
        <v>0</v>
      </c>
      <c r="J52" s="356">
        <v>0</v>
      </c>
      <c r="K52" s="195">
        <v>0</v>
      </c>
      <c r="L52" s="195">
        <v>0</v>
      </c>
      <c r="M52" s="497">
        <v>0</v>
      </c>
      <c r="N52" s="195">
        <v>0</v>
      </c>
      <c r="O52" s="195">
        <v>0</v>
      </c>
      <c r="P52" s="195">
        <v>0</v>
      </c>
      <c r="Q52" s="195">
        <v>0</v>
      </c>
      <c r="R52" s="356">
        <v>0</v>
      </c>
      <c r="S52" s="195">
        <v>0</v>
      </c>
      <c r="T52" s="195">
        <v>0</v>
      </c>
      <c r="U52" s="195">
        <v>0</v>
      </c>
      <c r="V52" s="356">
        <v>0</v>
      </c>
      <c r="W52" s="195">
        <v>0</v>
      </c>
      <c r="X52" s="497">
        <v>0</v>
      </c>
    </row>
    <row r="53" spans="1:24" ht="12" customHeight="1">
      <c r="A53" s="153" t="str">
        <f>A33</f>
        <v>Change in interest-bearing liabilities</v>
      </c>
      <c r="B53" s="218">
        <f t="shared" ref="B53:H53" si="52">-B33</f>
        <v>-1193</v>
      </c>
      <c r="C53" s="217">
        <f t="shared" si="52"/>
        <v>343</v>
      </c>
      <c r="D53" s="217">
        <f t="shared" si="52"/>
        <v>176</v>
      </c>
      <c r="E53" s="217">
        <f t="shared" si="52"/>
        <v>-91</v>
      </c>
      <c r="F53" s="218">
        <f t="shared" si="52"/>
        <v>2381</v>
      </c>
      <c r="G53" s="217">
        <f t="shared" si="52"/>
        <v>-3510</v>
      </c>
      <c r="H53" s="217">
        <f t="shared" si="52"/>
        <v>287</v>
      </c>
      <c r="I53" s="257">
        <f t="shared" ref="I53:M53" si="53">-I33</f>
        <v>42</v>
      </c>
      <c r="J53" s="358">
        <f t="shared" si="53"/>
        <v>5479</v>
      </c>
      <c r="K53" s="257">
        <f t="shared" si="53"/>
        <v>-246</v>
      </c>
      <c r="L53" s="257">
        <f t="shared" si="53"/>
        <v>-3071</v>
      </c>
      <c r="M53" s="403">
        <f t="shared" si="53"/>
        <v>-514</v>
      </c>
      <c r="N53" s="257">
        <f t="shared" ref="N53:O53" si="54">-N33</f>
        <v>1641</v>
      </c>
      <c r="O53" s="257">
        <f t="shared" si="54"/>
        <v>-2496</v>
      </c>
      <c r="P53" s="257">
        <f t="shared" ref="P53" si="55">-P33</f>
        <v>551</v>
      </c>
      <c r="Q53" s="257">
        <f>-Q33</f>
        <v>-140</v>
      </c>
      <c r="R53" s="358">
        <f>-R33</f>
        <v>1491</v>
      </c>
      <c r="S53" s="257">
        <f>-S33</f>
        <v>-850</v>
      </c>
      <c r="T53" s="257">
        <f>-T33</f>
        <v>365</v>
      </c>
      <c r="U53" s="257">
        <v>639</v>
      </c>
      <c r="V53" s="358">
        <f>-V33</f>
        <v>-3287</v>
      </c>
      <c r="W53" s="257">
        <f>-W33</f>
        <v>1671</v>
      </c>
      <c r="X53" s="403">
        <f>-X33</f>
        <v>-1816</v>
      </c>
    </row>
    <row r="54" spans="1:24" ht="12" customHeight="1">
      <c r="A54" s="153" t="str">
        <f>A32</f>
        <v>Repurchase and sales of own shares</v>
      </c>
      <c r="B54" s="218">
        <f t="shared" ref="B54:H54" si="56">-B32</f>
        <v>520</v>
      </c>
      <c r="C54" s="217">
        <f t="shared" si="56"/>
        <v>-399</v>
      </c>
      <c r="D54" s="217">
        <f t="shared" si="56"/>
        <v>-66</v>
      </c>
      <c r="E54" s="217">
        <f t="shared" si="56"/>
        <v>181</v>
      </c>
      <c r="F54" s="218">
        <f t="shared" si="56"/>
        <v>479</v>
      </c>
      <c r="G54" s="217">
        <f t="shared" si="56"/>
        <v>-484</v>
      </c>
      <c r="H54" s="217">
        <f t="shared" si="56"/>
        <v>-72</v>
      </c>
      <c r="I54" s="257">
        <f t="shared" ref="I54:M54" si="57">-I32</f>
        <v>275</v>
      </c>
      <c r="J54" s="358">
        <f t="shared" si="57"/>
        <v>1</v>
      </c>
      <c r="K54" s="257">
        <f t="shared" si="57"/>
        <v>-576</v>
      </c>
      <c r="L54" s="257">
        <f t="shared" si="57"/>
        <v>-535</v>
      </c>
      <c r="M54" s="403">
        <f t="shared" si="57"/>
        <v>-177</v>
      </c>
      <c r="N54" s="257">
        <f t="shared" ref="N54:O54" si="58">-N32</f>
        <v>1024</v>
      </c>
      <c r="O54" s="257">
        <f t="shared" si="58"/>
        <v>-347</v>
      </c>
      <c r="P54" s="257">
        <f t="shared" ref="P54:Q54" si="59">-P32</f>
        <v>-289</v>
      </c>
      <c r="Q54" s="257">
        <f t="shared" si="59"/>
        <v>-114</v>
      </c>
      <c r="R54" s="358">
        <f t="shared" ref="R54" si="60">-R32</f>
        <v>-323</v>
      </c>
      <c r="S54" s="257">
        <f t="shared" ref="S54:T54" si="61">-S32</f>
        <v>-453</v>
      </c>
      <c r="T54" s="257">
        <f t="shared" si="61"/>
        <v>-561</v>
      </c>
      <c r="U54" s="257">
        <v>303</v>
      </c>
      <c r="V54" s="358">
        <f t="shared" ref="V54" si="62">-V32</f>
        <v>250</v>
      </c>
      <c r="W54" s="257">
        <f t="shared" ref="W54:X54" si="63">-W32</f>
        <v>523</v>
      </c>
      <c r="X54" s="403">
        <f t="shared" si="63"/>
        <v>-51</v>
      </c>
    </row>
    <row r="55" spans="1:24" ht="12" customHeight="1">
      <c r="A55" s="153" t="str">
        <f>A27</f>
        <v>Annual dividends paid</v>
      </c>
      <c r="B55" s="218">
        <f t="shared" ref="B55:G55" si="64">-B27</f>
        <v>-1</v>
      </c>
      <c r="C55" s="217">
        <f t="shared" si="64"/>
        <v>4126</v>
      </c>
      <c r="D55" s="272">
        <f t="shared" si="64"/>
        <v>0</v>
      </c>
      <c r="E55" s="257">
        <f t="shared" si="64"/>
        <v>4127</v>
      </c>
      <c r="F55" s="336">
        <f t="shared" si="64"/>
        <v>0</v>
      </c>
      <c r="G55" s="217">
        <f t="shared" si="64"/>
        <v>8487</v>
      </c>
      <c r="H55" s="272">
        <f>-H27</f>
        <v>0</v>
      </c>
      <c r="I55" s="272">
        <f>-I27</f>
        <v>0</v>
      </c>
      <c r="J55" s="336">
        <f t="shared" ref="J55" si="65">-J27</f>
        <v>0</v>
      </c>
      <c r="K55" s="257">
        <f t="shared" ref="K55:O55" si="66">-K27</f>
        <v>3820</v>
      </c>
      <c r="L55" s="272">
        <f t="shared" si="66"/>
        <v>0</v>
      </c>
      <c r="M55" s="403">
        <f>-M27</f>
        <v>3833</v>
      </c>
      <c r="N55" s="272">
        <f>-N27</f>
        <v>0</v>
      </c>
      <c r="O55" s="257">
        <f t="shared" si="66"/>
        <v>4250</v>
      </c>
      <c r="P55" s="257">
        <f t="shared" ref="P55:Q55" si="67">-P27</f>
        <v>0</v>
      </c>
      <c r="Q55" s="257">
        <f t="shared" si="67"/>
        <v>4256</v>
      </c>
      <c r="R55" s="336">
        <f t="shared" ref="R55" si="68">-R27</f>
        <v>0</v>
      </c>
      <c r="S55" s="257">
        <f t="shared" ref="S55:T55" si="69">-S27</f>
        <v>4442</v>
      </c>
      <c r="T55" s="272">
        <f t="shared" si="69"/>
        <v>0</v>
      </c>
      <c r="U55" s="257">
        <v>4447</v>
      </c>
      <c r="V55" s="336">
        <f t="shared" ref="V55" si="70">-V27</f>
        <v>0</v>
      </c>
      <c r="W55" s="257">
        <f>-W27</f>
        <v>4627</v>
      </c>
      <c r="X55" s="503">
        <f>-X27</f>
        <v>0</v>
      </c>
    </row>
    <row r="56" spans="1:24" ht="12" customHeight="1">
      <c r="A56" s="153" t="str">
        <f>A29</f>
        <v>Dividends paid to non-controlling interest</v>
      </c>
      <c r="B56" s="336">
        <f t="shared" ref="B56:J56" si="71">-B29</f>
        <v>0</v>
      </c>
      <c r="C56" s="272">
        <f t="shared" si="71"/>
        <v>0</v>
      </c>
      <c r="D56" s="257">
        <f t="shared" si="71"/>
        <v>3</v>
      </c>
      <c r="E56" s="272">
        <f t="shared" si="71"/>
        <v>0</v>
      </c>
      <c r="F56" s="336">
        <f t="shared" si="71"/>
        <v>0</v>
      </c>
      <c r="G56" s="272">
        <f t="shared" si="71"/>
        <v>0</v>
      </c>
      <c r="H56" s="204">
        <f t="shared" si="71"/>
        <v>9</v>
      </c>
      <c r="I56" s="272">
        <f t="shared" si="71"/>
        <v>0</v>
      </c>
      <c r="J56" s="336">
        <f t="shared" si="71"/>
        <v>0</v>
      </c>
      <c r="K56" s="272">
        <f t="shared" ref="K56:L56" si="72">-K29</f>
        <v>0</v>
      </c>
      <c r="L56" s="257">
        <f t="shared" si="72"/>
        <v>10</v>
      </c>
      <c r="M56" s="503">
        <f t="shared" ref="M56" si="73">-M29</f>
        <v>0</v>
      </c>
      <c r="N56" s="272">
        <f t="shared" ref="N56:O56" si="74">-N29</f>
        <v>0</v>
      </c>
      <c r="O56" s="272">
        <f t="shared" si="74"/>
        <v>0</v>
      </c>
      <c r="P56" s="272">
        <f t="shared" ref="P56:Q56" si="75">-P29</f>
        <v>0</v>
      </c>
      <c r="Q56" s="272">
        <f t="shared" si="75"/>
        <v>0</v>
      </c>
      <c r="R56" s="336">
        <f t="shared" ref="R56" si="76">-R29</f>
        <v>0</v>
      </c>
      <c r="S56" s="272">
        <f t="shared" ref="S56:V56" si="77">-S29</f>
        <v>0</v>
      </c>
      <c r="T56" s="272">
        <f t="shared" si="77"/>
        <v>0</v>
      </c>
      <c r="U56" s="272">
        <f t="shared" si="77"/>
        <v>0</v>
      </c>
      <c r="V56" s="336">
        <f t="shared" si="77"/>
        <v>0</v>
      </c>
      <c r="W56" s="272">
        <f t="shared" ref="W56:X58" si="78">-W29</f>
        <v>0</v>
      </c>
      <c r="X56" s="503">
        <f t="shared" si="78"/>
        <v>0</v>
      </c>
    </row>
    <row r="57" spans="1:24" ht="12" customHeight="1">
      <c r="A57" s="153" t="str">
        <f>A30</f>
        <v>Acquisition of non-controlling interest</v>
      </c>
      <c r="B57" s="218">
        <f t="shared" ref="B57:J57" si="79">-B30</f>
        <v>-6</v>
      </c>
      <c r="C57" s="257">
        <f t="shared" si="79"/>
        <v>23</v>
      </c>
      <c r="D57" s="272">
        <f t="shared" si="79"/>
        <v>0</v>
      </c>
      <c r="E57" s="257">
        <f t="shared" si="79"/>
        <v>2</v>
      </c>
      <c r="F57" s="336">
        <f t="shared" si="79"/>
        <v>0</v>
      </c>
      <c r="G57" s="272">
        <f t="shared" si="79"/>
        <v>0</v>
      </c>
      <c r="H57" s="272">
        <f t="shared" si="79"/>
        <v>0</v>
      </c>
      <c r="I57" s="272">
        <f t="shared" si="79"/>
        <v>0</v>
      </c>
      <c r="J57" s="336">
        <f t="shared" si="79"/>
        <v>0</v>
      </c>
      <c r="K57" s="272">
        <f t="shared" ref="K57:L57" si="80">-K30</f>
        <v>0</v>
      </c>
      <c r="L57" s="272">
        <f t="shared" si="80"/>
        <v>0</v>
      </c>
      <c r="M57" s="503">
        <f t="shared" ref="M57" si="81">-M30</f>
        <v>0</v>
      </c>
      <c r="N57" s="272">
        <f t="shared" ref="N57" si="82">-N30</f>
        <v>0</v>
      </c>
      <c r="O57" s="257">
        <f t="shared" ref="O57:T57" si="83">-O30</f>
        <v>182</v>
      </c>
      <c r="P57" s="257">
        <f t="shared" si="83"/>
        <v>34</v>
      </c>
      <c r="Q57" s="195">
        <f t="shared" si="83"/>
        <v>0</v>
      </c>
      <c r="R57" s="336">
        <f t="shared" si="83"/>
        <v>0</v>
      </c>
      <c r="S57" s="257">
        <f t="shared" si="83"/>
        <v>797</v>
      </c>
      <c r="T57" s="257">
        <f t="shared" si="83"/>
        <v>26</v>
      </c>
      <c r="U57" s="195">
        <v>0</v>
      </c>
      <c r="V57" s="336">
        <f t="shared" ref="V57" si="84">-V30</f>
        <v>0</v>
      </c>
      <c r="W57" s="272">
        <f t="shared" si="78"/>
        <v>0</v>
      </c>
      <c r="X57" s="503">
        <f t="shared" si="78"/>
        <v>0</v>
      </c>
    </row>
    <row r="58" spans="1:24" ht="12" customHeight="1">
      <c r="A58" s="166" t="str">
        <f>A31</f>
        <v>Redemption of shares</v>
      </c>
      <c r="B58" s="336">
        <f t="shared" ref="B58:J58" si="85">-B31</f>
        <v>0</v>
      </c>
      <c r="C58" s="272">
        <f t="shared" si="85"/>
        <v>0</v>
      </c>
      <c r="D58" s="272">
        <f t="shared" si="85"/>
        <v>0</v>
      </c>
      <c r="E58" s="272">
        <f t="shared" si="85"/>
        <v>0</v>
      </c>
      <c r="F58" s="336">
        <f t="shared" si="85"/>
        <v>0</v>
      </c>
      <c r="G58" s="257">
        <f t="shared" si="85"/>
        <v>9705</v>
      </c>
      <c r="H58" s="272">
        <f t="shared" si="85"/>
        <v>0</v>
      </c>
      <c r="I58" s="272">
        <f t="shared" si="85"/>
        <v>0</v>
      </c>
      <c r="J58" s="336">
        <f t="shared" si="85"/>
        <v>0</v>
      </c>
      <c r="K58" s="272">
        <f t="shared" ref="K58:L58" si="86">-K31</f>
        <v>0</v>
      </c>
      <c r="L58" s="272">
        <f t="shared" si="86"/>
        <v>0</v>
      </c>
      <c r="M58" s="503">
        <f t="shared" ref="M58" si="87">-M31</f>
        <v>0</v>
      </c>
      <c r="N58" s="272">
        <f t="shared" ref="N58:O58" si="88">-N31</f>
        <v>0</v>
      </c>
      <c r="O58" s="272">
        <f t="shared" si="88"/>
        <v>0</v>
      </c>
      <c r="P58" s="272">
        <f t="shared" ref="P58:Q58" si="89">-P31</f>
        <v>0</v>
      </c>
      <c r="Q58" s="272">
        <f t="shared" si="89"/>
        <v>0</v>
      </c>
      <c r="R58" s="336">
        <f t="shared" ref="R58" si="90">-R31</f>
        <v>0</v>
      </c>
      <c r="S58" s="272">
        <f t="shared" ref="S58:V58" si="91">-S31</f>
        <v>0</v>
      </c>
      <c r="T58" s="272">
        <f t="shared" si="91"/>
        <v>0</v>
      </c>
      <c r="U58" s="272">
        <f t="shared" si="91"/>
        <v>0</v>
      </c>
      <c r="V58" s="336">
        <f t="shared" si="91"/>
        <v>0</v>
      </c>
      <c r="W58" s="272">
        <f t="shared" si="78"/>
        <v>9732</v>
      </c>
      <c r="X58" s="503">
        <f t="shared" si="78"/>
        <v>0</v>
      </c>
    </row>
    <row r="59" spans="1:24" ht="12" customHeight="1">
      <c r="A59" s="166" t="s">
        <v>339</v>
      </c>
      <c r="B59" s="336">
        <f t="shared" ref="B59:J59" si="92">-B28</f>
        <v>0</v>
      </c>
      <c r="C59" s="272">
        <f t="shared" si="92"/>
        <v>0</v>
      </c>
      <c r="D59" s="272">
        <f t="shared" si="92"/>
        <v>0</v>
      </c>
      <c r="E59" s="272">
        <f t="shared" si="92"/>
        <v>0</v>
      </c>
      <c r="F59" s="336">
        <f t="shared" si="92"/>
        <v>0</v>
      </c>
      <c r="G59" s="257">
        <f t="shared" si="92"/>
        <v>4002</v>
      </c>
      <c r="H59" s="272">
        <f t="shared" si="92"/>
        <v>0</v>
      </c>
      <c r="I59" s="272">
        <f>-I28</f>
        <v>0</v>
      </c>
      <c r="J59" s="336">
        <f t="shared" si="92"/>
        <v>0</v>
      </c>
      <c r="K59" s="272">
        <f t="shared" ref="K59:L59" si="93">-K28</f>
        <v>0</v>
      </c>
      <c r="L59" s="272">
        <f t="shared" si="93"/>
        <v>0</v>
      </c>
      <c r="M59" s="503">
        <f t="shared" ref="M59" si="94">-M28</f>
        <v>0</v>
      </c>
      <c r="N59" s="272">
        <f t="shared" ref="N59:O59" si="95">-N28</f>
        <v>0</v>
      </c>
      <c r="O59" s="272">
        <f t="shared" si="95"/>
        <v>0</v>
      </c>
      <c r="P59" s="272">
        <f t="shared" ref="P59:Q59" si="96">-P28</f>
        <v>0</v>
      </c>
      <c r="Q59" s="272">
        <f t="shared" si="96"/>
        <v>0</v>
      </c>
      <c r="R59" s="336">
        <f t="shared" ref="R59" si="97">-R28</f>
        <v>0</v>
      </c>
      <c r="S59" s="272">
        <f t="shared" ref="S59:V59" si="98">-S28</f>
        <v>0</v>
      </c>
      <c r="T59" s="272">
        <f t="shared" si="98"/>
        <v>0</v>
      </c>
      <c r="U59" s="272">
        <f t="shared" si="98"/>
        <v>0</v>
      </c>
      <c r="V59" s="336">
        <f t="shared" si="98"/>
        <v>0</v>
      </c>
      <c r="W59" s="272">
        <f>-W28</f>
        <v>0</v>
      </c>
      <c r="X59" s="503">
        <f>-X28</f>
        <v>0</v>
      </c>
    </row>
    <row r="60" spans="1:24" ht="12" customHeight="1">
      <c r="A60" s="153" t="s">
        <v>151</v>
      </c>
      <c r="B60" s="218">
        <f t="shared" ref="B60:H60" si="99">-B22-B23</f>
        <v>61</v>
      </c>
      <c r="C60" s="217">
        <f t="shared" si="99"/>
        <v>124</v>
      </c>
      <c r="D60" s="217">
        <f t="shared" si="99"/>
        <v>325</v>
      </c>
      <c r="E60" s="217">
        <f t="shared" si="99"/>
        <v>-1550</v>
      </c>
      <c r="F60" s="218">
        <f t="shared" si="99"/>
        <v>669</v>
      </c>
      <c r="G60" s="217">
        <f t="shared" si="99"/>
        <v>-40</v>
      </c>
      <c r="H60" s="217">
        <f t="shared" si="99"/>
        <v>772</v>
      </c>
      <c r="I60" s="257">
        <f t="shared" ref="I60:M60" si="100">-I22-I23</f>
        <v>8</v>
      </c>
      <c r="J60" s="358">
        <f t="shared" si="100"/>
        <v>185</v>
      </c>
      <c r="K60" s="257">
        <f t="shared" si="100"/>
        <v>817</v>
      </c>
      <c r="L60" s="257">
        <f t="shared" si="100"/>
        <v>6525</v>
      </c>
      <c r="M60" s="403">
        <f t="shared" si="100"/>
        <v>179</v>
      </c>
      <c r="N60" s="257">
        <f t="shared" ref="N60:O60" si="101">-N22-N23</f>
        <v>4084</v>
      </c>
      <c r="O60" s="257">
        <f t="shared" si="101"/>
        <v>8714</v>
      </c>
      <c r="P60" s="257">
        <f t="shared" ref="P60:Q60" si="102">-P22-P23</f>
        <v>123</v>
      </c>
      <c r="Q60" s="257">
        <f t="shared" si="102"/>
        <v>662</v>
      </c>
      <c r="R60" s="358">
        <f t="shared" ref="R60" si="103">-R22-R23</f>
        <v>124</v>
      </c>
      <c r="S60" s="257">
        <f t="shared" ref="S60:T60" si="104">-S22-S23</f>
        <v>594</v>
      </c>
      <c r="T60" s="257">
        <f t="shared" si="104"/>
        <v>1591</v>
      </c>
      <c r="U60" s="257">
        <v>32</v>
      </c>
      <c r="V60" s="358">
        <f t="shared" ref="V60" si="105">-V22-V23</f>
        <v>226</v>
      </c>
      <c r="W60" s="257">
        <f t="shared" ref="W60" si="106">-W22-W23</f>
        <v>957</v>
      </c>
      <c r="X60" s="403">
        <f>-X22-X23</f>
        <v>8513</v>
      </c>
    </row>
    <row r="61" spans="1:24" ht="12" customHeight="1">
      <c r="A61" s="549" t="s">
        <v>419</v>
      </c>
      <c r="B61" s="272">
        <v>0</v>
      </c>
      <c r="C61" s="272">
        <v>0</v>
      </c>
      <c r="D61" s="272">
        <v>0</v>
      </c>
      <c r="E61" s="503">
        <v>0</v>
      </c>
      <c r="F61" s="272">
        <v>0</v>
      </c>
      <c r="G61" s="272">
        <v>0</v>
      </c>
      <c r="H61" s="272">
        <v>0</v>
      </c>
      <c r="I61" s="503">
        <v>0</v>
      </c>
      <c r="J61" s="272">
        <v>0</v>
      </c>
      <c r="K61" s="272">
        <v>0</v>
      </c>
      <c r="L61" s="272">
        <v>0</v>
      </c>
      <c r="M61" s="503">
        <v>0</v>
      </c>
      <c r="N61" s="272">
        <v>0</v>
      </c>
      <c r="O61" s="272">
        <v>0</v>
      </c>
      <c r="P61" s="272">
        <v>0</v>
      </c>
      <c r="Q61" s="272">
        <v>0</v>
      </c>
      <c r="R61" s="358">
        <v>547</v>
      </c>
      <c r="S61" s="272">
        <v>0</v>
      </c>
      <c r="T61" s="272">
        <v>0</v>
      </c>
      <c r="U61" s="272">
        <v>0</v>
      </c>
      <c r="V61" s="336">
        <v>0</v>
      </c>
      <c r="W61" s="272">
        <v>0</v>
      </c>
      <c r="X61" s="503">
        <v>0</v>
      </c>
    </row>
    <row r="62" spans="1:24" ht="12" customHeight="1">
      <c r="A62" s="153" t="s">
        <v>378</v>
      </c>
      <c r="B62" s="257">
        <v>360</v>
      </c>
      <c r="C62" s="257">
        <v>-798</v>
      </c>
      <c r="D62" s="257">
        <v>-825</v>
      </c>
      <c r="E62" s="257">
        <v>-153</v>
      </c>
      <c r="F62" s="358">
        <v>-835</v>
      </c>
      <c r="G62" s="257">
        <v>1071</v>
      </c>
      <c r="H62" s="401">
        <v>-296</v>
      </c>
      <c r="I62" s="257">
        <v>271</v>
      </c>
      <c r="J62" s="358">
        <v>83</v>
      </c>
      <c r="K62" s="257">
        <v>268</v>
      </c>
      <c r="L62" s="257">
        <v>22</v>
      </c>
      <c r="M62" s="403">
        <v>78</v>
      </c>
      <c r="N62" s="257">
        <v>-213</v>
      </c>
      <c r="O62" s="257">
        <v>178</v>
      </c>
      <c r="P62" s="257">
        <v>-336</v>
      </c>
      <c r="Q62" s="257">
        <v>-220</v>
      </c>
      <c r="R62" s="358">
        <v>-207</v>
      </c>
      <c r="S62" s="257">
        <v>54</v>
      </c>
      <c r="T62" s="257">
        <v>18</v>
      </c>
      <c r="U62" s="257">
        <v>-406</v>
      </c>
      <c r="V62" s="358">
        <v>110</v>
      </c>
      <c r="W62" s="257">
        <v>96</v>
      </c>
      <c r="X62" s="403">
        <v>-82</v>
      </c>
    </row>
    <row r="63" spans="1:24" ht="12" customHeight="1">
      <c r="A63" s="153" t="s">
        <v>196</v>
      </c>
      <c r="B63" s="195">
        <v>0</v>
      </c>
      <c r="C63" s="195">
        <v>0</v>
      </c>
      <c r="D63" s="195">
        <v>0</v>
      </c>
      <c r="E63" s="403">
        <v>-737</v>
      </c>
      <c r="F63" s="195">
        <v>0</v>
      </c>
      <c r="G63" s="195">
        <v>0</v>
      </c>
      <c r="H63" s="195">
        <v>0</v>
      </c>
      <c r="I63" s="195">
        <v>0</v>
      </c>
      <c r="J63" s="356">
        <v>0</v>
      </c>
      <c r="K63" s="195">
        <v>0</v>
      </c>
      <c r="L63" s="195">
        <v>0</v>
      </c>
      <c r="M63" s="497">
        <v>0</v>
      </c>
      <c r="N63" s="195">
        <v>0</v>
      </c>
      <c r="O63" s="195">
        <v>0</v>
      </c>
      <c r="P63" s="195">
        <v>0</v>
      </c>
      <c r="Q63" s="195">
        <v>0</v>
      </c>
      <c r="R63" s="356">
        <v>0</v>
      </c>
      <c r="S63" s="195">
        <v>0</v>
      </c>
      <c r="T63" s="195">
        <v>0</v>
      </c>
      <c r="U63" s="195">
        <v>0</v>
      </c>
      <c r="V63" s="356">
        <v>0</v>
      </c>
      <c r="W63" s="195">
        <v>0</v>
      </c>
      <c r="X63" s="497">
        <v>0</v>
      </c>
    </row>
    <row r="64" spans="1:24" ht="12" customHeight="1">
      <c r="A64" s="153" t="s">
        <v>183</v>
      </c>
      <c r="B64" s="195">
        <v>0</v>
      </c>
      <c r="C64" s="257">
        <v>655</v>
      </c>
      <c r="D64" s="195">
        <v>0</v>
      </c>
      <c r="E64" s="404">
        <v>0</v>
      </c>
      <c r="F64" s="195">
        <v>0</v>
      </c>
      <c r="G64" s="195">
        <v>0</v>
      </c>
      <c r="H64" s="402">
        <v>0</v>
      </c>
      <c r="I64" s="404">
        <v>0</v>
      </c>
      <c r="J64" s="444">
        <v>0</v>
      </c>
      <c r="K64" s="444">
        <v>0</v>
      </c>
      <c r="L64" s="444">
        <v>0</v>
      </c>
      <c r="M64" s="404">
        <v>0</v>
      </c>
      <c r="N64" s="444">
        <v>0</v>
      </c>
      <c r="O64" s="444">
        <v>0</v>
      </c>
      <c r="P64" s="444">
        <v>0</v>
      </c>
      <c r="Q64" s="444">
        <v>0</v>
      </c>
      <c r="R64" s="443">
        <v>0</v>
      </c>
      <c r="S64" s="444">
        <v>0</v>
      </c>
      <c r="T64" s="444">
        <v>0</v>
      </c>
      <c r="U64" s="444">
        <v>0</v>
      </c>
      <c r="V64" s="443">
        <v>0</v>
      </c>
      <c r="W64" s="444">
        <v>0</v>
      </c>
      <c r="X64" s="404">
        <v>0</v>
      </c>
    </row>
    <row r="65" spans="1:24" s="131" customFormat="1" ht="12" customHeight="1">
      <c r="A65" s="157" t="s">
        <v>68</v>
      </c>
      <c r="B65" s="337">
        <f t="shared" ref="B65:H65" si="107">SUM(B50:B64)</f>
        <v>3510</v>
      </c>
      <c r="C65" s="337">
        <f t="shared" si="107"/>
        <v>4838</v>
      </c>
      <c r="D65" s="337">
        <f t="shared" si="107"/>
        <v>5008</v>
      </c>
      <c r="E65" s="337">
        <f t="shared" si="107"/>
        <v>5500</v>
      </c>
      <c r="F65" s="359">
        <f t="shared" si="107"/>
        <v>2724</v>
      </c>
      <c r="G65" s="337">
        <f t="shared" si="107"/>
        <v>3066</v>
      </c>
      <c r="H65" s="337">
        <f t="shared" si="107"/>
        <v>3373</v>
      </c>
      <c r="I65" s="337">
        <f t="shared" ref="I65:M65" si="108">SUM(I50:I64)</f>
        <v>4970</v>
      </c>
      <c r="J65" s="359">
        <f t="shared" si="108"/>
        <v>2529</v>
      </c>
      <c r="K65" s="337">
        <f t="shared" si="108"/>
        <v>2369</v>
      </c>
      <c r="L65" s="337">
        <f t="shared" si="108"/>
        <v>4643</v>
      </c>
      <c r="M65" s="504">
        <f t="shared" si="108"/>
        <v>5084</v>
      </c>
      <c r="N65" s="337">
        <f t="shared" ref="N65:R65" si="109">SUM(N50:N64)</f>
        <v>3825</v>
      </c>
      <c r="O65" s="337">
        <f t="shared" si="109"/>
        <v>3483</v>
      </c>
      <c r="P65" s="337">
        <f t="shared" si="109"/>
        <v>5143</v>
      </c>
      <c r="Q65" s="337">
        <f t="shared" si="109"/>
        <v>6459</v>
      </c>
      <c r="R65" s="359">
        <f t="shared" si="109"/>
        <v>4321</v>
      </c>
      <c r="S65" s="337">
        <f>SUM(S50:S64)</f>
        <v>3743</v>
      </c>
      <c r="T65" s="337">
        <f t="shared" ref="T65:U65" si="110">SUM(T50:T64)</f>
        <v>4664</v>
      </c>
      <c r="U65" s="504">
        <f t="shared" si="110"/>
        <v>6650</v>
      </c>
      <c r="V65" s="359">
        <f>SUM(V50:V64)</f>
        <v>2400</v>
      </c>
      <c r="W65" s="337">
        <f>SUM(W50:W64)</f>
        <v>3064</v>
      </c>
      <c r="X65" s="504">
        <f>SUM(X50:X64)</f>
        <v>5705</v>
      </c>
    </row>
    <row r="66" spans="1:24" ht="12" customHeight="1">
      <c r="A66" s="252"/>
      <c r="B66" s="216"/>
      <c r="C66" s="132"/>
      <c r="D66" s="132"/>
      <c r="E66" s="132"/>
      <c r="F66" s="216"/>
      <c r="G66" s="132"/>
      <c r="K66" s="132"/>
      <c r="L66" s="132"/>
      <c r="N66" s="132"/>
      <c r="O66" s="132"/>
      <c r="P66" s="132"/>
      <c r="Q66" s="132"/>
      <c r="S66" s="132"/>
      <c r="T66" s="132"/>
      <c r="U66" s="132"/>
      <c r="W66" s="132"/>
      <c r="X66" s="132"/>
    </row>
    <row r="67" spans="1:24" ht="12" customHeight="1">
      <c r="A67" s="394" t="s">
        <v>246</v>
      </c>
      <c r="B67" s="218"/>
      <c r="C67" s="217"/>
      <c r="D67" s="217"/>
      <c r="E67" s="217"/>
      <c r="F67" s="218"/>
      <c r="G67" s="217"/>
      <c r="H67" s="209"/>
      <c r="I67" s="217"/>
      <c r="J67" s="217"/>
      <c r="M67" s="217"/>
    </row>
    <row r="68" spans="1:24" ht="12" customHeight="1">
      <c r="A68" s="394" t="s">
        <v>376</v>
      </c>
      <c r="B68" s="216"/>
      <c r="C68" s="132"/>
      <c r="D68" s="132"/>
      <c r="E68" s="132"/>
      <c r="F68" s="216"/>
      <c r="G68" s="132"/>
      <c r="I68" s="242"/>
      <c r="M68" s="242"/>
      <c r="Q68" s="242"/>
      <c r="U68" s="242"/>
    </row>
    <row r="69" spans="1:24" ht="12" customHeight="1">
      <c r="A69" s="215"/>
      <c r="B69" s="216"/>
      <c r="C69" s="132"/>
      <c r="D69" s="132"/>
      <c r="E69" s="132"/>
      <c r="F69" s="216"/>
      <c r="G69" s="132"/>
    </row>
  </sheetData>
  <pageMargins left="0.70866141732283472" right="0.70866141732283472" top="0.74803149606299213" bottom="0.74803149606299213" header="0.31496062992125984" footer="0.31496062992125984"/>
  <pageSetup paperSize="9" scale="39" orientation="portrait" r:id="rId1"/>
  <customProperties>
    <customPr name="EpmWorksheetKeyString_GUID" r:id="rId2"/>
  </customProperties>
  <ignoredErrors>
    <ignoredError sqref="B65 B60 A53:B58 H6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58"/>
  <sheetViews>
    <sheetView showGridLines="0" zoomScale="99" zoomScaleNormal="99" workbookViewId="0">
      <pane xSplit="1" ySplit="4" topLeftCell="B5" activePane="bottomRight" state="frozen"/>
      <selection pane="topRight" activeCell="B1" sqref="B1"/>
      <selection pane="bottomLeft" activeCell="A5" sqref="A5"/>
      <selection pane="bottomRight"/>
    </sheetView>
  </sheetViews>
  <sheetFormatPr defaultColWidth="9.140625" defaultRowHeight="12.75"/>
  <cols>
    <col min="1" max="1" width="38.140625" style="121" customWidth="1"/>
    <col min="2" max="3" width="9.28515625" style="127" customWidth="1"/>
    <col min="4" max="4" width="9.140625" style="78"/>
    <col min="5" max="19" width="9.140625" style="121"/>
    <col min="20" max="20" width="9.140625" style="121" customWidth="1"/>
    <col min="21" max="16384" width="9.140625" style="121"/>
  </cols>
  <sheetData>
    <row r="1" spans="1:20">
      <c r="A1" s="138" t="s">
        <v>11</v>
      </c>
      <c r="B1" s="97"/>
      <c r="C1" s="97"/>
      <c r="D1" s="97"/>
      <c r="E1" s="138"/>
      <c r="F1" s="97"/>
      <c r="G1" s="97"/>
      <c r="H1" s="97"/>
      <c r="I1" s="97"/>
      <c r="J1" s="520"/>
      <c r="K1" s="97"/>
      <c r="L1" s="97"/>
      <c r="M1" s="97"/>
      <c r="N1" s="520"/>
      <c r="O1" s="97"/>
      <c r="P1" s="97"/>
      <c r="Q1" s="431"/>
      <c r="R1" s="520"/>
      <c r="S1" s="97"/>
      <c r="T1" s="431"/>
    </row>
    <row r="2" spans="1:20">
      <c r="A2" s="138" t="s">
        <v>174</v>
      </c>
      <c r="B2" s="97"/>
      <c r="C2" s="97"/>
      <c r="D2" s="97"/>
      <c r="E2" s="138"/>
      <c r="F2" s="97"/>
      <c r="G2" s="97"/>
      <c r="H2" s="97"/>
      <c r="I2" s="97"/>
      <c r="J2" s="520"/>
      <c r="K2" s="97"/>
      <c r="L2" s="97"/>
      <c r="M2" s="97"/>
      <c r="N2" s="520"/>
      <c r="O2" s="97"/>
      <c r="P2" s="97"/>
      <c r="Q2" s="431"/>
      <c r="R2" s="520"/>
      <c r="S2" s="97"/>
      <c r="T2" s="431"/>
    </row>
    <row r="3" spans="1:20">
      <c r="A3" s="138" t="s">
        <v>39</v>
      </c>
      <c r="B3" s="142">
        <v>2018</v>
      </c>
      <c r="C3" s="142"/>
      <c r="D3" s="142"/>
      <c r="E3" s="138"/>
      <c r="F3" s="142">
        <v>2019</v>
      </c>
      <c r="G3" s="142"/>
      <c r="H3" s="142"/>
      <c r="I3" s="142"/>
      <c r="J3" s="521">
        <v>2020</v>
      </c>
      <c r="K3" s="142"/>
      <c r="L3" s="142"/>
      <c r="M3" s="142"/>
      <c r="N3" s="521">
        <v>2021</v>
      </c>
      <c r="O3" s="142"/>
      <c r="P3" s="142"/>
      <c r="Q3" s="432"/>
      <c r="R3" s="521">
        <v>2022</v>
      </c>
      <c r="S3" s="142"/>
      <c r="T3" s="432"/>
    </row>
    <row r="4" spans="1:20">
      <c r="A4" s="139" t="s">
        <v>0</v>
      </c>
      <c r="B4" s="141" t="s">
        <v>9</v>
      </c>
      <c r="C4" s="141" t="s">
        <v>8</v>
      </c>
      <c r="D4" s="141" t="s">
        <v>7</v>
      </c>
      <c r="E4" s="281" t="s">
        <v>10</v>
      </c>
      <c r="F4" s="141" t="s">
        <v>9</v>
      </c>
      <c r="G4" s="141" t="s">
        <v>8</v>
      </c>
      <c r="H4" s="141" t="s">
        <v>7</v>
      </c>
      <c r="I4" s="141" t="s">
        <v>10</v>
      </c>
      <c r="J4" s="522" t="s">
        <v>9</v>
      </c>
      <c r="K4" s="141" t="s">
        <v>8</v>
      </c>
      <c r="L4" s="141" t="s">
        <v>7</v>
      </c>
      <c r="M4" s="141" t="s">
        <v>10</v>
      </c>
      <c r="N4" s="522" t="s">
        <v>9</v>
      </c>
      <c r="O4" s="141" t="s">
        <v>8</v>
      </c>
      <c r="P4" s="141" t="s">
        <v>7</v>
      </c>
      <c r="Q4" s="281" t="s">
        <v>10</v>
      </c>
      <c r="R4" s="522" t="s">
        <v>9</v>
      </c>
      <c r="S4" s="141" t="s">
        <v>8</v>
      </c>
      <c r="T4" s="281" t="s">
        <v>7</v>
      </c>
    </row>
    <row r="5" spans="1:20" s="1" customFormat="1">
      <c r="A5" s="140" t="s">
        <v>143</v>
      </c>
      <c r="B5" s="332">
        <v>1</v>
      </c>
      <c r="C5" s="332">
        <v>1</v>
      </c>
      <c r="D5" s="332">
        <v>0</v>
      </c>
      <c r="E5" s="427">
        <v>0</v>
      </c>
      <c r="F5" s="332">
        <v>0</v>
      </c>
      <c r="G5" s="332">
        <v>0</v>
      </c>
      <c r="H5" s="332">
        <v>3</v>
      </c>
      <c r="I5" s="332">
        <v>3</v>
      </c>
      <c r="J5" s="523">
        <v>4</v>
      </c>
      <c r="K5" s="332">
        <v>2</v>
      </c>
      <c r="L5" s="332">
        <v>3</v>
      </c>
      <c r="M5" s="332">
        <v>2</v>
      </c>
      <c r="N5" s="523">
        <v>3</v>
      </c>
      <c r="O5" s="332">
        <v>3</v>
      </c>
      <c r="P5" s="332">
        <v>2</v>
      </c>
      <c r="Q5" s="427">
        <v>2</v>
      </c>
      <c r="R5" s="523">
        <v>1</v>
      </c>
      <c r="S5" s="332">
        <v>1</v>
      </c>
      <c r="T5" s="427">
        <v>4</v>
      </c>
    </row>
    <row r="6" spans="1:20">
      <c r="A6" s="140" t="s">
        <v>142</v>
      </c>
      <c r="B6" s="332">
        <v>-4</v>
      </c>
      <c r="C6" s="332">
        <v>2</v>
      </c>
      <c r="D6" s="332">
        <v>7</v>
      </c>
      <c r="E6" s="427">
        <v>5</v>
      </c>
      <c r="F6" s="332">
        <v>7</v>
      </c>
      <c r="G6" s="332">
        <v>4</v>
      </c>
      <c r="H6" s="332">
        <v>7</v>
      </c>
      <c r="I6" s="332">
        <v>4</v>
      </c>
      <c r="J6" s="523">
        <v>3</v>
      </c>
      <c r="K6" s="332">
        <v>-1</v>
      </c>
      <c r="L6" s="332">
        <v>-8</v>
      </c>
      <c r="M6" s="332">
        <v>-8</v>
      </c>
      <c r="N6" s="523">
        <v>-12</v>
      </c>
      <c r="O6" s="332">
        <v>-12</v>
      </c>
      <c r="P6" s="332">
        <v>-2</v>
      </c>
      <c r="Q6" s="427">
        <v>2</v>
      </c>
      <c r="R6" s="523">
        <v>9</v>
      </c>
      <c r="S6" s="332">
        <v>12</v>
      </c>
      <c r="T6" s="427">
        <v>13</v>
      </c>
    </row>
    <row r="7" spans="1:20">
      <c r="A7" s="140" t="s">
        <v>350</v>
      </c>
      <c r="B7" s="332">
        <v>9</v>
      </c>
      <c r="C7" s="332">
        <v>10</v>
      </c>
      <c r="D7" s="332">
        <v>-1</v>
      </c>
      <c r="E7" s="427">
        <v>1</v>
      </c>
      <c r="F7" s="332">
        <v>1</v>
      </c>
      <c r="G7" s="332">
        <v>2</v>
      </c>
      <c r="H7" s="332">
        <v>6</v>
      </c>
      <c r="I7" s="332">
        <v>1</v>
      </c>
      <c r="J7" s="523">
        <v>-2</v>
      </c>
      <c r="K7" s="332">
        <v>-17</v>
      </c>
      <c r="L7" s="332">
        <v>-6</v>
      </c>
      <c r="M7" s="332">
        <v>7</v>
      </c>
      <c r="N7" s="523">
        <v>18</v>
      </c>
      <c r="O7" s="332">
        <v>54</v>
      </c>
      <c r="P7" s="332">
        <v>36</v>
      </c>
      <c r="Q7" s="427">
        <v>26</v>
      </c>
      <c r="R7" s="523">
        <v>23</v>
      </c>
      <c r="S7" s="332">
        <v>13</v>
      </c>
      <c r="T7" s="427">
        <v>6</v>
      </c>
    </row>
    <row r="8" spans="1:20">
      <c r="A8" s="140" t="s">
        <v>144</v>
      </c>
      <c r="B8" s="333">
        <f t="shared" ref="B8:H8" si="0">SUM(B5:B7)</f>
        <v>6</v>
      </c>
      <c r="C8" s="332">
        <f t="shared" si="0"/>
        <v>13</v>
      </c>
      <c r="D8" s="332">
        <f t="shared" si="0"/>
        <v>6</v>
      </c>
      <c r="E8" s="427">
        <f t="shared" si="0"/>
        <v>6</v>
      </c>
      <c r="F8" s="333">
        <f t="shared" si="0"/>
        <v>8</v>
      </c>
      <c r="G8" s="232">
        <f t="shared" ref="G8" si="1">SUM(G5:G7)</f>
        <v>6</v>
      </c>
      <c r="H8" s="232">
        <f t="shared" si="0"/>
        <v>16</v>
      </c>
      <c r="I8" s="232">
        <f t="shared" ref="I8:K8" si="2">SUM(I5:I7)</f>
        <v>8</v>
      </c>
      <c r="J8" s="523">
        <v>5</v>
      </c>
      <c r="K8" s="232">
        <f t="shared" si="2"/>
        <v>-16</v>
      </c>
      <c r="L8" s="232">
        <f t="shared" ref="L8:M8" si="3">SUM(L5:L7)</f>
        <v>-11</v>
      </c>
      <c r="M8" s="232">
        <f t="shared" si="3"/>
        <v>1</v>
      </c>
      <c r="N8" s="523">
        <f t="shared" ref="N8" si="4">SUM(N5:N7)</f>
        <v>9</v>
      </c>
      <c r="O8" s="232">
        <f t="shared" ref="O8:Q8" si="5">SUM(O5:O7)</f>
        <v>45</v>
      </c>
      <c r="P8" s="232">
        <f t="shared" si="5"/>
        <v>36</v>
      </c>
      <c r="Q8" s="428">
        <f t="shared" si="5"/>
        <v>30</v>
      </c>
      <c r="R8" s="523">
        <f t="shared" ref="R8" si="6">SUM(R5:R7)</f>
        <v>33</v>
      </c>
      <c r="S8" s="332">
        <v>26</v>
      </c>
      <c r="T8" s="428">
        <v>23</v>
      </c>
    </row>
    <row r="9" spans="1:20">
      <c r="A9" s="139" t="s">
        <v>2</v>
      </c>
      <c r="B9" s="141" t="str">
        <f>+B$4</f>
        <v>Q1</v>
      </c>
      <c r="C9" s="141" t="str">
        <f>+C$4</f>
        <v>Q2</v>
      </c>
      <c r="D9" s="141" t="str">
        <f>+D$4</f>
        <v>Q3</v>
      </c>
      <c r="E9" s="281" t="str">
        <f>+E$4</f>
        <v>Q4</v>
      </c>
      <c r="F9" s="141" t="str">
        <f t="shared" ref="F9:K9" si="7">+F4</f>
        <v>Q1</v>
      </c>
      <c r="G9" s="141" t="str">
        <f t="shared" si="7"/>
        <v>Q2</v>
      </c>
      <c r="H9" s="141" t="str">
        <f t="shared" si="7"/>
        <v>Q3</v>
      </c>
      <c r="I9" s="141" t="str">
        <f t="shared" si="7"/>
        <v>Q4</v>
      </c>
      <c r="J9" s="522" t="str">
        <f t="shared" si="7"/>
        <v>Q1</v>
      </c>
      <c r="K9" s="141" t="str">
        <f t="shared" si="7"/>
        <v>Q2</v>
      </c>
      <c r="L9" s="141" t="str">
        <f t="shared" ref="L9:M9" si="8">+L4</f>
        <v>Q3</v>
      </c>
      <c r="M9" s="141" t="str">
        <f t="shared" si="8"/>
        <v>Q4</v>
      </c>
      <c r="N9" s="522" t="str">
        <f t="shared" ref="N9" si="9">+N4</f>
        <v>Q1</v>
      </c>
      <c r="O9" s="141" t="str">
        <f t="shared" ref="O9:Q9" si="10">+O4</f>
        <v>Q2</v>
      </c>
      <c r="P9" s="141" t="str">
        <f t="shared" si="10"/>
        <v>Q3</v>
      </c>
      <c r="Q9" s="281" t="str">
        <f t="shared" si="10"/>
        <v>Q4</v>
      </c>
      <c r="R9" s="522" t="str">
        <f t="shared" ref="R9" si="11">+R4</f>
        <v>Q1</v>
      </c>
      <c r="S9" s="141" t="s">
        <v>8</v>
      </c>
      <c r="T9" s="281" t="str">
        <f>T4</f>
        <v>Q3</v>
      </c>
    </row>
    <row r="10" spans="1:20">
      <c r="A10" s="140" t="s">
        <v>143</v>
      </c>
      <c r="B10" s="232">
        <v>1</v>
      </c>
      <c r="C10" s="232">
        <v>1</v>
      </c>
      <c r="D10" s="232">
        <v>0</v>
      </c>
      <c r="E10" s="428">
        <v>0</v>
      </c>
      <c r="F10" s="232">
        <v>1</v>
      </c>
      <c r="G10" s="232">
        <v>1</v>
      </c>
      <c r="H10" s="232">
        <v>1</v>
      </c>
      <c r="I10" s="232">
        <v>2</v>
      </c>
      <c r="J10" s="524">
        <v>2</v>
      </c>
      <c r="K10" s="232">
        <v>1</v>
      </c>
      <c r="L10" s="232">
        <v>0</v>
      </c>
      <c r="M10" s="232">
        <v>0</v>
      </c>
      <c r="N10" s="524">
        <v>0</v>
      </c>
      <c r="O10" s="232">
        <v>1</v>
      </c>
      <c r="P10" s="232">
        <v>3</v>
      </c>
      <c r="Q10" s="428">
        <v>2</v>
      </c>
      <c r="R10" s="524">
        <v>1</v>
      </c>
      <c r="S10" s="232">
        <v>1</v>
      </c>
      <c r="T10" s="428">
        <v>1</v>
      </c>
    </row>
    <row r="11" spans="1:20">
      <c r="A11" s="140" t="s">
        <v>142</v>
      </c>
      <c r="B11" s="232">
        <v>-4</v>
      </c>
      <c r="C11" s="232">
        <v>3</v>
      </c>
      <c r="D11" s="232">
        <v>6</v>
      </c>
      <c r="E11" s="428">
        <v>4</v>
      </c>
      <c r="F11" s="232">
        <v>6</v>
      </c>
      <c r="G11" s="232">
        <v>4</v>
      </c>
      <c r="H11" s="232">
        <v>7</v>
      </c>
      <c r="I11" s="232">
        <v>4</v>
      </c>
      <c r="J11" s="524">
        <v>3</v>
      </c>
      <c r="K11" s="232">
        <v>-2</v>
      </c>
      <c r="L11" s="232">
        <v>-8</v>
      </c>
      <c r="M11" s="232">
        <v>-8</v>
      </c>
      <c r="N11" s="524">
        <v>-11</v>
      </c>
      <c r="O11" s="232">
        <v>-10</v>
      </c>
      <c r="P11" s="232">
        <v>-1</v>
      </c>
      <c r="Q11" s="428">
        <v>1</v>
      </c>
      <c r="R11" s="524">
        <v>8</v>
      </c>
      <c r="S11" s="232">
        <v>11</v>
      </c>
      <c r="T11" s="428">
        <v>14</v>
      </c>
    </row>
    <row r="12" spans="1:20">
      <c r="A12" s="140" t="s">
        <v>350</v>
      </c>
      <c r="B12" s="232">
        <v>13</v>
      </c>
      <c r="C12" s="232">
        <v>12</v>
      </c>
      <c r="D12" s="232">
        <v>4</v>
      </c>
      <c r="E12" s="428">
        <v>7</v>
      </c>
      <c r="F12" s="232">
        <v>5</v>
      </c>
      <c r="G12" s="232">
        <v>3</v>
      </c>
      <c r="H12" s="232">
        <v>7</v>
      </c>
      <c r="I12" s="232">
        <v>3</v>
      </c>
      <c r="J12" s="524">
        <v>-3</v>
      </c>
      <c r="K12" s="232">
        <v>-13</v>
      </c>
      <c r="L12" s="232">
        <v>-2</v>
      </c>
      <c r="M12" s="232">
        <v>5</v>
      </c>
      <c r="N12" s="524">
        <v>13</v>
      </c>
      <c r="O12" s="232">
        <v>37</v>
      </c>
      <c r="P12" s="232">
        <v>18</v>
      </c>
      <c r="Q12" s="428">
        <v>14</v>
      </c>
      <c r="R12" s="524">
        <v>20</v>
      </c>
      <c r="S12" s="232">
        <v>14</v>
      </c>
      <c r="T12" s="428">
        <v>21</v>
      </c>
    </row>
    <row r="13" spans="1:20">
      <c r="A13" s="140" t="s">
        <v>144</v>
      </c>
      <c r="B13" s="232">
        <f t="shared" ref="B13:H13" si="12">SUM(B10:B12)</f>
        <v>10</v>
      </c>
      <c r="C13" s="232">
        <f t="shared" si="12"/>
        <v>16</v>
      </c>
      <c r="D13" s="232">
        <f t="shared" si="12"/>
        <v>10</v>
      </c>
      <c r="E13" s="428">
        <f t="shared" si="12"/>
        <v>11</v>
      </c>
      <c r="F13" s="232">
        <f t="shared" si="12"/>
        <v>12</v>
      </c>
      <c r="G13" s="232">
        <f t="shared" ref="G13" si="13">SUM(G10:G12)</f>
        <v>8</v>
      </c>
      <c r="H13" s="232">
        <f t="shared" si="12"/>
        <v>15</v>
      </c>
      <c r="I13" s="232">
        <f t="shared" ref="I13" si="14">SUM(I10:I12)</f>
        <v>9</v>
      </c>
      <c r="J13" s="524">
        <v>2</v>
      </c>
      <c r="K13" s="232">
        <f t="shared" ref="K13:M13" si="15">SUM(K10:K12)</f>
        <v>-14</v>
      </c>
      <c r="L13" s="232">
        <f t="shared" ref="L13" si="16">SUM(L10:L12)</f>
        <v>-10</v>
      </c>
      <c r="M13" s="232">
        <f t="shared" si="15"/>
        <v>-3</v>
      </c>
      <c r="N13" s="524">
        <f t="shared" ref="N13" si="17">SUM(N10:N12)</f>
        <v>2</v>
      </c>
      <c r="O13" s="232">
        <f t="shared" ref="O13:Q13" si="18">SUM(O10:O12)</f>
        <v>28</v>
      </c>
      <c r="P13" s="232">
        <f t="shared" si="18"/>
        <v>20</v>
      </c>
      <c r="Q13" s="428">
        <f t="shared" si="18"/>
        <v>17</v>
      </c>
      <c r="R13" s="524">
        <f t="shared" ref="R13" si="19">SUM(R10:R12)</f>
        <v>29</v>
      </c>
      <c r="S13" s="232">
        <v>26</v>
      </c>
      <c r="T13" s="428">
        <v>36</v>
      </c>
    </row>
    <row r="14" spans="1:20">
      <c r="A14" s="139" t="s">
        <v>192</v>
      </c>
      <c r="B14" s="141" t="str">
        <f>+B$4</f>
        <v>Q1</v>
      </c>
      <c r="C14" s="141" t="str">
        <f>+C$4</f>
        <v>Q2</v>
      </c>
      <c r="D14" s="141" t="str">
        <f>+D$4</f>
        <v>Q3</v>
      </c>
      <c r="E14" s="281" t="str">
        <f>+E$4</f>
        <v>Q4</v>
      </c>
      <c r="F14" s="141" t="str">
        <f t="shared" ref="F14:K14" si="20">+F9</f>
        <v>Q1</v>
      </c>
      <c r="G14" s="141" t="str">
        <f t="shared" si="20"/>
        <v>Q2</v>
      </c>
      <c r="H14" s="141" t="str">
        <f t="shared" si="20"/>
        <v>Q3</v>
      </c>
      <c r="I14" s="141" t="str">
        <f t="shared" si="20"/>
        <v>Q4</v>
      </c>
      <c r="J14" s="522" t="str">
        <f t="shared" si="20"/>
        <v>Q1</v>
      </c>
      <c r="K14" s="141" t="str">
        <f t="shared" si="20"/>
        <v>Q2</v>
      </c>
      <c r="L14" s="141" t="str">
        <f t="shared" ref="L14:M14" si="21">+L9</f>
        <v>Q3</v>
      </c>
      <c r="M14" s="141" t="str">
        <f t="shared" si="21"/>
        <v>Q4</v>
      </c>
      <c r="N14" s="522" t="str">
        <f t="shared" ref="N14" si="22">+N9</f>
        <v>Q1</v>
      </c>
      <c r="O14" s="141" t="str">
        <f t="shared" ref="O14:Q14" si="23">+O9</f>
        <v>Q2</v>
      </c>
      <c r="P14" s="141" t="str">
        <f t="shared" si="23"/>
        <v>Q3</v>
      </c>
      <c r="Q14" s="281" t="str">
        <f t="shared" si="23"/>
        <v>Q4</v>
      </c>
      <c r="R14" s="522" t="str">
        <f t="shared" ref="R14" si="24">+R9</f>
        <v>Q1</v>
      </c>
      <c r="S14" s="141" t="s">
        <v>8</v>
      </c>
      <c r="T14" s="281" t="str">
        <f>T4</f>
        <v>Q3</v>
      </c>
    </row>
    <row r="15" spans="1:20">
      <c r="A15" s="140" t="s">
        <v>143</v>
      </c>
      <c r="B15" s="232">
        <v>2</v>
      </c>
      <c r="C15" s="232">
        <v>2</v>
      </c>
      <c r="D15" s="232">
        <v>2</v>
      </c>
      <c r="E15" s="428">
        <v>2</v>
      </c>
      <c r="F15" s="232">
        <v>0</v>
      </c>
      <c r="G15" s="232">
        <v>0</v>
      </c>
      <c r="H15" s="232">
        <v>7</v>
      </c>
      <c r="I15" s="232">
        <v>7</v>
      </c>
      <c r="J15" s="524">
        <v>7</v>
      </c>
      <c r="K15" s="232">
        <v>7</v>
      </c>
      <c r="L15" s="232">
        <v>0</v>
      </c>
      <c r="M15" s="232">
        <v>0</v>
      </c>
      <c r="N15" s="524">
        <v>1</v>
      </c>
      <c r="O15" s="232">
        <v>1</v>
      </c>
      <c r="P15" s="232">
        <v>1</v>
      </c>
      <c r="Q15" s="428">
        <v>0</v>
      </c>
      <c r="R15" s="524">
        <v>0</v>
      </c>
      <c r="S15" s="232">
        <v>1</v>
      </c>
      <c r="T15" s="428">
        <v>3</v>
      </c>
    </row>
    <row r="16" spans="1:20">
      <c r="A16" s="140" t="s">
        <v>142</v>
      </c>
      <c r="B16" s="232">
        <v>-5</v>
      </c>
      <c r="C16" s="232">
        <v>2</v>
      </c>
      <c r="D16" s="232">
        <v>9</v>
      </c>
      <c r="E16" s="428">
        <v>6</v>
      </c>
      <c r="F16" s="232">
        <v>8</v>
      </c>
      <c r="G16" s="232">
        <v>4</v>
      </c>
      <c r="H16" s="232">
        <v>9</v>
      </c>
      <c r="I16" s="232">
        <v>5</v>
      </c>
      <c r="J16" s="524">
        <v>5</v>
      </c>
      <c r="K16" s="232">
        <v>0</v>
      </c>
      <c r="L16" s="232">
        <v>-6</v>
      </c>
      <c r="M16" s="232">
        <v>-7</v>
      </c>
      <c r="N16" s="524">
        <v>-15</v>
      </c>
      <c r="O16" s="232">
        <v>-17</v>
      </c>
      <c r="P16" s="232">
        <v>-6</v>
      </c>
      <c r="Q16" s="428">
        <v>3</v>
      </c>
      <c r="R16" s="524">
        <v>11</v>
      </c>
      <c r="S16" s="232">
        <v>13</v>
      </c>
      <c r="T16" s="428">
        <v>11</v>
      </c>
    </row>
    <row r="17" spans="1:20">
      <c r="A17" s="140" t="s">
        <v>350</v>
      </c>
      <c r="B17" s="232">
        <v>2</v>
      </c>
      <c r="C17" s="232">
        <v>8</v>
      </c>
      <c r="D17" s="232">
        <v>-19</v>
      </c>
      <c r="E17" s="428">
        <v>-17</v>
      </c>
      <c r="F17" s="232">
        <v>-13</v>
      </c>
      <c r="G17" s="232">
        <v>-7</v>
      </c>
      <c r="H17" s="232">
        <v>21</v>
      </c>
      <c r="I17" s="232">
        <v>9</v>
      </c>
      <c r="J17" s="524">
        <v>13</v>
      </c>
      <c r="K17" s="232">
        <v>-2</v>
      </c>
      <c r="L17" s="232">
        <v>-6</v>
      </c>
      <c r="M17" s="232">
        <v>19</v>
      </c>
      <c r="N17" s="524">
        <v>38</v>
      </c>
      <c r="O17" s="232">
        <v>76</v>
      </c>
      <c r="P17" s="232">
        <v>93</v>
      </c>
      <c r="Q17" s="428">
        <v>51</v>
      </c>
      <c r="R17" s="524">
        <v>20</v>
      </c>
      <c r="S17" s="232">
        <v>11</v>
      </c>
      <c r="T17" s="428">
        <v>-23</v>
      </c>
    </row>
    <row r="18" spans="1:20">
      <c r="A18" s="140" t="s">
        <v>144</v>
      </c>
      <c r="B18" s="232">
        <f t="shared" ref="B18:H18" si="25">SUM(B15:B17)</f>
        <v>-1</v>
      </c>
      <c r="C18" s="232">
        <f t="shared" si="25"/>
        <v>12</v>
      </c>
      <c r="D18" s="232">
        <f t="shared" si="25"/>
        <v>-8</v>
      </c>
      <c r="E18" s="428">
        <f t="shared" si="25"/>
        <v>-9</v>
      </c>
      <c r="F18" s="232">
        <f t="shared" si="25"/>
        <v>-5</v>
      </c>
      <c r="G18" s="232">
        <f t="shared" ref="G18" si="26">SUM(G15:G17)</f>
        <v>-3</v>
      </c>
      <c r="H18" s="232">
        <f t="shared" si="25"/>
        <v>37</v>
      </c>
      <c r="I18" s="232">
        <f t="shared" ref="I18" si="27">SUM(I15:I17)</f>
        <v>21</v>
      </c>
      <c r="J18" s="524">
        <v>25</v>
      </c>
      <c r="K18" s="232">
        <f t="shared" ref="K18:M18" si="28">SUM(K15:K17)</f>
        <v>5</v>
      </c>
      <c r="L18" s="232">
        <f t="shared" ref="L18" si="29">SUM(L15:L17)</f>
        <v>-12</v>
      </c>
      <c r="M18" s="232">
        <f t="shared" si="28"/>
        <v>12</v>
      </c>
      <c r="N18" s="524">
        <f t="shared" ref="N18" si="30">SUM(N15:N17)</f>
        <v>24</v>
      </c>
      <c r="O18" s="232">
        <f t="shared" ref="O18:Q18" si="31">SUM(O15:O17)</f>
        <v>60</v>
      </c>
      <c r="P18" s="232">
        <f t="shared" si="31"/>
        <v>88</v>
      </c>
      <c r="Q18" s="428">
        <f t="shared" si="31"/>
        <v>54</v>
      </c>
      <c r="R18" s="524">
        <f t="shared" ref="R18" si="32">SUM(R15:R17)</f>
        <v>31</v>
      </c>
      <c r="S18" s="232">
        <v>25</v>
      </c>
      <c r="T18" s="428">
        <v>-9</v>
      </c>
    </row>
    <row r="19" spans="1:20">
      <c r="A19" s="139" t="s">
        <v>3</v>
      </c>
      <c r="B19" s="141" t="str">
        <f>+B$4</f>
        <v>Q1</v>
      </c>
      <c r="C19" s="141" t="str">
        <f>+C$4</f>
        <v>Q2</v>
      </c>
      <c r="D19" s="141" t="str">
        <f>+D$4</f>
        <v>Q3</v>
      </c>
      <c r="E19" s="281" t="str">
        <f>+E$4</f>
        <v>Q4</v>
      </c>
      <c r="F19" s="141" t="str">
        <f t="shared" ref="F19:K19" si="33">+F14</f>
        <v>Q1</v>
      </c>
      <c r="G19" s="141" t="str">
        <f t="shared" si="33"/>
        <v>Q2</v>
      </c>
      <c r="H19" s="141" t="str">
        <f t="shared" si="33"/>
        <v>Q3</v>
      </c>
      <c r="I19" s="141" t="str">
        <f t="shared" si="33"/>
        <v>Q4</v>
      </c>
      <c r="J19" s="522" t="str">
        <f t="shared" si="33"/>
        <v>Q1</v>
      </c>
      <c r="K19" s="141" t="str">
        <f t="shared" si="33"/>
        <v>Q2</v>
      </c>
      <c r="L19" s="141" t="str">
        <f t="shared" ref="L19:Q19" si="34">+L14</f>
        <v>Q3</v>
      </c>
      <c r="M19" s="141" t="str">
        <f t="shared" si="34"/>
        <v>Q4</v>
      </c>
      <c r="N19" s="522" t="str">
        <f t="shared" si="34"/>
        <v>Q1</v>
      </c>
      <c r="O19" s="141" t="str">
        <f t="shared" si="34"/>
        <v>Q2</v>
      </c>
      <c r="P19" s="141" t="str">
        <f t="shared" si="34"/>
        <v>Q3</v>
      </c>
      <c r="Q19" s="281" t="str">
        <f t="shared" si="34"/>
        <v>Q4</v>
      </c>
      <c r="R19" s="522" t="str">
        <f t="shared" ref="R19" si="35">+R14</f>
        <v>Q1</v>
      </c>
      <c r="S19" s="141" t="s">
        <v>8</v>
      </c>
      <c r="T19" s="281" t="str">
        <f>T4</f>
        <v>Q3</v>
      </c>
    </row>
    <row r="20" spans="1:20">
      <c r="A20" s="140" t="s">
        <v>143</v>
      </c>
      <c r="B20" s="123">
        <v>0</v>
      </c>
      <c r="C20" s="123">
        <v>0</v>
      </c>
      <c r="D20" s="123">
        <v>0</v>
      </c>
      <c r="E20" s="429">
        <v>0</v>
      </c>
      <c r="F20" s="123">
        <v>0</v>
      </c>
      <c r="G20" s="123">
        <v>0</v>
      </c>
      <c r="H20" s="123">
        <v>0</v>
      </c>
      <c r="I20" s="123">
        <v>0</v>
      </c>
      <c r="J20" s="525">
        <v>3</v>
      </c>
      <c r="K20" s="123">
        <v>3</v>
      </c>
      <c r="L20" s="123">
        <v>14</v>
      </c>
      <c r="M20" s="123">
        <v>12</v>
      </c>
      <c r="N20" s="525">
        <v>13</v>
      </c>
      <c r="O20" s="123">
        <v>17</v>
      </c>
      <c r="P20" s="123">
        <v>3</v>
      </c>
      <c r="Q20" s="429">
        <v>4</v>
      </c>
      <c r="R20" s="525">
        <v>-1</v>
      </c>
      <c r="S20" s="123">
        <v>0</v>
      </c>
      <c r="T20" s="429">
        <v>-1</v>
      </c>
    </row>
    <row r="21" spans="1:20">
      <c r="A21" s="140" t="s">
        <v>142</v>
      </c>
      <c r="B21" s="123">
        <v>-3</v>
      </c>
      <c r="C21" s="123">
        <v>3</v>
      </c>
      <c r="D21" s="123">
        <v>7</v>
      </c>
      <c r="E21" s="429">
        <v>6</v>
      </c>
      <c r="F21" s="123">
        <v>6</v>
      </c>
      <c r="G21" s="123">
        <v>4</v>
      </c>
      <c r="H21" s="123">
        <v>6</v>
      </c>
      <c r="I21" s="123">
        <v>3</v>
      </c>
      <c r="J21" s="525">
        <v>3</v>
      </c>
      <c r="K21" s="123">
        <v>-1</v>
      </c>
      <c r="L21" s="123">
        <v>-6</v>
      </c>
      <c r="M21" s="123">
        <v>-7</v>
      </c>
      <c r="N21" s="525">
        <v>-11</v>
      </c>
      <c r="O21" s="123">
        <v>-12</v>
      </c>
      <c r="P21" s="123">
        <v>-1</v>
      </c>
      <c r="Q21" s="429">
        <v>2</v>
      </c>
      <c r="R21" s="525">
        <v>7</v>
      </c>
      <c r="S21" s="123">
        <v>10</v>
      </c>
      <c r="T21" s="429">
        <v>14</v>
      </c>
    </row>
    <row r="22" spans="1:20">
      <c r="A22" s="140" t="s">
        <v>350</v>
      </c>
      <c r="B22" s="123">
        <v>9</v>
      </c>
      <c r="C22" s="123">
        <v>8</v>
      </c>
      <c r="D22" s="123">
        <v>4</v>
      </c>
      <c r="E22" s="429">
        <v>4</v>
      </c>
      <c r="F22" s="123">
        <v>-4</v>
      </c>
      <c r="G22" s="123">
        <v>-1</v>
      </c>
      <c r="H22" s="123">
        <v>-4</v>
      </c>
      <c r="I22" s="123">
        <v>-11</v>
      </c>
      <c r="J22" s="525">
        <v>-11</v>
      </c>
      <c r="K22" s="123">
        <v>-35</v>
      </c>
      <c r="L22" s="123">
        <v>-15</v>
      </c>
      <c r="M22" s="123">
        <v>-1</v>
      </c>
      <c r="N22" s="525">
        <v>13</v>
      </c>
      <c r="O22" s="123">
        <v>61</v>
      </c>
      <c r="P22" s="123">
        <v>17</v>
      </c>
      <c r="Q22" s="429">
        <v>9</v>
      </c>
      <c r="R22" s="525">
        <v>11</v>
      </c>
      <c r="S22" s="123">
        <v>17</v>
      </c>
      <c r="T22" s="429">
        <v>21</v>
      </c>
    </row>
    <row r="23" spans="1:20">
      <c r="A23" s="140" t="s">
        <v>144</v>
      </c>
      <c r="B23" s="123">
        <f t="shared" ref="B23:H23" si="36">SUM(B20:B22)</f>
        <v>6</v>
      </c>
      <c r="C23" s="123">
        <f t="shared" si="36"/>
        <v>11</v>
      </c>
      <c r="D23" s="123">
        <f t="shared" si="36"/>
        <v>11</v>
      </c>
      <c r="E23" s="429">
        <f t="shared" si="36"/>
        <v>10</v>
      </c>
      <c r="F23" s="123">
        <f t="shared" si="36"/>
        <v>2</v>
      </c>
      <c r="G23" s="123">
        <f t="shared" ref="G23" si="37">SUM(G20:G22)</f>
        <v>3</v>
      </c>
      <c r="H23" s="123">
        <f t="shared" si="36"/>
        <v>2</v>
      </c>
      <c r="I23" s="123">
        <f t="shared" ref="I23" si="38">SUM(I20:I22)</f>
        <v>-8</v>
      </c>
      <c r="J23" s="525">
        <v>-5</v>
      </c>
      <c r="K23" s="123">
        <f t="shared" ref="K23:M23" si="39">SUM(K20:K22)</f>
        <v>-33</v>
      </c>
      <c r="L23" s="123">
        <f t="shared" ref="L23" si="40">SUM(L20:L22)</f>
        <v>-7</v>
      </c>
      <c r="M23" s="123">
        <f t="shared" si="39"/>
        <v>4</v>
      </c>
      <c r="N23" s="525">
        <f t="shared" ref="N23" si="41">SUM(N20:N22)</f>
        <v>15</v>
      </c>
      <c r="O23" s="123">
        <f t="shared" ref="O23:Q23" si="42">SUM(O20:O22)</f>
        <v>66</v>
      </c>
      <c r="P23" s="123">
        <f t="shared" si="42"/>
        <v>19</v>
      </c>
      <c r="Q23" s="429">
        <f t="shared" si="42"/>
        <v>15</v>
      </c>
      <c r="R23" s="525">
        <f t="shared" ref="R23" si="43">SUM(R20:R22)</f>
        <v>17</v>
      </c>
      <c r="S23" s="123">
        <v>27</v>
      </c>
      <c r="T23" s="429">
        <v>34</v>
      </c>
    </row>
    <row r="24" spans="1:20">
      <c r="A24" s="139" t="s">
        <v>194</v>
      </c>
      <c r="B24" s="141" t="str">
        <f>+B$4</f>
        <v>Q1</v>
      </c>
      <c r="C24" s="141" t="str">
        <f>+C$4</f>
        <v>Q2</v>
      </c>
      <c r="D24" s="141" t="str">
        <f>+D$4</f>
        <v>Q3</v>
      </c>
      <c r="E24" s="281" t="str">
        <f>+E$4</f>
        <v>Q4</v>
      </c>
      <c r="F24" s="141" t="str">
        <f t="shared" ref="F24:K24" si="44">+F19</f>
        <v>Q1</v>
      </c>
      <c r="G24" s="141" t="str">
        <f t="shared" si="44"/>
        <v>Q2</v>
      </c>
      <c r="H24" s="141" t="str">
        <f t="shared" si="44"/>
        <v>Q3</v>
      </c>
      <c r="I24" s="141" t="str">
        <f t="shared" si="44"/>
        <v>Q4</v>
      </c>
      <c r="J24" s="522" t="str">
        <f t="shared" si="44"/>
        <v>Q1</v>
      </c>
      <c r="K24" s="141" t="str">
        <f t="shared" si="44"/>
        <v>Q2</v>
      </c>
      <c r="L24" s="141" t="str">
        <f t="shared" ref="L24:M24" si="45">+L19</f>
        <v>Q3</v>
      </c>
      <c r="M24" s="141" t="str">
        <f t="shared" si="45"/>
        <v>Q4</v>
      </c>
      <c r="N24" s="522" t="str">
        <f t="shared" ref="N24" si="46">+N19</f>
        <v>Q1</v>
      </c>
      <c r="O24" s="141" t="str">
        <f t="shared" ref="O24:Q24" si="47">+O19</f>
        <v>Q2</v>
      </c>
      <c r="P24" s="141" t="str">
        <f t="shared" si="47"/>
        <v>Q3</v>
      </c>
      <c r="Q24" s="281" t="str">
        <f t="shared" si="47"/>
        <v>Q4</v>
      </c>
      <c r="R24" s="522" t="str">
        <f t="shared" ref="R24" si="48">+R19</f>
        <v>Q1</v>
      </c>
      <c r="S24" s="141" t="s">
        <v>8</v>
      </c>
      <c r="T24" s="281" t="str">
        <f>T4</f>
        <v>Q3</v>
      </c>
    </row>
    <row r="25" spans="1:20">
      <c r="A25" s="140" t="s">
        <v>143</v>
      </c>
      <c r="B25" s="332">
        <v>2</v>
      </c>
      <c r="C25" s="332">
        <v>-2</v>
      </c>
      <c r="D25" s="332">
        <v>-4</v>
      </c>
      <c r="E25" s="427">
        <v>-4</v>
      </c>
      <c r="F25" s="332">
        <v>-3</v>
      </c>
      <c r="G25" s="332">
        <v>-1</v>
      </c>
      <c r="H25" s="332">
        <v>3</v>
      </c>
      <c r="I25" s="332">
        <v>3</v>
      </c>
      <c r="J25" s="523">
        <v>2</v>
      </c>
      <c r="K25" s="332">
        <v>2</v>
      </c>
      <c r="L25" s="332">
        <v>0</v>
      </c>
      <c r="M25" s="332">
        <v>0</v>
      </c>
      <c r="N25" s="523">
        <v>0</v>
      </c>
      <c r="O25" s="332">
        <v>1</v>
      </c>
      <c r="P25" s="332">
        <v>2</v>
      </c>
      <c r="Q25" s="427">
        <v>2</v>
      </c>
      <c r="R25" s="523">
        <v>1</v>
      </c>
      <c r="S25" s="332">
        <v>5</v>
      </c>
      <c r="T25" s="427">
        <v>23</v>
      </c>
    </row>
    <row r="26" spans="1:20">
      <c r="A26" s="140" t="s">
        <v>142</v>
      </c>
      <c r="B26" s="332">
        <v>-4</v>
      </c>
      <c r="C26" s="332">
        <v>2</v>
      </c>
      <c r="D26" s="332">
        <v>6</v>
      </c>
      <c r="E26" s="427">
        <v>4</v>
      </c>
      <c r="F26" s="332">
        <v>7</v>
      </c>
      <c r="G26" s="332">
        <v>4</v>
      </c>
      <c r="H26" s="332">
        <v>5</v>
      </c>
      <c r="I26" s="332">
        <v>3</v>
      </c>
      <c r="J26" s="523">
        <v>2</v>
      </c>
      <c r="K26" s="332">
        <v>-3</v>
      </c>
      <c r="L26" s="332">
        <v>-8</v>
      </c>
      <c r="M26" s="332">
        <v>-9</v>
      </c>
      <c r="N26" s="523">
        <v>-11</v>
      </c>
      <c r="O26" s="332">
        <v>-13</v>
      </c>
      <c r="P26" s="332">
        <v>0</v>
      </c>
      <c r="Q26" s="427">
        <v>1</v>
      </c>
      <c r="R26" s="523">
        <v>12</v>
      </c>
      <c r="S26" s="332">
        <v>13</v>
      </c>
      <c r="T26" s="427">
        <v>16</v>
      </c>
    </row>
    <row r="27" spans="1:20">
      <c r="A27" s="140" t="s">
        <v>350</v>
      </c>
      <c r="B27" s="332">
        <v>16</v>
      </c>
      <c r="C27" s="332">
        <v>5</v>
      </c>
      <c r="D27" s="332">
        <v>13</v>
      </c>
      <c r="E27" s="427">
        <v>11</v>
      </c>
      <c r="F27" s="332">
        <v>19</v>
      </c>
      <c r="G27" s="332">
        <v>10</v>
      </c>
      <c r="H27" s="332">
        <v>-2</v>
      </c>
      <c r="I27" s="332">
        <v>-2</v>
      </c>
      <c r="J27" s="523">
        <v>-11</v>
      </c>
      <c r="K27" s="332">
        <v>-30</v>
      </c>
      <c r="L27" s="332">
        <v>-9</v>
      </c>
      <c r="M27" s="332">
        <v>2</v>
      </c>
      <c r="N27" s="523">
        <v>7</v>
      </c>
      <c r="O27" s="332">
        <v>75</v>
      </c>
      <c r="P27" s="332">
        <v>23</v>
      </c>
      <c r="Q27" s="427">
        <v>43</v>
      </c>
      <c r="R27" s="523">
        <v>55</v>
      </c>
      <c r="S27" s="332">
        <v>10</v>
      </c>
      <c r="T27" s="427">
        <v>16</v>
      </c>
    </row>
    <row r="28" spans="1:20">
      <c r="A28" s="571" t="s">
        <v>144</v>
      </c>
      <c r="B28" s="334">
        <f t="shared" ref="B28:H28" si="49">SUM(B25:B27)</f>
        <v>14</v>
      </c>
      <c r="C28" s="334">
        <f t="shared" si="49"/>
        <v>5</v>
      </c>
      <c r="D28" s="334">
        <f t="shared" si="49"/>
        <v>15</v>
      </c>
      <c r="E28" s="433">
        <f t="shared" si="49"/>
        <v>11</v>
      </c>
      <c r="F28" s="334">
        <f t="shared" si="49"/>
        <v>23</v>
      </c>
      <c r="G28" s="334">
        <f t="shared" ref="G28" si="50">SUM(G25:G27)</f>
        <v>13</v>
      </c>
      <c r="H28" s="334">
        <f t="shared" si="49"/>
        <v>6</v>
      </c>
      <c r="I28" s="334">
        <f t="shared" ref="I28" si="51">SUM(I25:I27)</f>
        <v>4</v>
      </c>
      <c r="J28" s="527">
        <v>-7</v>
      </c>
      <c r="K28" s="334">
        <f t="shared" ref="K28:M28" si="52">SUM(K25:K27)</f>
        <v>-31</v>
      </c>
      <c r="L28" s="334">
        <f t="shared" ref="L28" si="53">SUM(L25:L27)</f>
        <v>-17</v>
      </c>
      <c r="M28" s="334">
        <f t="shared" si="52"/>
        <v>-7</v>
      </c>
      <c r="N28" s="527">
        <f t="shared" ref="N28" si="54">SUM(N25:N27)</f>
        <v>-4</v>
      </c>
      <c r="O28" s="334">
        <f t="shared" ref="O28:Q28" si="55">SUM(O25:O27)</f>
        <v>63</v>
      </c>
      <c r="P28" s="334">
        <f t="shared" si="55"/>
        <v>25</v>
      </c>
      <c r="Q28" s="433">
        <f t="shared" si="55"/>
        <v>46</v>
      </c>
      <c r="R28" s="527">
        <f t="shared" ref="R28" si="56">SUM(R25:R27)</f>
        <v>68</v>
      </c>
      <c r="S28" s="334">
        <v>28</v>
      </c>
      <c r="T28" s="433">
        <v>55</v>
      </c>
    </row>
    <row r="29" spans="1:20">
      <c r="A29" s="140"/>
      <c r="B29" s="28"/>
      <c r="C29" s="28"/>
      <c r="D29" s="28"/>
      <c r="E29" s="430"/>
      <c r="J29" s="526"/>
      <c r="N29" s="526"/>
      <c r="Q29" s="430"/>
      <c r="R29" s="526"/>
      <c r="T29" s="430"/>
    </row>
    <row r="30" spans="1:20">
      <c r="A30" s="138" t="s">
        <v>174</v>
      </c>
      <c r="B30" s="97"/>
      <c r="C30" s="97"/>
      <c r="D30" s="97"/>
      <c r="E30" s="431"/>
      <c r="F30" s="97"/>
      <c r="G30" s="97"/>
      <c r="H30" s="97"/>
      <c r="I30" s="97"/>
      <c r="J30" s="520"/>
      <c r="K30" s="97"/>
      <c r="L30" s="97"/>
      <c r="M30" s="97"/>
      <c r="N30" s="520"/>
      <c r="O30" s="97"/>
      <c r="P30" s="97"/>
      <c r="Q30" s="431"/>
      <c r="R30" s="520"/>
      <c r="S30" s="97"/>
      <c r="T30" s="431"/>
    </row>
    <row r="31" spans="1:20">
      <c r="A31" s="138" t="s">
        <v>141</v>
      </c>
      <c r="B31" s="142">
        <v>2018</v>
      </c>
      <c r="C31" s="142"/>
      <c r="D31" s="142"/>
      <c r="E31" s="432"/>
      <c r="F31" s="142">
        <v>2019</v>
      </c>
      <c r="G31" s="142"/>
      <c r="H31" s="142"/>
      <c r="I31" s="142"/>
      <c r="J31" s="521">
        <v>2020</v>
      </c>
      <c r="K31" s="142"/>
      <c r="L31" s="142"/>
      <c r="M31" s="142"/>
      <c r="N31" s="521">
        <v>2021</v>
      </c>
      <c r="O31" s="142"/>
      <c r="P31" s="142"/>
      <c r="Q31" s="432"/>
      <c r="R31" s="521">
        <v>2022</v>
      </c>
      <c r="S31" s="142"/>
      <c r="T31" s="432"/>
    </row>
    <row r="32" spans="1:20">
      <c r="A32" s="139" t="s">
        <v>0</v>
      </c>
      <c r="B32" s="141" t="s">
        <v>9</v>
      </c>
      <c r="C32" s="141" t="str">
        <f>$C$4</f>
        <v>Q2</v>
      </c>
      <c r="D32" s="141" t="str">
        <f>D4</f>
        <v>Q3</v>
      </c>
      <c r="E32" s="281" t="s">
        <v>10</v>
      </c>
      <c r="F32" s="141" t="s">
        <v>9</v>
      </c>
      <c r="G32" s="141" t="str">
        <f>+G24</f>
        <v>Q2</v>
      </c>
      <c r="H32" s="141" t="str">
        <f>+H24</f>
        <v>Q3</v>
      </c>
      <c r="I32" s="141" t="str">
        <f>+I24</f>
        <v>Q4</v>
      </c>
      <c r="J32" s="522" t="s">
        <v>9</v>
      </c>
      <c r="K32" s="141" t="str">
        <f t="shared" ref="K32:Q32" si="57">+K24</f>
        <v>Q2</v>
      </c>
      <c r="L32" s="141" t="str">
        <f t="shared" si="57"/>
        <v>Q3</v>
      </c>
      <c r="M32" s="141" t="str">
        <f t="shared" si="57"/>
        <v>Q4</v>
      </c>
      <c r="N32" s="522" t="str">
        <f t="shared" si="57"/>
        <v>Q1</v>
      </c>
      <c r="O32" s="141" t="str">
        <f t="shared" si="57"/>
        <v>Q2</v>
      </c>
      <c r="P32" s="141" t="str">
        <f>+P24</f>
        <v>Q3</v>
      </c>
      <c r="Q32" s="281" t="str">
        <f t="shared" si="57"/>
        <v>Q4</v>
      </c>
      <c r="R32" s="522" t="str">
        <f t="shared" ref="R32" si="58">+R24</f>
        <v>Q1</v>
      </c>
      <c r="S32" s="141" t="s">
        <v>8</v>
      </c>
      <c r="T32" s="281" t="s">
        <v>7</v>
      </c>
    </row>
    <row r="33" spans="1:20">
      <c r="A33" s="140" t="s">
        <v>143</v>
      </c>
      <c r="B33" s="332">
        <v>1</v>
      </c>
      <c r="C33" s="332">
        <v>1</v>
      </c>
      <c r="D33" s="332">
        <v>0</v>
      </c>
      <c r="E33" s="427">
        <v>0</v>
      </c>
      <c r="F33" s="332">
        <v>0</v>
      </c>
      <c r="G33" s="332">
        <v>0</v>
      </c>
      <c r="H33" s="332">
        <v>2</v>
      </c>
      <c r="I33" s="332">
        <v>3</v>
      </c>
      <c r="J33" s="523">
        <v>4</v>
      </c>
      <c r="K33" s="332">
        <v>3</v>
      </c>
      <c r="L33" s="332">
        <v>2</v>
      </c>
      <c r="M33" s="332">
        <v>2</v>
      </c>
      <c r="N33" s="523">
        <v>2</v>
      </c>
      <c r="O33" s="332">
        <v>3</v>
      </c>
      <c r="P33" s="332">
        <v>2</v>
      </c>
      <c r="Q33" s="427">
        <v>2</v>
      </c>
      <c r="R33" s="523">
        <v>1</v>
      </c>
      <c r="S33" s="332">
        <v>1</v>
      </c>
      <c r="T33" s="427">
        <v>4</v>
      </c>
    </row>
    <row r="34" spans="1:20">
      <c r="A34" s="140" t="s">
        <v>142</v>
      </c>
      <c r="B34" s="332">
        <v>-4</v>
      </c>
      <c r="C34" s="332">
        <v>2</v>
      </c>
      <c r="D34" s="332">
        <v>7</v>
      </c>
      <c r="E34" s="427">
        <v>5</v>
      </c>
      <c r="F34" s="332">
        <v>6</v>
      </c>
      <c r="G34" s="332">
        <v>4</v>
      </c>
      <c r="H34" s="332">
        <v>7</v>
      </c>
      <c r="I34" s="332">
        <v>4</v>
      </c>
      <c r="J34" s="523">
        <v>3</v>
      </c>
      <c r="K34" s="332">
        <v>-1</v>
      </c>
      <c r="L34" s="332">
        <v>-7</v>
      </c>
      <c r="M34" s="332">
        <v>-8</v>
      </c>
      <c r="N34" s="523">
        <v>-11</v>
      </c>
      <c r="O34" s="332">
        <v>-10</v>
      </c>
      <c r="P34" s="332">
        <v>-2</v>
      </c>
      <c r="Q34" s="427">
        <v>1</v>
      </c>
      <c r="R34" s="523">
        <v>8</v>
      </c>
      <c r="S34" s="332">
        <v>11</v>
      </c>
      <c r="T34" s="427">
        <v>15</v>
      </c>
    </row>
    <row r="35" spans="1:20">
      <c r="A35" s="140" t="s">
        <v>350</v>
      </c>
      <c r="B35" s="332">
        <v>9</v>
      </c>
      <c r="C35" s="332">
        <v>11</v>
      </c>
      <c r="D35" s="332">
        <v>6</v>
      </c>
      <c r="E35" s="427">
        <v>7</v>
      </c>
      <c r="F35" s="332">
        <v>4</v>
      </c>
      <c r="G35" s="332">
        <v>1</v>
      </c>
      <c r="H35" s="332">
        <v>4</v>
      </c>
      <c r="I35" s="332">
        <v>1</v>
      </c>
      <c r="J35" s="523">
        <v>-3</v>
      </c>
      <c r="K35" s="332">
        <v>-8</v>
      </c>
      <c r="L35" s="332">
        <v>-2</v>
      </c>
      <c r="M35" s="332">
        <v>0</v>
      </c>
      <c r="N35" s="523">
        <v>13</v>
      </c>
      <c r="O35" s="332">
        <v>21</v>
      </c>
      <c r="P35" s="332">
        <v>12</v>
      </c>
      <c r="Q35" s="427">
        <v>12</v>
      </c>
      <c r="R35" s="523">
        <v>7</v>
      </c>
      <c r="S35" s="332">
        <v>8</v>
      </c>
      <c r="T35" s="427">
        <v>18</v>
      </c>
    </row>
    <row r="36" spans="1:20">
      <c r="A36" s="140" t="s">
        <v>144</v>
      </c>
      <c r="B36" s="332">
        <f t="shared" ref="B36:F36" si="59">SUM(B33:B35)</f>
        <v>6</v>
      </c>
      <c r="C36" s="332">
        <f t="shared" si="59"/>
        <v>14</v>
      </c>
      <c r="D36" s="332">
        <f t="shared" si="59"/>
        <v>13</v>
      </c>
      <c r="E36" s="427">
        <f t="shared" si="59"/>
        <v>12</v>
      </c>
      <c r="F36" s="332">
        <f t="shared" si="59"/>
        <v>10</v>
      </c>
      <c r="G36" s="332">
        <f t="shared" ref="G36:H36" si="60">SUM(G33:G35)</f>
        <v>5</v>
      </c>
      <c r="H36" s="332">
        <f t="shared" si="60"/>
        <v>13</v>
      </c>
      <c r="I36" s="332">
        <f t="shared" ref="I36" si="61">SUM(I33:I35)</f>
        <v>8</v>
      </c>
      <c r="J36" s="523">
        <v>4</v>
      </c>
      <c r="K36" s="332">
        <f t="shared" ref="K36:M36" si="62">SUM(K33:K35)</f>
        <v>-6</v>
      </c>
      <c r="L36" s="332">
        <f t="shared" ref="L36" si="63">SUM(L33:L35)</f>
        <v>-7</v>
      </c>
      <c r="M36" s="332">
        <f t="shared" si="62"/>
        <v>-6</v>
      </c>
      <c r="N36" s="523">
        <f t="shared" ref="N36" si="64">SUM(N33:N35)</f>
        <v>4</v>
      </c>
      <c r="O36" s="332">
        <f t="shared" ref="O36:Q36" si="65">SUM(O33:O35)</f>
        <v>14</v>
      </c>
      <c r="P36" s="332">
        <f t="shared" si="65"/>
        <v>12</v>
      </c>
      <c r="Q36" s="427">
        <f t="shared" si="65"/>
        <v>15</v>
      </c>
      <c r="R36" s="523">
        <f t="shared" ref="R36" si="66">SUM(R33:R35)</f>
        <v>16</v>
      </c>
      <c r="S36" s="332">
        <v>20</v>
      </c>
      <c r="T36" s="427">
        <v>37</v>
      </c>
    </row>
    <row r="37" spans="1:20">
      <c r="A37" s="139" t="s">
        <v>244</v>
      </c>
      <c r="B37" s="141" t="s">
        <v>9</v>
      </c>
      <c r="C37" s="141" t="str">
        <f>$C$4</f>
        <v>Q2</v>
      </c>
      <c r="D37" s="141" t="str">
        <f>$D$4</f>
        <v>Q3</v>
      </c>
      <c r="E37" s="281" t="str">
        <f>E4</f>
        <v>Q4</v>
      </c>
      <c r="F37" s="141" t="s">
        <v>9</v>
      </c>
      <c r="G37" s="141" t="str">
        <f>+G32</f>
        <v>Q2</v>
      </c>
      <c r="H37" s="141" t="str">
        <f>+H32</f>
        <v>Q3</v>
      </c>
      <c r="I37" s="141" t="str">
        <f>+I32</f>
        <v>Q4</v>
      </c>
      <c r="J37" s="522" t="s">
        <v>9</v>
      </c>
      <c r="K37" s="141" t="str">
        <f t="shared" ref="K37:Q37" si="67">+K32</f>
        <v>Q2</v>
      </c>
      <c r="L37" s="141" t="str">
        <f t="shared" si="67"/>
        <v>Q3</v>
      </c>
      <c r="M37" s="141" t="str">
        <f t="shared" si="67"/>
        <v>Q4</v>
      </c>
      <c r="N37" s="522" t="str">
        <f t="shared" si="67"/>
        <v>Q1</v>
      </c>
      <c r="O37" s="141" t="str">
        <f t="shared" si="67"/>
        <v>Q2</v>
      </c>
      <c r="P37" s="141" t="str">
        <f t="shared" si="67"/>
        <v>Q3</v>
      </c>
      <c r="Q37" s="281" t="str">
        <f t="shared" si="67"/>
        <v>Q4</v>
      </c>
      <c r="R37" s="522" t="str">
        <f t="shared" ref="R37" si="68">+R32</f>
        <v>Q1</v>
      </c>
      <c r="S37" s="141" t="s">
        <v>8</v>
      </c>
      <c r="T37" s="281" t="str">
        <f>T32</f>
        <v>Q3</v>
      </c>
    </row>
    <row r="38" spans="1:20">
      <c r="A38" s="140" t="s">
        <v>143</v>
      </c>
      <c r="B38" s="123">
        <v>1</v>
      </c>
      <c r="C38" s="123">
        <v>1</v>
      </c>
      <c r="D38" s="123">
        <v>1</v>
      </c>
      <c r="E38" s="429">
        <v>0</v>
      </c>
      <c r="F38" s="123">
        <v>1</v>
      </c>
      <c r="G38" s="123">
        <v>1</v>
      </c>
      <c r="H38" s="123">
        <v>1</v>
      </c>
      <c r="I38" s="123">
        <v>2</v>
      </c>
      <c r="J38" s="525">
        <v>3</v>
      </c>
      <c r="K38" s="123">
        <v>1</v>
      </c>
      <c r="L38" s="123">
        <v>1</v>
      </c>
      <c r="M38" s="123">
        <v>0</v>
      </c>
      <c r="N38" s="525">
        <v>0</v>
      </c>
      <c r="O38" s="123">
        <v>1</v>
      </c>
      <c r="P38" s="123">
        <v>2</v>
      </c>
      <c r="Q38" s="429">
        <v>2</v>
      </c>
      <c r="R38" s="525">
        <v>1</v>
      </c>
      <c r="S38" s="123">
        <v>1</v>
      </c>
      <c r="T38" s="429">
        <v>1</v>
      </c>
    </row>
    <row r="39" spans="1:20">
      <c r="A39" s="140" t="s">
        <v>142</v>
      </c>
      <c r="B39" s="123">
        <v>-3</v>
      </c>
      <c r="C39" s="123">
        <v>3</v>
      </c>
      <c r="D39" s="123">
        <v>6</v>
      </c>
      <c r="E39" s="429">
        <v>4</v>
      </c>
      <c r="F39" s="123">
        <v>6</v>
      </c>
      <c r="G39" s="123">
        <v>3</v>
      </c>
      <c r="H39" s="123">
        <v>6</v>
      </c>
      <c r="I39" s="123">
        <v>4</v>
      </c>
      <c r="J39" s="525">
        <v>3</v>
      </c>
      <c r="K39" s="123">
        <v>-2</v>
      </c>
      <c r="L39" s="123">
        <v>-8</v>
      </c>
      <c r="M39" s="123">
        <v>-8</v>
      </c>
      <c r="N39" s="525">
        <v>-12</v>
      </c>
      <c r="O39" s="123">
        <v>-8</v>
      </c>
      <c r="P39" s="123">
        <v>-1</v>
      </c>
      <c r="Q39" s="429">
        <v>1</v>
      </c>
      <c r="R39" s="525">
        <v>7</v>
      </c>
      <c r="S39" s="123">
        <v>10</v>
      </c>
      <c r="T39" s="429">
        <v>14</v>
      </c>
    </row>
    <row r="40" spans="1:20">
      <c r="A40" s="140" t="s">
        <v>350</v>
      </c>
      <c r="B40" s="123">
        <v>7</v>
      </c>
      <c r="C40" s="123">
        <v>13</v>
      </c>
      <c r="D40" s="123">
        <v>11</v>
      </c>
      <c r="E40" s="429">
        <v>8</v>
      </c>
      <c r="F40" s="123">
        <v>10</v>
      </c>
      <c r="G40" s="123">
        <v>2</v>
      </c>
      <c r="H40" s="123">
        <v>2</v>
      </c>
      <c r="I40" s="123">
        <v>2</v>
      </c>
      <c r="J40" s="525">
        <v>-4</v>
      </c>
      <c r="K40" s="123">
        <v>-4</v>
      </c>
      <c r="L40" s="123">
        <v>4</v>
      </c>
      <c r="M40" s="123">
        <v>7</v>
      </c>
      <c r="N40" s="525">
        <v>11</v>
      </c>
      <c r="O40" s="123">
        <v>14</v>
      </c>
      <c r="P40" s="123">
        <v>7</v>
      </c>
      <c r="Q40" s="429">
        <v>3</v>
      </c>
      <c r="R40" s="525">
        <v>7</v>
      </c>
      <c r="S40" s="123">
        <v>6</v>
      </c>
      <c r="T40" s="429">
        <v>13</v>
      </c>
    </row>
    <row r="41" spans="1:20">
      <c r="A41" s="140" t="s">
        <v>144</v>
      </c>
      <c r="B41" s="232">
        <f t="shared" ref="B41:H41" si="69">SUM(B38:B40)</f>
        <v>5</v>
      </c>
      <c r="C41" s="232">
        <f t="shared" si="69"/>
        <v>17</v>
      </c>
      <c r="D41" s="232">
        <f t="shared" si="69"/>
        <v>18</v>
      </c>
      <c r="E41" s="428">
        <f t="shared" si="69"/>
        <v>12</v>
      </c>
      <c r="F41" s="232">
        <f t="shared" si="69"/>
        <v>17</v>
      </c>
      <c r="G41" s="232">
        <f t="shared" ref="G41" si="70">SUM(G38:G40)</f>
        <v>6</v>
      </c>
      <c r="H41" s="232">
        <f t="shared" si="69"/>
        <v>9</v>
      </c>
      <c r="I41" s="232">
        <f t="shared" ref="I41" si="71">SUM(I38:I40)</f>
        <v>8</v>
      </c>
      <c r="J41" s="524">
        <v>2</v>
      </c>
      <c r="K41" s="232">
        <f t="shared" ref="K41:M41" si="72">SUM(K38:K40)</f>
        <v>-5</v>
      </c>
      <c r="L41" s="232">
        <f t="shared" ref="L41" si="73">SUM(L38:L40)</f>
        <v>-3</v>
      </c>
      <c r="M41" s="232">
        <f t="shared" si="72"/>
        <v>-1</v>
      </c>
      <c r="N41" s="524">
        <f t="shared" ref="N41" si="74">SUM(N38:N40)</f>
        <v>-1</v>
      </c>
      <c r="O41" s="232">
        <f t="shared" ref="O41:Q41" si="75">SUM(O38:O40)</f>
        <v>7</v>
      </c>
      <c r="P41" s="232">
        <f t="shared" si="75"/>
        <v>8</v>
      </c>
      <c r="Q41" s="428">
        <f t="shared" si="75"/>
        <v>6</v>
      </c>
      <c r="R41" s="524">
        <f t="shared" ref="R41" si="76">SUM(R38:R40)</f>
        <v>15</v>
      </c>
      <c r="S41" s="232">
        <v>17</v>
      </c>
      <c r="T41" s="428">
        <v>28</v>
      </c>
    </row>
    <row r="42" spans="1:20">
      <c r="A42" s="139" t="s">
        <v>192</v>
      </c>
      <c r="B42" s="141" t="s">
        <v>9</v>
      </c>
      <c r="C42" s="141" t="str">
        <f>$C$4</f>
        <v>Q2</v>
      </c>
      <c r="D42" s="141" t="str">
        <f>$D$4</f>
        <v>Q3</v>
      </c>
      <c r="E42" s="281" t="str">
        <f>E4</f>
        <v>Q4</v>
      </c>
      <c r="F42" s="141" t="s">
        <v>9</v>
      </c>
      <c r="G42" s="141" t="str">
        <f>+G37</f>
        <v>Q2</v>
      </c>
      <c r="H42" s="141" t="str">
        <f>+H37</f>
        <v>Q3</v>
      </c>
      <c r="I42" s="141" t="str">
        <f>+I37</f>
        <v>Q4</v>
      </c>
      <c r="J42" s="522" t="s">
        <v>9</v>
      </c>
      <c r="K42" s="141" t="str">
        <f t="shared" ref="K42:Q42" si="77">+K37</f>
        <v>Q2</v>
      </c>
      <c r="L42" s="141" t="str">
        <f t="shared" si="77"/>
        <v>Q3</v>
      </c>
      <c r="M42" s="141" t="str">
        <f t="shared" si="77"/>
        <v>Q4</v>
      </c>
      <c r="N42" s="522" t="str">
        <f t="shared" si="77"/>
        <v>Q1</v>
      </c>
      <c r="O42" s="141" t="str">
        <f t="shared" si="77"/>
        <v>Q2</v>
      </c>
      <c r="P42" s="141" t="str">
        <f t="shared" si="77"/>
        <v>Q3</v>
      </c>
      <c r="Q42" s="281" t="str">
        <f t="shared" si="77"/>
        <v>Q4</v>
      </c>
      <c r="R42" s="522" t="str">
        <f t="shared" ref="R42" si="78">+R37</f>
        <v>Q1</v>
      </c>
      <c r="S42" s="141" t="s">
        <v>8</v>
      </c>
      <c r="T42" s="281" t="str">
        <f>T32</f>
        <v>Q3</v>
      </c>
    </row>
    <row r="43" spans="1:20">
      <c r="A43" s="140" t="s">
        <v>143</v>
      </c>
      <c r="B43" s="123">
        <v>2</v>
      </c>
      <c r="C43" s="123">
        <v>2</v>
      </c>
      <c r="D43" s="123">
        <v>2</v>
      </c>
      <c r="E43" s="429">
        <v>2</v>
      </c>
      <c r="F43" s="123">
        <v>0</v>
      </c>
      <c r="G43" s="123">
        <v>0</v>
      </c>
      <c r="H43" s="123">
        <v>6</v>
      </c>
      <c r="I43" s="123">
        <v>6</v>
      </c>
      <c r="J43" s="525">
        <v>7</v>
      </c>
      <c r="K43" s="123">
        <v>8</v>
      </c>
      <c r="L43" s="123">
        <v>1</v>
      </c>
      <c r="M43" s="123">
        <v>1</v>
      </c>
      <c r="N43" s="525">
        <v>1</v>
      </c>
      <c r="O43" s="123">
        <v>0</v>
      </c>
      <c r="P43" s="123">
        <v>0</v>
      </c>
      <c r="Q43" s="429">
        <v>0</v>
      </c>
      <c r="R43" s="525">
        <v>1</v>
      </c>
      <c r="S43" s="123">
        <v>0</v>
      </c>
      <c r="T43" s="429">
        <v>2</v>
      </c>
    </row>
    <row r="44" spans="1:20">
      <c r="A44" s="140" t="s">
        <v>142</v>
      </c>
      <c r="B44" s="123">
        <v>-6</v>
      </c>
      <c r="C44" s="123">
        <v>2</v>
      </c>
      <c r="D44" s="123">
        <v>9</v>
      </c>
      <c r="E44" s="429">
        <v>7</v>
      </c>
      <c r="F44" s="123">
        <v>8</v>
      </c>
      <c r="G44" s="123">
        <v>5</v>
      </c>
      <c r="H44" s="123">
        <v>8</v>
      </c>
      <c r="I44" s="123">
        <v>5</v>
      </c>
      <c r="J44" s="525">
        <v>5</v>
      </c>
      <c r="K44" s="123">
        <v>1</v>
      </c>
      <c r="L44" s="123">
        <v>-7</v>
      </c>
      <c r="M44" s="123">
        <v>-7</v>
      </c>
      <c r="N44" s="525">
        <v>-13</v>
      </c>
      <c r="O44" s="123">
        <v>-11</v>
      </c>
      <c r="P44" s="123">
        <v>-2</v>
      </c>
      <c r="Q44" s="429">
        <v>2</v>
      </c>
      <c r="R44" s="525">
        <v>9</v>
      </c>
      <c r="S44" s="123">
        <v>14</v>
      </c>
      <c r="T44" s="429">
        <v>20</v>
      </c>
    </row>
    <row r="45" spans="1:20">
      <c r="A45" s="140" t="s">
        <v>350</v>
      </c>
      <c r="B45" s="123">
        <v>15</v>
      </c>
      <c r="C45" s="123">
        <v>16</v>
      </c>
      <c r="D45" s="123">
        <v>0</v>
      </c>
      <c r="E45" s="429">
        <v>1</v>
      </c>
      <c r="F45" s="123">
        <v>-8</v>
      </c>
      <c r="G45" s="123">
        <v>-7</v>
      </c>
      <c r="H45" s="123">
        <v>2</v>
      </c>
      <c r="I45" s="123">
        <v>3</v>
      </c>
      <c r="J45" s="525">
        <v>5</v>
      </c>
      <c r="K45" s="123">
        <v>7</v>
      </c>
      <c r="L45" s="123">
        <v>3</v>
      </c>
      <c r="M45" s="123">
        <v>-2</v>
      </c>
      <c r="N45" s="525">
        <v>23</v>
      </c>
      <c r="O45" s="123">
        <v>21</v>
      </c>
      <c r="P45" s="123">
        <v>24</v>
      </c>
      <c r="Q45" s="429">
        <v>29</v>
      </c>
      <c r="R45" s="525">
        <v>10</v>
      </c>
      <c r="S45" s="123">
        <v>15</v>
      </c>
      <c r="T45" s="429">
        <v>27</v>
      </c>
    </row>
    <row r="46" spans="1:20">
      <c r="A46" s="140" t="s">
        <v>144</v>
      </c>
      <c r="B46" s="232">
        <f t="shared" ref="B46:H46" si="79">SUM(B43:B45)</f>
        <v>11</v>
      </c>
      <c r="C46" s="232">
        <f t="shared" si="79"/>
        <v>20</v>
      </c>
      <c r="D46" s="232">
        <f t="shared" si="79"/>
        <v>11</v>
      </c>
      <c r="E46" s="428">
        <f t="shared" si="79"/>
        <v>10</v>
      </c>
      <c r="F46" s="232">
        <f t="shared" si="79"/>
        <v>0</v>
      </c>
      <c r="G46" s="232">
        <f t="shared" ref="G46" si="80">SUM(G43:G45)</f>
        <v>-2</v>
      </c>
      <c r="H46" s="232">
        <f t="shared" si="79"/>
        <v>16</v>
      </c>
      <c r="I46" s="232">
        <f t="shared" ref="I46" si="81">SUM(I43:I45)</f>
        <v>14</v>
      </c>
      <c r="J46" s="524">
        <v>17</v>
      </c>
      <c r="K46" s="232">
        <f t="shared" ref="K46:M46" si="82">SUM(K43:K45)</f>
        <v>16</v>
      </c>
      <c r="L46" s="232">
        <f t="shared" ref="L46" si="83">SUM(L43:L45)</f>
        <v>-3</v>
      </c>
      <c r="M46" s="232">
        <f t="shared" si="82"/>
        <v>-8</v>
      </c>
      <c r="N46" s="524">
        <f t="shared" ref="N46" si="84">SUM(N43:N45)</f>
        <v>11</v>
      </c>
      <c r="O46" s="232">
        <f t="shared" ref="O46:Q46" si="85">SUM(O43:O45)</f>
        <v>10</v>
      </c>
      <c r="P46" s="232">
        <f t="shared" si="85"/>
        <v>22</v>
      </c>
      <c r="Q46" s="428">
        <f t="shared" si="85"/>
        <v>31</v>
      </c>
      <c r="R46" s="524">
        <f t="shared" ref="R46" si="86">SUM(R43:R45)</f>
        <v>20</v>
      </c>
      <c r="S46" s="232">
        <v>29</v>
      </c>
      <c r="T46" s="428">
        <v>49</v>
      </c>
    </row>
    <row r="47" spans="1:20">
      <c r="A47" s="139" t="s">
        <v>3</v>
      </c>
      <c r="B47" s="141" t="s">
        <v>9</v>
      </c>
      <c r="C47" s="141" t="str">
        <f>$C$4</f>
        <v>Q2</v>
      </c>
      <c r="D47" s="141" t="str">
        <f>D4</f>
        <v>Q3</v>
      </c>
      <c r="E47" s="281" t="str">
        <f>E4</f>
        <v>Q4</v>
      </c>
      <c r="F47" s="141" t="s">
        <v>9</v>
      </c>
      <c r="G47" s="141" t="str">
        <f>+G42</f>
        <v>Q2</v>
      </c>
      <c r="H47" s="141" t="str">
        <f>+H42</f>
        <v>Q3</v>
      </c>
      <c r="I47" s="141" t="str">
        <f>+I42</f>
        <v>Q4</v>
      </c>
      <c r="J47" s="522" t="s">
        <v>9</v>
      </c>
      <c r="K47" s="141" t="str">
        <f t="shared" ref="K47:Q47" si="87">+K42</f>
        <v>Q2</v>
      </c>
      <c r="L47" s="141" t="str">
        <f t="shared" si="87"/>
        <v>Q3</v>
      </c>
      <c r="M47" s="141" t="str">
        <f t="shared" si="87"/>
        <v>Q4</v>
      </c>
      <c r="N47" s="522" t="str">
        <f t="shared" si="87"/>
        <v>Q1</v>
      </c>
      <c r="O47" s="141" t="str">
        <f t="shared" si="87"/>
        <v>Q2</v>
      </c>
      <c r="P47" s="141" t="str">
        <f t="shared" si="87"/>
        <v>Q3</v>
      </c>
      <c r="Q47" s="281" t="str">
        <f t="shared" si="87"/>
        <v>Q4</v>
      </c>
      <c r="R47" s="522" t="str">
        <f t="shared" ref="R47" si="88">+R42</f>
        <v>Q1</v>
      </c>
      <c r="S47" s="141" t="s">
        <v>8</v>
      </c>
      <c r="T47" s="281" t="str">
        <f>T32</f>
        <v>Q3</v>
      </c>
    </row>
    <row r="48" spans="1:20">
      <c r="A48" s="140" t="s">
        <v>143</v>
      </c>
      <c r="B48" s="123">
        <v>0</v>
      </c>
      <c r="C48" s="123">
        <v>0</v>
      </c>
      <c r="D48" s="123">
        <v>0</v>
      </c>
      <c r="E48" s="429">
        <v>1</v>
      </c>
      <c r="F48" s="123">
        <v>0</v>
      </c>
      <c r="G48" s="123">
        <v>0</v>
      </c>
      <c r="H48" s="123">
        <v>0</v>
      </c>
      <c r="I48" s="123">
        <v>0</v>
      </c>
      <c r="J48" s="525">
        <v>3</v>
      </c>
      <c r="K48" s="123">
        <v>3</v>
      </c>
      <c r="L48" s="123">
        <v>11</v>
      </c>
      <c r="M48" s="123">
        <v>10</v>
      </c>
      <c r="N48" s="525">
        <v>11</v>
      </c>
      <c r="O48" s="123">
        <v>16</v>
      </c>
      <c r="P48" s="123">
        <v>4</v>
      </c>
      <c r="Q48" s="429">
        <v>4</v>
      </c>
      <c r="R48" s="525">
        <v>0</v>
      </c>
      <c r="S48" s="123">
        <v>0</v>
      </c>
      <c r="T48" s="429">
        <v>0</v>
      </c>
    </row>
    <row r="49" spans="1:20">
      <c r="A49" s="140" t="s">
        <v>142</v>
      </c>
      <c r="B49" s="123">
        <v>-2</v>
      </c>
      <c r="C49" s="123">
        <v>3</v>
      </c>
      <c r="D49" s="123">
        <v>7</v>
      </c>
      <c r="E49" s="429">
        <v>5</v>
      </c>
      <c r="F49" s="123">
        <v>6</v>
      </c>
      <c r="G49" s="123">
        <v>4</v>
      </c>
      <c r="H49" s="123">
        <v>6</v>
      </c>
      <c r="I49" s="123">
        <v>4</v>
      </c>
      <c r="J49" s="525">
        <v>3</v>
      </c>
      <c r="K49" s="123">
        <v>-1</v>
      </c>
      <c r="L49" s="123">
        <v>-6</v>
      </c>
      <c r="M49" s="123">
        <v>-6</v>
      </c>
      <c r="N49" s="525">
        <v>-11</v>
      </c>
      <c r="O49" s="123">
        <v>-10</v>
      </c>
      <c r="P49" s="123">
        <v>-1</v>
      </c>
      <c r="Q49" s="429">
        <v>0</v>
      </c>
      <c r="R49" s="525">
        <v>7</v>
      </c>
      <c r="S49" s="123">
        <v>9</v>
      </c>
      <c r="T49" s="429">
        <v>14</v>
      </c>
    </row>
    <row r="50" spans="1:20">
      <c r="A50" s="140" t="s">
        <v>350</v>
      </c>
      <c r="B50" s="123">
        <v>7</v>
      </c>
      <c r="C50" s="123">
        <v>6</v>
      </c>
      <c r="D50" s="123">
        <v>0</v>
      </c>
      <c r="E50" s="429">
        <v>10</v>
      </c>
      <c r="F50" s="123">
        <v>3</v>
      </c>
      <c r="G50" s="123">
        <v>-3</v>
      </c>
      <c r="H50" s="123">
        <v>4</v>
      </c>
      <c r="I50" s="123">
        <v>-5</v>
      </c>
      <c r="J50" s="525">
        <v>-14</v>
      </c>
      <c r="K50" s="123">
        <v>-29</v>
      </c>
      <c r="L50" s="123">
        <v>-17</v>
      </c>
      <c r="M50" s="123">
        <v>-12</v>
      </c>
      <c r="N50" s="525">
        <v>12</v>
      </c>
      <c r="O50" s="123">
        <v>39</v>
      </c>
      <c r="P50" s="123">
        <v>7</v>
      </c>
      <c r="Q50" s="429">
        <v>14</v>
      </c>
      <c r="R50" s="525">
        <v>1</v>
      </c>
      <c r="S50" s="123">
        <v>2</v>
      </c>
      <c r="T50" s="429">
        <v>14</v>
      </c>
    </row>
    <row r="51" spans="1:20">
      <c r="A51" s="140" t="s">
        <v>144</v>
      </c>
      <c r="B51" s="123">
        <f t="shared" ref="B51:H51" si="89">SUM(B48:B50)</f>
        <v>5</v>
      </c>
      <c r="C51" s="123">
        <f t="shared" si="89"/>
        <v>9</v>
      </c>
      <c r="D51" s="123">
        <f t="shared" si="89"/>
        <v>7</v>
      </c>
      <c r="E51" s="429">
        <f t="shared" si="89"/>
        <v>16</v>
      </c>
      <c r="F51" s="123">
        <f t="shared" si="89"/>
        <v>9</v>
      </c>
      <c r="G51" s="123">
        <f t="shared" ref="G51" si="90">SUM(G48:G50)</f>
        <v>1</v>
      </c>
      <c r="H51" s="123">
        <f t="shared" si="89"/>
        <v>10</v>
      </c>
      <c r="I51" s="123">
        <f t="shared" ref="I51" si="91">SUM(I48:I50)</f>
        <v>-1</v>
      </c>
      <c r="J51" s="525">
        <v>-8</v>
      </c>
      <c r="K51" s="123">
        <f t="shared" ref="K51:M51" si="92">SUM(K48:K50)</f>
        <v>-27</v>
      </c>
      <c r="L51" s="123">
        <f t="shared" ref="L51" si="93">SUM(L48:L50)</f>
        <v>-12</v>
      </c>
      <c r="M51" s="123">
        <f t="shared" si="92"/>
        <v>-8</v>
      </c>
      <c r="N51" s="525">
        <f t="shared" ref="N51" si="94">SUM(N48:N50)</f>
        <v>12</v>
      </c>
      <c r="O51" s="123">
        <f t="shared" ref="O51:Q51" si="95">SUM(O48:O50)</f>
        <v>45</v>
      </c>
      <c r="P51" s="123">
        <f t="shared" si="95"/>
        <v>10</v>
      </c>
      <c r="Q51" s="429">
        <f t="shared" si="95"/>
        <v>18</v>
      </c>
      <c r="R51" s="525">
        <f t="shared" ref="R51" si="96">SUM(R48:R50)</f>
        <v>8</v>
      </c>
      <c r="S51" s="123">
        <v>11</v>
      </c>
      <c r="T51" s="429">
        <v>28</v>
      </c>
    </row>
    <row r="52" spans="1:20">
      <c r="A52" s="139" t="s">
        <v>194</v>
      </c>
      <c r="B52" s="141" t="s">
        <v>9</v>
      </c>
      <c r="C52" s="141" t="str">
        <f>$C$4</f>
        <v>Q2</v>
      </c>
      <c r="D52" s="141" t="str">
        <f>D4</f>
        <v>Q3</v>
      </c>
      <c r="E52" s="281" t="str">
        <f>E4</f>
        <v>Q4</v>
      </c>
      <c r="F52" s="141" t="s">
        <v>9</v>
      </c>
      <c r="G52" s="141" t="str">
        <f>+G47</f>
        <v>Q2</v>
      </c>
      <c r="H52" s="141" t="str">
        <f>+H47</f>
        <v>Q3</v>
      </c>
      <c r="I52" s="141" t="str">
        <f>+I47</f>
        <v>Q4</v>
      </c>
      <c r="J52" s="522" t="s">
        <v>9</v>
      </c>
      <c r="K52" s="141" t="str">
        <f t="shared" ref="K52:Q52" si="97">+K47</f>
        <v>Q2</v>
      </c>
      <c r="L52" s="141" t="str">
        <f t="shared" si="97"/>
        <v>Q3</v>
      </c>
      <c r="M52" s="141" t="str">
        <f t="shared" si="97"/>
        <v>Q4</v>
      </c>
      <c r="N52" s="522" t="str">
        <f t="shared" si="97"/>
        <v>Q1</v>
      </c>
      <c r="O52" s="141" t="str">
        <f t="shared" si="97"/>
        <v>Q2</v>
      </c>
      <c r="P52" s="141" t="str">
        <f t="shared" si="97"/>
        <v>Q3</v>
      </c>
      <c r="Q52" s="281" t="str">
        <f t="shared" si="97"/>
        <v>Q4</v>
      </c>
      <c r="R52" s="522" t="str">
        <f t="shared" ref="R52" si="98">+R47</f>
        <v>Q1</v>
      </c>
      <c r="S52" s="141" t="s">
        <v>8</v>
      </c>
      <c r="T52" s="281" t="str">
        <f>T32</f>
        <v>Q3</v>
      </c>
    </row>
    <row r="53" spans="1:20">
      <c r="A53" s="140" t="s">
        <v>143</v>
      </c>
      <c r="B53" s="332">
        <v>2</v>
      </c>
      <c r="C53" s="332">
        <v>-2</v>
      </c>
      <c r="D53" s="332">
        <v>-4</v>
      </c>
      <c r="E53" s="427">
        <v>-4</v>
      </c>
      <c r="F53" s="332">
        <v>-4</v>
      </c>
      <c r="G53" s="332">
        <v>-2</v>
      </c>
      <c r="H53" s="332">
        <v>4</v>
      </c>
      <c r="I53" s="332">
        <v>3</v>
      </c>
      <c r="J53" s="523">
        <v>3</v>
      </c>
      <c r="K53" s="332">
        <v>1</v>
      </c>
      <c r="L53" s="332">
        <v>0</v>
      </c>
      <c r="M53" s="332">
        <v>0</v>
      </c>
      <c r="N53" s="523">
        <v>0</v>
      </c>
      <c r="O53" s="332">
        <v>1</v>
      </c>
      <c r="P53" s="332">
        <v>1</v>
      </c>
      <c r="Q53" s="427">
        <v>2</v>
      </c>
      <c r="R53" s="523">
        <v>2</v>
      </c>
      <c r="S53" s="332">
        <v>5</v>
      </c>
      <c r="T53" s="427">
        <v>21</v>
      </c>
    </row>
    <row r="54" spans="1:20">
      <c r="A54" s="140" t="s">
        <v>142</v>
      </c>
      <c r="B54" s="332">
        <v>-4</v>
      </c>
      <c r="C54" s="332">
        <v>2</v>
      </c>
      <c r="D54" s="332">
        <v>6</v>
      </c>
      <c r="E54" s="427">
        <v>4</v>
      </c>
      <c r="F54" s="332">
        <v>6</v>
      </c>
      <c r="G54" s="332">
        <v>4</v>
      </c>
      <c r="H54" s="332">
        <v>7</v>
      </c>
      <c r="I54" s="332">
        <v>4</v>
      </c>
      <c r="J54" s="523">
        <v>3</v>
      </c>
      <c r="K54" s="332">
        <v>-2</v>
      </c>
      <c r="L54" s="332">
        <v>-8</v>
      </c>
      <c r="M54" s="332">
        <v>-9</v>
      </c>
      <c r="N54" s="523">
        <v>-11</v>
      </c>
      <c r="O54" s="332">
        <v>-9</v>
      </c>
      <c r="P54" s="332">
        <v>-1</v>
      </c>
      <c r="Q54" s="427">
        <v>1</v>
      </c>
      <c r="R54" s="523">
        <v>8</v>
      </c>
      <c r="S54" s="332">
        <v>12</v>
      </c>
      <c r="T54" s="427">
        <v>16</v>
      </c>
    </row>
    <row r="55" spans="1:20">
      <c r="A55" s="140" t="s">
        <v>350</v>
      </c>
      <c r="B55" s="332">
        <v>10</v>
      </c>
      <c r="C55" s="332">
        <v>6</v>
      </c>
      <c r="D55" s="332">
        <v>5</v>
      </c>
      <c r="E55" s="427">
        <v>9</v>
      </c>
      <c r="F55" s="332">
        <v>8</v>
      </c>
      <c r="G55" s="332">
        <v>13</v>
      </c>
      <c r="H55" s="332">
        <v>17</v>
      </c>
      <c r="I55" s="332">
        <v>4</v>
      </c>
      <c r="J55" s="523">
        <v>-1</v>
      </c>
      <c r="K55" s="332">
        <v>-17</v>
      </c>
      <c r="L55" s="332">
        <v>-13</v>
      </c>
      <c r="M55" s="332">
        <v>-7</v>
      </c>
      <c r="N55" s="523">
        <v>5</v>
      </c>
      <c r="O55" s="332">
        <v>23</v>
      </c>
      <c r="P55" s="332">
        <v>13</v>
      </c>
      <c r="Q55" s="427">
        <v>14</v>
      </c>
      <c r="R55" s="523">
        <v>9</v>
      </c>
      <c r="S55" s="332">
        <v>9</v>
      </c>
      <c r="T55" s="427">
        <v>20</v>
      </c>
    </row>
    <row r="56" spans="1:20">
      <c r="A56" s="571" t="s">
        <v>144</v>
      </c>
      <c r="B56" s="334">
        <f t="shared" ref="B56:H56" si="99">SUM(B53:B55)</f>
        <v>8</v>
      </c>
      <c r="C56" s="334">
        <f t="shared" si="99"/>
        <v>6</v>
      </c>
      <c r="D56" s="334">
        <f t="shared" si="99"/>
        <v>7</v>
      </c>
      <c r="E56" s="433">
        <f t="shared" si="99"/>
        <v>9</v>
      </c>
      <c r="F56" s="334">
        <f t="shared" si="99"/>
        <v>10</v>
      </c>
      <c r="G56" s="334">
        <f t="shared" ref="G56" si="100">SUM(G53:G55)</f>
        <v>15</v>
      </c>
      <c r="H56" s="334">
        <f t="shared" si="99"/>
        <v>28</v>
      </c>
      <c r="I56" s="334">
        <f t="shared" ref="I56" si="101">SUM(I53:I55)</f>
        <v>11</v>
      </c>
      <c r="J56" s="527">
        <v>5</v>
      </c>
      <c r="K56" s="334">
        <f t="shared" ref="K56:M56" si="102">SUM(K53:K55)</f>
        <v>-18</v>
      </c>
      <c r="L56" s="334">
        <f t="shared" ref="L56" si="103">SUM(L53:L55)</f>
        <v>-21</v>
      </c>
      <c r="M56" s="334">
        <f t="shared" si="102"/>
        <v>-16</v>
      </c>
      <c r="N56" s="527">
        <f t="shared" ref="N56" si="104">SUM(N53:N55)</f>
        <v>-6</v>
      </c>
      <c r="O56" s="334">
        <f t="shared" ref="O56:Q56" si="105">SUM(O53:O55)</f>
        <v>15</v>
      </c>
      <c r="P56" s="334">
        <f t="shared" si="105"/>
        <v>13</v>
      </c>
      <c r="Q56" s="433">
        <f t="shared" si="105"/>
        <v>17</v>
      </c>
      <c r="R56" s="527">
        <f t="shared" ref="R56" si="106">SUM(R53:R55)</f>
        <v>19</v>
      </c>
      <c r="S56" s="334">
        <v>26</v>
      </c>
      <c r="T56" s="433">
        <v>57</v>
      </c>
    </row>
    <row r="58" spans="1:20" ht="12.75" customHeight="1">
      <c r="A58" s="415" t="s">
        <v>351</v>
      </c>
    </row>
  </sheetData>
  <phoneticPr fontId="10" type="noConversion"/>
  <pageMargins left="0.70866141732283472" right="0.70866141732283472" top="0.74803149606299213" bottom="0.74803149606299213" header="0.31496062992125984" footer="0.31496062992125984"/>
  <pageSetup paperSize="9" scale="4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89"/>
  <sheetViews>
    <sheetView showGridLines="0" zoomScaleNormal="100" zoomScaleSheetLayoutView="75" workbookViewId="0">
      <pane xSplit="1" ySplit="4" topLeftCell="B5" activePane="bottomRight" state="frozen"/>
      <selection activeCell="H57" sqref="H57"/>
      <selection pane="topRight" activeCell="H57" sqref="H57"/>
      <selection pane="bottomLeft" activeCell="H57" sqref="H57"/>
      <selection pane="bottomRight"/>
    </sheetView>
  </sheetViews>
  <sheetFormatPr defaultColWidth="9.140625" defaultRowHeight="12.75" outlineLevelRow="1"/>
  <cols>
    <col min="1" max="1" width="54.140625" style="1" customWidth="1"/>
    <col min="2" max="2" width="10.140625" style="4" customWidth="1"/>
    <col min="3" max="16384" width="9.140625" style="4"/>
  </cols>
  <sheetData>
    <row r="1" spans="1:6" s="126" customFormat="1">
      <c r="A1" s="85" t="s">
        <v>0</v>
      </c>
      <c r="B1" s="85"/>
      <c r="C1" s="85"/>
      <c r="D1" s="85"/>
      <c r="E1" s="85"/>
      <c r="F1" s="550"/>
    </row>
    <row r="2" spans="1:6" s="128" customFormat="1">
      <c r="A2" s="99" t="s">
        <v>247</v>
      </c>
      <c r="B2" s="85"/>
      <c r="C2" s="85"/>
      <c r="D2" s="85"/>
      <c r="E2" s="85"/>
      <c r="F2" s="550"/>
    </row>
    <row r="3" spans="1:6" s="50" customFormat="1">
      <c r="A3" s="114"/>
      <c r="B3" s="115"/>
      <c r="C3" s="115"/>
      <c r="D3" s="115"/>
      <c r="E3" s="115"/>
      <c r="F3" s="601"/>
    </row>
    <row r="4" spans="1:6" s="56" customFormat="1" ht="14.25">
      <c r="A4" s="87" t="s">
        <v>1</v>
      </c>
      <c r="B4" s="88" t="s">
        <v>345</v>
      </c>
      <c r="C4" s="88">
        <v>2018</v>
      </c>
      <c r="D4" s="88">
        <v>2019</v>
      </c>
      <c r="E4" s="88">
        <v>2020</v>
      </c>
      <c r="F4" s="602">
        <v>2021</v>
      </c>
    </row>
    <row r="5" spans="1:6">
      <c r="A5" s="14" t="s">
        <v>39</v>
      </c>
      <c r="B5" s="247"/>
      <c r="C5" s="247"/>
      <c r="D5" s="247"/>
      <c r="E5" s="247"/>
      <c r="F5" s="603"/>
    </row>
    <row r="6" spans="1:6" outlineLevel="1">
      <c r="A6" s="8" t="s">
        <v>2</v>
      </c>
      <c r="B6" s="30">
        <v>40772</v>
      </c>
      <c r="C6" s="30">
        <v>45580</v>
      </c>
      <c r="D6" s="30">
        <v>50654</v>
      </c>
      <c r="E6" s="30">
        <v>47401</v>
      </c>
      <c r="F6" s="604">
        <v>55012</v>
      </c>
    </row>
    <row r="7" spans="1:6" outlineLevel="1">
      <c r="A7" s="8" t="s">
        <v>192</v>
      </c>
      <c r="B7" s="30">
        <v>21890</v>
      </c>
      <c r="C7" s="30">
        <v>21471</v>
      </c>
      <c r="D7" s="30">
        <v>23876</v>
      </c>
      <c r="E7" s="30">
        <v>25583</v>
      </c>
      <c r="F7" s="604">
        <v>39529</v>
      </c>
    </row>
    <row r="8" spans="1:6" outlineLevel="1">
      <c r="A8" s="8" t="s">
        <v>3</v>
      </c>
      <c r="B8" s="30">
        <v>16651</v>
      </c>
      <c r="C8" s="30">
        <v>18264</v>
      </c>
      <c r="D8" s="30">
        <v>18267</v>
      </c>
      <c r="E8" s="30">
        <v>16254</v>
      </c>
      <c r="F8" s="604">
        <v>20545</v>
      </c>
    </row>
    <row r="9" spans="1:6" outlineLevel="1">
      <c r="A9" s="8" t="s">
        <v>194</v>
      </c>
      <c r="B9" s="30">
        <v>11259</v>
      </c>
      <c r="C9" s="30">
        <v>12498</v>
      </c>
      <c r="D9" s="30">
        <v>13954</v>
      </c>
      <c r="E9" s="30">
        <v>11810</v>
      </c>
      <c r="F9" s="604">
        <v>15155</v>
      </c>
    </row>
    <row r="10" spans="1:6" outlineLevel="1">
      <c r="A10" s="7" t="s">
        <v>40</v>
      </c>
      <c r="B10" s="30">
        <v>-440</v>
      </c>
      <c r="C10" s="30">
        <v>-681</v>
      </c>
      <c r="D10" s="30">
        <v>-647</v>
      </c>
      <c r="E10" s="30">
        <v>-494</v>
      </c>
      <c r="F10" s="604">
        <v>-696</v>
      </c>
    </row>
    <row r="11" spans="1:6" s="11" customFormat="1">
      <c r="A11" s="51" t="s">
        <v>39</v>
      </c>
      <c r="B11" s="69">
        <f t="shared" ref="B11:F11" si="0">SUM(B6:B10)</f>
        <v>90132</v>
      </c>
      <c r="C11" s="69">
        <f t="shared" si="0"/>
        <v>97132</v>
      </c>
      <c r="D11" s="69">
        <f t="shared" si="0"/>
        <v>106104</v>
      </c>
      <c r="E11" s="69">
        <f t="shared" si="0"/>
        <v>100554</v>
      </c>
      <c r="F11" s="605">
        <f t="shared" si="0"/>
        <v>129545</v>
      </c>
    </row>
    <row r="12" spans="1:6" s="11" customFormat="1">
      <c r="A12" s="27"/>
      <c r="B12" s="341"/>
      <c r="F12" s="606"/>
    </row>
    <row r="13" spans="1:6">
      <c r="A13" s="27" t="s">
        <v>28</v>
      </c>
      <c r="B13" s="28"/>
      <c r="F13" s="460"/>
    </row>
    <row r="14" spans="1:6">
      <c r="A14" s="8" t="s">
        <v>2</v>
      </c>
      <c r="B14" s="30">
        <v>38924</v>
      </c>
      <c r="C14" s="30">
        <v>43972</v>
      </c>
      <c r="D14" s="30">
        <v>48286</v>
      </c>
      <c r="E14" s="30">
        <v>47329</v>
      </c>
      <c r="F14" s="604">
        <v>49657</v>
      </c>
    </row>
    <row r="15" spans="1:6">
      <c r="A15" s="8" t="s">
        <v>192</v>
      </c>
      <c r="B15" s="30">
        <v>19503</v>
      </c>
      <c r="C15" s="30">
        <v>22007</v>
      </c>
      <c r="D15" s="30">
        <v>23570</v>
      </c>
      <c r="E15" s="30">
        <v>24685</v>
      </c>
      <c r="F15" s="604">
        <v>29219</v>
      </c>
    </row>
    <row r="16" spans="1:6">
      <c r="A16" s="8" t="s">
        <v>3</v>
      </c>
      <c r="B16" s="30">
        <v>16431</v>
      </c>
      <c r="C16" s="30">
        <v>17933</v>
      </c>
      <c r="D16" s="30">
        <v>18712</v>
      </c>
      <c r="E16" s="30">
        <v>16176</v>
      </c>
      <c r="F16" s="604">
        <v>19421</v>
      </c>
    </row>
    <row r="17" spans="1:6">
      <c r="A17" s="8" t="s">
        <v>194</v>
      </c>
      <c r="B17" s="30">
        <v>11217</v>
      </c>
      <c r="C17" s="30">
        <v>12042</v>
      </c>
      <c r="D17" s="30">
        <v>13915</v>
      </c>
      <c r="E17" s="30">
        <v>12106</v>
      </c>
      <c r="F17" s="604">
        <v>13234</v>
      </c>
    </row>
    <row r="18" spans="1:6">
      <c r="A18" s="8" t="s">
        <v>88</v>
      </c>
      <c r="B18" s="30">
        <v>-422</v>
      </c>
      <c r="C18" s="30">
        <v>-591</v>
      </c>
      <c r="D18" s="30">
        <v>-727</v>
      </c>
      <c r="E18" s="30">
        <v>-509</v>
      </c>
      <c r="F18" s="604">
        <v>-619</v>
      </c>
    </row>
    <row r="19" spans="1:6" s="11" customFormat="1">
      <c r="A19" s="51" t="s">
        <v>28</v>
      </c>
      <c r="B19" s="69">
        <f t="shared" ref="B19:F19" si="1">SUM(B14:B18)</f>
        <v>85653</v>
      </c>
      <c r="C19" s="69">
        <f t="shared" si="1"/>
        <v>95363</v>
      </c>
      <c r="D19" s="69">
        <f t="shared" si="1"/>
        <v>103756</v>
      </c>
      <c r="E19" s="69">
        <f t="shared" si="1"/>
        <v>99787</v>
      </c>
      <c r="F19" s="605">
        <f t="shared" si="1"/>
        <v>110912</v>
      </c>
    </row>
    <row r="20" spans="1:6">
      <c r="A20" s="8" t="s">
        <v>29</v>
      </c>
      <c r="B20" s="30">
        <v>-48631</v>
      </c>
      <c r="C20" s="30">
        <v>-54142</v>
      </c>
      <c r="D20" s="30">
        <v>-59024</v>
      </c>
      <c r="E20" s="30">
        <v>-58607</v>
      </c>
      <c r="F20" s="604">
        <v>-64383</v>
      </c>
    </row>
    <row r="21" spans="1:6" s="11" customFormat="1">
      <c r="A21" s="27" t="s">
        <v>15</v>
      </c>
      <c r="B21" s="184">
        <f t="shared" ref="B21:F21" si="2">SUM(B19:B20)</f>
        <v>37022</v>
      </c>
      <c r="C21" s="184">
        <f t="shared" si="2"/>
        <v>41221</v>
      </c>
      <c r="D21" s="184">
        <f t="shared" si="2"/>
        <v>44732</v>
      </c>
      <c r="E21" s="184">
        <f t="shared" si="2"/>
        <v>41180</v>
      </c>
      <c r="F21" s="607">
        <f t="shared" si="2"/>
        <v>46529</v>
      </c>
    </row>
    <row r="22" spans="1:6" outlineLevel="1">
      <c r="A22" s="8" t="s">
        <v>16</v>
      </c>
      <c r="B22" s="30">
        <v>-10143</v>
      </c>
      <c r="C22" s="30">
        <v>-11155</v>
      </c>
      <c r="D22" s="30">
        <v>-12118</v>
      </c>
      <c r="E22" s="30">
        <v>-11334</v>
      </c>
      <c r="F22" s="604">
        <v>-12178</v>
      </c>
    </row>
    <row r="23" spans="1:6" outlineLevel="1">
      <c r="A23" s="8" t="s">
        <v>27</v>
      </c>
      <c r="B23" s="30">
        <v>-5599</v>
      </c>
      <c r="C23" s="30">
        <v>-6056</v>
      </c>
      <c r="D23" s="30">
        <v>-7226</v>
      </c>
      <c r="E23" s="30">
        <v>-6493</v>
      </c>
      <c r="F23" s="604">
        <v>-7283</v>
      </c>
    </row>
    <row r="24" spans="1:6" outlineLevel="1">
      <c r="A24" s="8" t="s">
        <v>17</v>
      </c>
      <c r="B24" s="30">
        <v>-2928</v>
      </c>
      <c r="C24" s="30">
        <v>-3166</v>
      </c>
      <c r="D24" s="30">
        <v>-3631</v>
      </c>
      <c r="E24" s="30">
        <v>-3762</v>
      </c>
      <c r="F24" s="604">
        <v>-4125</v>
      </c>
    </row>
    <row r="25" spans="1:6" outlineLevel="1">
      <c r="A25" s="8" t="s">
        <v>93</v>
      </c>
      <c r="B25" s="30">
        <v>396</v>
      </c>
      <c r="C25" s="30">
        <v>343</v>
      </c>
      <c r="D25" s="30">
        <v>140</v>
      </c>
      <c r="E25" s="30">
        <v>-445</v>
      </c>
      <c r="F25" s="604">
        <v>616</v>
      </c>
    </row>
    <row r="26" spans="1:6" s="12" customFormat="1" outlineLevel="1">
      <c r="A26" s="52" t="s">
        <v>4</v>
      </c>
      <c r="B26" s="31">
        <f>B20+B22+B23+B24+B25</f>
        <v>-66905</v>
      </c>
      <c r="C26" s="31">
        <f>C20+C22+C23+C24+C25</f>
        <v>-74176</v>
      </c>
      <c r="D26" s="31">
        <f>D20+D22+D23+D24+D25</f>
        <v>-81859</v>
      </c>
      <c r="E26" s="31">
        <v>-80641</v>
      </c>
      <c r="F26" s="608">
        <v>-87353</v>
      </c>
    </row>
    <row r="27" spans="1:6">
      <c r="A27" s="13" t="s">
        <v>54</v>
      </c>
      <c r="B27" s="212"/>
      <c r="C27" s="212"/>
      <c r="D27" s="212"/>
      <c r="E27" s="212"/>
      <c r="F27" s="609"/>
    </row>
    <row r="28" spans="1:6">
      <c r="A28" s="8" t="s">
        <v>2</v>
      </c>
      <c r="B28" s="186">
        <v>8962</v>
      </c>
      <c r="C28" s="186">
        <v>10263</v>
      </c>
      <c r="D28" s="186">
        <v>11198</v>
      </c>
      <c r="E28" s="186">
        <v>10658</v>
      </c>
      <c r="F28" s="610">
        <v>11874</v>
      </c>
    </row>
    <row r="29" spans="1:6">
      <c r="A29" s="8" t="s">
        <v>192</v>
      </c>
      <c r="B29" s="186">
        <v>4924</v>
      </c>
      <c r="C29" s="186">
        <v>5522</v>
      </c>
      <c r="D29" s="186">
        <v>5792</v>
      </c>
      <c r="E29" s="186">
        <v>5519</v>
      </c>
      <c r="F29" s="610">
        <v>7066</v>
      </c>
    </row>
    <row r="30" spans="1:6">
      <c r="A30" s="8" t="s">
        <v>3</v>
      </c>
      <c r="B30" s="186">
        <v>4194</v>
      </c>
      <c r="C30" s="186">
        <v>4188</v>
      </c>
      <c r="D30" s="186">
        <v>4069</v>
      </c>
      <c r="E30" s="186">
        <v>2422</v>
      </c>
      <c r="F30" s="610">
        <v>3976</v>
      </c>
    </row>
    <row r="31" spans="1:6">
      <c r="A31" s="8" t="s">
        <v>194</v>
      </c>
      <c r="B31" s="186">
        <v>1705</v>
      </c>
      <c r="C31" s="186">
        <v>2006</v>
      </c>
      <c r="D31" s="186">
        <v>2308</v>
      </c>
      <c r="E31" s="186">
        <v>1594</v>
      </c>
      <c r="F31" s="610">
        <v>2121</v>
      </c>
    </row>
    <row r="32" spans="1:6">
      <c r="A32" s="8" t="s">
        <v>349</v>
      </c>
      <c r="B32" s="187">
        <v>-1037</v>
      </c>
      <c r="C32" s="187">
        <v>-792</v>
      </c>
      <c r="D32" s="187">
        <v>-1470</v>
      </c>
      <c r="E32" s="187">
        <v>-1047</v>
      </c>
      <c r="F32" s="611">
        <v>-1478</v>
      </c>
    </row>
    <row r="33" spans="1:6">
      <c r="A33" s="8"/>
      <c r="B33" s="30"/>
      <c r="F33" s="460"/>
    </row>
    <row r="34" spans="1:6" s="11" customFormat="1">
      <c r="A34" s="51" t="s">
        <v>54</v>
      </c>
      <c r="B34" s="69">
        <f t="shared" ref="B34:F34" si="3">SUM(B28:B32)</f>
        <v>18748</v>
      </c>
      <c r="C34" s="69">
        <f t="shared" si="3"/>
        <v>21187</v>
      </c>
      <c r="D34" s="69">
        <f t="shared" si="3"/>
        <v>21897</v>
      </c>
      <c r="E34" s="69">
        <f t="shared" si="3"/>
        <v>19146</v>
      </c>
      <c r="F34" s="605">
        <f t="shared" si="3"/>
        <v>23559</v>
      </c>
    </row>
    <row r="35" spans="1:6">
      <c r="A35" s="8"/>
      <c r="B35" s="168"/>
      <c r="F35" s="460"/>
    </row>
    <row r="36" spans="1:6">
      <c r="A36" s="10" t="s">
        <v>30</v>
      </c>
      <c r="B36" s="30"/>
      <c r="F36" s="460"/>
    </row>
    <row r="37" spans="1:6">
      <c r="A37" s="8" t="s">
        <v>2</v>
      </c>
      <c r="B37" s="190">
        <f t="shared" ref="B37:B40" si="4">+B28/B14</f>
        <v>0.2302435515363272</v>
      </c>
      <c r="C37" s="190">
        <f t="shared" ref="C37:F40" si="5">+C28/C14</f>
        <v>0.2333985263349404</v>
      </c>
      <c r="D37" s="190">
        <f t="shared" ref="D37" si="6">+D28/D14</f>
        <v>0.23190987035579672</v>
      </c>
      <c r="E37" s="190">
        <f t="shared" si="5"/>
        <v>0.22518963003655265</v>
      </c>
      <c r="F37" s="644">
        <f t="shared" si="5"/>
        <v>0.23912036570876211</v>
      </c>
    </row>
    <row r="38" spans="1:6">
      <c r="A38" s="8" t="s">
        <v>192</v>
      </c>
      <c r="B38" s="190">
        <f t="shared" si="4"/>
        <v>0.25247397836230323</v>
      </c>
      <c r="C38" s="190">
        <f t="shared" si="5"/>
        <v>0.25092016176671061</v>
      </c>
      <c r="D38" s="190">
        <f t="shared" ref="D38" si="7">+D29/D15</f>
        <v>0.24573610521849809</v>
      </c>
      <c r="E38" s="190">
        <f t="shared" si="5"/>
        <v>0.22357707109580718</v>
      </c>
      <c r="F38" s="644">
        <f t="shared" si="5"/>
        <v>0.24182894691810122</v>
      </c>
    </row>
    <row r="39" spans="1:6">
      <c r="A39" s="8" t="s">
        <v>3</v>
      </c>
      <c r="B39" s="190">
        <f t="shared" si="4"/>
        <v>0.25524922402775241</v>
      </c>
      <c r="C39" s="190">
        <f t="shared" si="5"/>
        <v>0.23353593932972733</v>
      </c>
      <c r="D39" s="190">
        <f t="shared" ref="D39" si="8">+D30/D16</f>
        <v>0.21745404018811457</v>
      </c>
      <c r="E39" s="190">
        <f t="shared" si="5"/>
        <v>0.14972799208704254</v>
      </c>
      <c r="F39" s="644">
        <f t="shared" si="5"/>
        <v>0.2047268420781628</v>
      </c>
    </row>
    <row r="40" spans="1:6">
      <c r="A40" s="8" t="s">
        <v>194</v>
      </c>
      <c r="B40" s="190">
        <f t="shared" si="4"/>
        <v>0.15200142640634751</v>
      </c>
      <c r="C40" s="190">
        <f t="shared" si="5"/>
        <v>0.16658362398272711</v>
      </c>
      <c r="D40" s="190">
        <f t="shared" ref="D40" si="9">+D31/D17</f>
        <v>0.16586417535034137</v>
      </c>
      <c r="E40" s="190">
        <f t="shared" si="5"/>
        <v>0.13167024615892944</v>
      </c>
      <c r="F40" s="644">
        <f t="shared" si="5"/>
        <v>0.16026900408039899</v>
      </c>
    </row>
    <row r="41" spans="1:6">
      <c r="A41" s="8"/>
      <c r="B41" s="192"/>
      <c r="C41" s="192"/>
      <c r="D41" s="192"/>
      <c r="E41" s="192"/>
      <c r="F41" s="612"/>
    </row>
    <row r="42" spans="1:6">
      <c r="A42" s="68" t="s">
        <v>30</v>
      </c>
      <c r="B42" s="248">
        <f t="shared" ref="B42:F42" si="10">+B34/B19</f>
        <v>0.21888316813188097</v>
      </c>
      <c r="C42" s="248">
        <f t="shared" si="10"/>
        <v>0.22217212126296362</v>
      </c>
      <c r="D42" s="248">
        <f t="shared" si="10"/>
        <v>0.21104321677782489</v>
      </c>
      <c r="E42" s="248">
        <f t="shared" si="10"/>
        <v>0.1918686802890156</v>
      </c>
      <c r="F42" s="645">
        <f t="shared" si="10"/>
        <v>0.21241164166185805</v>
      </c>
    </row>
    <row r="43" spans="1:6">
      <c r="A43" s="8"/>
      <c r="B43" s="29"/>
      <c r="F43" s="460"/>
    </row>
    <row r="44" spans="1:6">
      <c r="A44" s="8" t="s">
        <v>31</v>
      </c>
      <c r="B44" s="30">
        <v>-1157</v>
      </c>
      <c r="C44" s="4">
        <v>-343</v>
      </c>
      <c r="D44" s="4">
        <v>-325</v>
      </c>
      <c r="E44" s="4">
        <v>-321</v>
      </c>
      <c r="F44" s="460">
        <v>-149</v>
      </c>
    </row>
    <row r="45" spans="1:6" outlineLevel="1">
      <c r="A45" s="8" t="s">
        <v>6</v>
      </c>
      <c r="B45" s="31">
        <v>-1071</v>
      </c>
      <c r="C45" s="31">
        <v>-644</v>
      </c>
      <c r="D45" s="41">
        <v>-359</v>
      </c>
      <c r="E45" s="41">
        <v>-245</v>
      </c>
      <c r="F45" s="613">
        <v>-234</v>
      </c>
    </row>
    <row r="46" spans="1:6" s="11" customFormat="1">
      <c r="A46" s="51" t="s">
        <v>32</v>
      </c>
      <c r="B46" s="69">
        <f t="shared" ref="B46:F46" si="11">+B34+B44</f>
        <v>17591</v>
      </c>
      <c r="C46" s="69">
        <f t="shared" si="11"/>
        <v>20844</v>
      </c>
      <c r="D46" s="69">
        <f t="shared" si="11"/>
        <v>21572</v>
      </c>
      <c r="E46" s="69">
        <f t="shared" si="11"/>
        <v>18825</v>
      </c>
      <c r="F46" s="605">
        <f t="shared" si="11"/>
        <v>23410</v>
      </c>
    </row>
    <row r="47" spans="1:6" s="11" customFormat="1">
      <c r="A47" s="7" t="s">
        <v>187</v>
      </c>
      <c r="B47" s="29">
        <f t="shared" ref="B47:F47" si="12">B46/B19</f>
        <v>0.20537517658459131</v>
      </c>
      <c r="C47" s="29">
        <f t="shared" si="12"/>
        <v>0.21857533844363117</v>
      </c>
      <c r="D47" s="29">
        <f t="shared" si="12"/>
        <v>0.20791086780523535</v>
      </c>
      <c r="E47" s="29">
        <f t="shared" si="12"/>
        <v>0.18865182839448025</v>
      </c>
      <c r="F47" s="614">
        <f t="shared" si="12"/>
        <v>0.21106823427582228</v>
      </c>
    </row>
    <row r="48" spans="1:6">
      <c r="A48" s="7"/>
      <c r="B48" s="28"/>
      <c r="F48" s="460"/>
    </row>
    <row r="49" spans="1:6">
      <c r="A49" s="8" t="s">
        <v>33</v>
      </c>
      <c r="B49" s="30">
        <v>-4930</v>
      </c>
      <c r="C49" s="30">
        <v>-4508</v>
      </c>
      <c r="D49" s="30">
        <v>-5029</v>
      </c>
      <c r="E49" s="30">
        <v>-4042</v>
      </c>
      <c r="F49" s="604">
        <v>-5276</v>
      </c>
    </row>
    <row r="50" spans="1:6">
      <c r="A50" s="8" t="s">
        <v>89</v>
      </c>
      <c r="B50" s="28"/>
      <c r="C50" s="28"/>
      <c r="D50" s="28"/>
      <c r="E50" s="28"/>
      <c r="F50" s="615"/>
    </row>
    <row r="51" spans="1:6">
      <c r="A51" s="51" t="s">
        <v>55</v>
      </c>
      <c r="B51" s="69">
        <f t="shared" ref="B51:F51" si="13">+B46+B49</f>
        <v>12661</v>
      </c>
      <c r="C51" s="69">
        <f t="shared" si="13"/>
        <v>16336</v>
      </c>
      <c r="D51" s="69">
        <f t="shared" si="13"/>
        <v>16543</v>
      </c>
      <c r="E51" s="69">
        <f t="shared" si="13"/>
        <v>14783</v>
      </c>
      <c r="F51" s="605">
        <f t="shared" si="13"/>
        <v>18134</v>
      </c>
    </row>
    <row r="52" spans="1:6">
      <c r="A52" s="8" t="s">
        <v>56</v>
      </c>
      <c r="B52" s="30">
        <v>4013</v>
      </c>
      <c r="C52" s="30">
        <v>90099</v>
      </c>
      <c r="D52" s="462">
        <v>0</v>
      </c>
      <c r="E52" s="462">
        <v>0</v>
      </c>
      <c r="F52" s="616"/>
    </row>
    <row r="53" spans="1:6" s="11" customFormat="1">
      <c r="A53" s="51" t="s">
        <v>34</v>
      </c>
      <c r="B53" s="70">
        <f t="shared" ref="B53:F53" si="14">B51+B52</f>
        <v>16674</v>
      </c>
      <c r="C53" s="70">
        <f t="shared" si="14"/>
        <v>106435</v>
      </c>
      <c r="D53" s="70">
        <f t="shared" si="14"/>
        <v>16543</v>
      </c>
      <c r="E53" s="70">
        <f t="shared" si="14"/>
        <v>14783</v>
      </c>
      <c r="F53" s="617">
        <f t="shared" si="14"/>
        <v>18134</v>
      </c>
    </row>
    <row r="54" spans="1:6" s="11" customFormat="1">
      <c r="A54" s="7" t="s">
        <v>35</v>
      </c>
      <c r="B54" s="32">
        <f t="shared" ref="B54:F54" si="15">B51/B19</f>
        <v>0.1478173560762612</v>
      </c>
      <c r="C54" s="32">
        <f t="shared" si="15"/>
        <v>0.1713033356752619</v>
      </c>
      <c r="D54" s="32">
        <f t="shared" si="15"/>
        <v>0.1594413817032268</v>
      </c>
      <c r="E54" s="32">
        <f t="shared" si="15"/>
        <v>0.14814555002154589</v>
      </c>
      <c r="F54" s="618">
        <f t="shared" si="15"/>
        <v>0.16349899019042125</v>
      </c>
    </row>
    <row r="55" spans="1:6" s="11" customFormat="1">
      <c r="A55" s="4" t="s">
        <v>91</v>
      </c>
      <c r="B55" s="15">
        <v>16652</v>
      </c>
      <c r="C55" s="15">
        <v>106164</v>
      </c>
      <c r="D55" s="15">
        <v>16522</v>
      </c>
      <c r="E55" s="15">
        <v>14779</v>
      </c>
      <c r="F55" s="600">
        <v>18130</v>
      </c>
    </row>
    <row r="56" spans="1:6" s="11" customFormat="1">
      <c r="A56" s="4" t="s">
        <v>90</v>
      </c>
      <c r="B56" s="15">
        <v>22</v>
      </c>
      <c r="C56" s="15">
        <v>271</v>
      </c>
      <c r="D56" s="15">
        <v>21</v>
      </c>
      <c r="E56" s="15">
        <v>4</v>
      </c>
      <c r="F56" s="600">
        <v>4</v>
      </c>
    </row>
    <row r="57" spans="1:6" s="11" customFormat="1">
      <c r="A57" s="10"/>
      <c r="B57" s="32"/>
      <c r="F57" s="606"/>
    </row>
    <row r="58" spans="1:6">
      <c r="A58" s="59" t="s">
        <v>182</v>
      </c>
      <c r="B58" s="173">
        <f>SUM(B59:B63)</f>
        <v>-76</v>
      </c>
      <c r="C58" s="173">
        <f>SUM(C59:C63)</f>
        <v>52</v>
      </c>
      <c r="D58" s="173">
        <v>-780</v>
      </c>
      <c r="E58" s="173">
        <v>-852</v>
      </c>
      <c r="F58" s="59">
        <v>-687</v>
      </c>
    </row>
    <row r="59" spans="1:6" outlineLevel="1">
      <c r="A59" s="8" t="s">
        <v>2</v>
      </c>
      <c r="B59" s="30"/>
      <c r="F59" s="460"/>
    </row>
    <row r="60" spans="1:6" outlineLevel="1">
      <c r="A60" s="8" t="s">
        <v>192</v>
      </c>
      <c r="B60" s="169"/>
      <c r="E60" s="4">
        <v>-300</v>
      </c>
      <c r="F60" s="460"/>
    </row>
    <row r="61" spans="1:6" outlineLevel="1">
      <c r="A61" s="8" t="s">
        <v>3</v>
      </c>
      <c r="B61" s="169">
        <v>380</v>
      </c>
      <c r="D61" s="4">
        <v>-117</v>
      </c>
      <c r="E61" s="4">
        <v>-190</v>
      </c>
      <c r="F61" s="460"/>
    </row>
    <row r="62" spans="1:6" outlineLevel="1">
      <c r="A62" s="8" t="s">
        <v>194</v>
      </c>
      <c r="B62" s="169">
        <v>-30</v>
      </c>
      <c r="C62" s="4">
        <v>109</v>
      </c>
      <c r="E62" s="4">
        <v>-50</v>
      </c>
      <c r="F62" s="460"/>
    </row>
    <row r="63" spans="1:6" outlineLevel="1">
      <c r="A63" s="7" t="s">
        <v>5</v>
      </c>
      <c r="B63" s="350">
        <v>-426</v>
      </c>
      <c r="C63" s="4">
        <v>-57</v>
      </c>
      <c r="D63" s="4">
        <v>-663</v>
      </c>
      <c r="E63" s="4">
        <v>-312</v>
      </c>
      <c r="F63" s="460">
        <v>-687</v>
      </c>
    </row>
    <row r="64" spans="1:6">
      <c r="A64" s="66" t="s">
        <v>36</v>
      </c>
      <c r="B64" s="124">
        <f t="shared" ref="B64:F64" si="16">+B34-B59-B60-B61-B62-B63</f>
        <v>18824</v>
      </c>
      <c r="C64" s="124">
        <f t="shared" si="16"/>
        <v>21135</v>
      </c>
      <c r="D64" s="124">
        <f t="shared" si="16"/>
        <v>22677</v>
      </c>
      <c r="E64" s="124">
        <f t="shared" si="16"/>
        <v>19998</v>
      </c>
      <c r="F64" s="619">
        <f t="shared" si="16"/>
        <v>24246</v>
      </c>
    </row>
    <row r="65" spans="1:17">
      <c r="A65" s="10"/>
      <c r="B65" s="33"/>
      <c r="F65" s="460"/>
    </row>
    <row r="66" spans="1:17">
      <c r="A66" s="9" t="s">
        <v>37</v>
      </c>
      <c r="B66" s="219"/>
      <c r="C66" s="219"/>
      <c r="D66" s="219"/>
      <c r="E66" s="219"/>
      <c r="F66" s="620"/>
    </row>
    <row r="67" spans="1:17" outlineLevel="1">
      <c r="A67" s="8" t="s">
        <v>2</v>
      </c>
      <c r="B67" s="32">
        <f t="shared" ref="B67:C70" si="17">(B28-B59)/B14</f>
        <v>0.2302435515363272</v>
      </c>
      <c r="C67" s="32">
        <f t="shared" si="17"/>
        <v>0.2333985263349404</v>
      </c>
      <c r="D67" s="32">
        <f t="shared" ref="D67:F67" si="18">(D28-D59)/D14</f>
        <v>0.23190987035579672</v>
      </c>
      <c r="E67" s="32">
        <f t="shared" si="18"/>
        <v>0.22518963003655265</v>
      </c>
      <c r="F67" s="618">
        <f t="shared" si="18"/>
        <v>0.23912036570876211</v>
      </c>
    </row>
    <row r="68" spans="1:17" outlineLevel="1">
      <c r="A68" s="8" t="s">
        <v>192</v>
      </c>
      <c r="B68" s="32">
        <f t="shared" si="17"/>
        <v>0.25247397836230323</v>
      </c>
      <c r="C68" s="32">
        <f t="shared" si="17"/>
        <v>0.25092016176671061</v>
      </c>
      <c r="D68" s="32">
        <f t="shared" ref="D68:F68" si="19">(D29-D60)/D15</f>
        <v>0.24573610521849809</v>
      </c>
      <c r="E68" s="32">
        <f t="shared" si="19"/>
        <v>0.2357302005266356</v>
      </c>
      <c r="F68" s="618">
        <f t="shared" si="19"/>
        <v>0.24182894691810122</v>
      </c>
    </row>
    <row r="69" spans="1:17" outlineLevel="1">
      <c r="A69" s="8" t="s">
        <v>3</v>
      </c>
      <c r="B69" s="32">
        <f t="shared" si="17"/>
        <v>0.23212220802142292</v>
      </c>
      <c r="C69" s="32">
        <f t="shared" si="17"/>
        <v>0.23353593932972733</v>
      </c>
      <c r="D69" s="32">
        <f t="shared" ref="D69:F69" si="20">(D30-D61)/D16</f>
        <v>0.22370671227020095</v>
      </c>
      <c r="E69" s="32">
        <f t="shared" si="20"/>
        <v>0.16147378832838774</v>
      </c>
      <c r="F69" s="618">
        <f t="shared" si="20"/>
        <v>0.2047268420781628</v>
      </c>
    </row>
    <row r="70" spans="1:17" outlineLevel="1">
      <c r="A70" s="8" t="s">
        <v>194</v>
      </c>
      <c r="B70" s="32">
        <f t="shared" si="17"/>
        <v>0.15467593830792548</v>
      </c>
      <c r="C70" s="32">
        <f t="shared" si="17"/>
        <v>0.15753197143331674</v>
      </c>
      <c r="D70" s="32">
        <f t="shared" ref="D70:F70" si="21">(D31-D62)/D17</f>
        <v>0.16586417535034137</v>
      </c>
      <c r="E70" s="32">
        <f t="shared" si="21"/>
        <v>0.13580042953907154</v>
      </c>
      <c r="F70" s="618">
        <f t="shared" si="21"/>
        <v>0.16026900408039899</v>
      </c>
    </row>
    <row r="71" spans="1:17" outlineLevel="1">
      <c r="A71" s="7"/>
      <c r="B71" s="67"/>
      <c r="F71" s="460"/>
      <c r="N71" s="34"/>
      <c r="Q71" s="34"/>
    </row>
    <row r="72" spans="1:17">
      <c r="A72" s="66" t="s">
        <v>38</v>
      </c>
      <c r="B72" s="227">
        <f t="shared" ref="B72:F72" si="22">+B64/B19</f>
        <v>0.21977046921882479</v>
      </c>
      <c r="C72" s="227">
        <f t="shared" si="22"/>
        <v>0.22162683640405609</v>
      </c>
      <c r="D72" s="227">
        <f t="shared" si="22"/>
        <v>0.21856085431203978</v>
      </c>
      <c r="E72" s="227">
        <f t="shared" si="22"/>
        <v>0.2004068666259132</v>
      </c>
      <c r="F72" s="621">
        <f t="shared" si="22"/>
        <v>0.21860574148874784</v>
      </c>
    </row>
    <row r="73" spans="1:17">
      <c r="A73" s="7"/>
      <c r="B73" s="35"/>
      <c r="F73" s="460"/>
    </row>
    <row r="74" spans="1:17">
      <c r="A74" s="7" t="s">
        <v>78</v>
      </c>
      <c r="B74" s="338">
        <v>1214.0999999999999</v>
      </c>
      <c r="C74" s="338">
        <v>1213.5</v>
      </c>
      <c r="D74" s="338">
        <v>1214.7</v>
      </c>
      <c r="E74" s="338">
        <v>1215.4000000000001</v>
      </c>
      <c r="F74" s="622">
        <v>1217.7</v>
      </c>
    </row>
    <row r="75" spans="1:17">
      <c r="A75" s="9" t="s">
        <v>86</v>
      </c>
      <c r="B75" s="572">
        <v>1215.8</v>
      </c>
      <c r="C75" s="572">
        <v>1215.3</v>
      </c>
      <c r="D75" s="572">
        <v>1215.8</v>
      </c>
      <c r="E75" s="572">
        <v>1217.2</v>
      </c>
      <c r="F75" s="623">
        <v>1220.5</v>
      </c>
    </row>
    <row r="77" spans="1:17" ht="14.25">
      <c r="A77" s="395" t="s">
        <v>344</v>
      </c>
    </row>
    <row r="78" spans="1:17">
      <c r="A78" s="56"/>
    </row>
    <row r="79" spans="1:17">
      <c r="A79" s="15"/>
    </row>
    <row r="80" spans="1:17">
      <c r="A80" s="15"/>
    </row>
    <row r="81" spans="1:1">
      <c r="A81" s="15"/>
    </row>
    <row r="82" spans="1:1">
      <c r="A82" s="15"/>
    </row>
    <row r="83" spans="1:1">
      <c r="A83" s="4"/>
    </row>
    <row r="84" spans="1:1">
      <c r="A84" s="15"/>
    </row>
    <row r="85" spans="1:1">
      <c r="A85" s="220"/>
    </row>
    <row r="86" spans="1:1">
      <c r="A86" s="4"/>
    </row>
    <row r="87" spans="1:1">
      <c r="A87" s="4"/>
    </row>
    <row r="88" spans="1:1">
      <c r="A88" s="15"/>
    </row>
    <row r="89" spans="1:1">
      <c r="A89" s="220"/>
    </row>
  </sheetData>
  <dataConsolidate/>
  <phoneticPr fontId="10"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8"/>
  <sheetViews>
    <sheetView showGridLines="0" zoomScaleNormal="100" zoomScaleSheetLayoutView="75" workbookViewId="0"/>
  </sheetViews>
  <sheetFormatPr defaultColWidth="9.140625" defaultRowHeight="12.75"/>
  <cols>
    <col min="1" max="1" width="49.7109375" style="4" customWidth="1"/>
    <col min="2" max="6" width="9.7109375" style="4" customWidth="1"/>
    <col min="7" max="16384" width="9.140625" style="4"/>
  </cols>
  <sheetData>
    <row r="1" spans="1:6" s="126" customFormat="1">
      <c r="A1" s="85" t="s">
        <v>11</v>
      </c>
      <c r="B1" s="98"/>
      <c r="C1" s="98"/>
      <c r="D1" s="98"/>
      <c r="E1" s="98"/>
      <c r="F1" s="405"/>
    </row>
    <row r="2" spans="1:6" s="126" customFormat="1">
      <c r="A2" s="85" t="s">
        <v>53</v>
      </c>
      <c r="B2" s="98"/>
      <c r="C2" s="98"/>
      <c r="D2" s="98"/>
      <c r="E2" s="98"/>
      <c r="F2" s="405"/>
    </row>
    <row r="3" spans="1:6" s="56" customFormat="1">
      <c r="A3" s="89"/>
      <c r="B3" s="90" t="s">
        <v>26</v>
      </c>
      <c r="C3" s="90" t="s">
        <v>26</v>
      </c>
      <c r="D3" s="90" t="s">
        <v>26</v>
      </c>
      <c r="E3" s="90" t="s">
        <v>26</v>
      </c>
      <c r="F3" s="406" t="s">
        <v>26</v>
      </c>
    </row>
    <row r="4" spans="1:6" s="56" customFormat="1" ht="14.25">
      <c r="A4" s="91" t="s">
        <v>1</v>
      </c>
      <c r="B4" s="90" t="s">
        <v>314</v>
      </c>
      <c r="C4" s="90">
        <v>2018</v>
      </c>
      <c r="D4" s="90">
        <v>2019</v>
      </c>
      <c r="E4" s="90">
        <v>2020</v>
      </c>
      <c r="F4" s="406">
        <v>2021</v>
      </c>
    </row>
    <row r="5" spans="1:6" s="36" customFormat="1">
      <c r="A5" s="17" t="s">
        <v>18</v>
      </c>
      <c r="B5" s="360">
        <v>35151</v>
      </c>
      <c r="C5" s="360">
        <v>30025</v>
      </c>
      <c r="D5" s="360">
        <v>36549</v>
      </c>
      <c r="E5" s="360">
        <v>45840</v>
      </c>
      <c r="F5" s="283">
        <v>50348</v>
      </c>
    </row>
    <row r="6" spans="1:6" s="36" customFormat="1">
      <c r="A6" s="17" t="s">
        <v>44</v>
      </c>
      <c r="B6" s="361">
        <v>2934</v>
      </c>
      <c r="C6" s="361">
        <v>2288</v>
      </c>
      <c r="D6" s="361">
        <v>2858</v>
      </c>
      <c r="E6" s="361">
        <v>2241</v>
      </c>
      <c r="F6" s="284">
        <v>2342</v>
      </c>
    </row>
    <row r="7" spans="1:6" s="36" customFormat="1">
      <c r="A7" s="17" t="s">
        <v>45</v>
      </c>
      <c r="B7" s="361">
        <v>9523</v>
      </c>
      <c r="C7" s="361">
        <v>8099</v>
      </c>
      <c r="D7" s="671">
        <v>8021</v>
      </c>
      <c r="E7" s="671">
        <v>7889</v>
      </c>
      <c r="F7" s="667">
        <v>8991</v>
      </c>
    </row>
    <row r="8" spans="1:6" s="36" customFormat="1">
      <c r="A8" s="17" t="s">
        <v>359</v>
      </c>
      <c r="B8" s="361"/>
      <c r="C8" s="361"/>
      <c r="D8" s="671">
        <v>3557</v>
      </c>
      <c r="E8" s="671">
        <v>3261</v>
      </c>
      <c r="F8" s="667">
        <v>3244</v>
      </c>
    </row>
    <row r="9" spans="1:6">
      <c r="A9" s="17" t="s">
        <v>84</v>
      </c>
      <c r="B9" s="361">
        <v>2098</v>
      </c>
      <c r="C9" s="361">
        <v>901</v>
      </c>
      <c r="D9" s="671">
        <v>1795</v>
      </c>
      <c r="E9" s="671">
        <v>1706</v>
      </c>
      <c r="F9" s="667">
        <v>1962</v>
      </c>
    </row>
    <row r="10" spans="1:6" s="36" customFormat="1">
      <c r="A10" s="19" t="s">
        <v>19</v>
      </c>
      <c r="B10" s="362">
        <v>1537</v>
      </c>
      <c r="C10" s="362">
        <v>1619</v>
      </c>
      <c r="D10" s="672">
        <v>1449</v>
      </c>
      <c r="E10" s="672">
        <v>1484</v>
      </c>
      <c r="F10" s="673">
        <v>1790</v>
      </c>
    </row>
    <row r="11" spans="1:6" s="36" customFormat="1">
      <c r="A11" s="21" t="s">
        <v>41</v>
      </c>
      <c r="B11" s="363">
        <f t="shared" ref="B11:F11" si="0">SUM(B5:B10)</f>
        <v>51243</v>
      </c>
      <c r="C11" s="363">
        <f t="shared" si="0"/>
        <v>42932</v>
      </c>
      <c r="D11" s="674">
        <f t="shared" si="0"/>
        <v>54229</v>
      </c>
      <c r="E11" s="674">
        <f t="shared" si="0"/>
        <v>62421</v>
      </c>
      <c r="F11" s="675">
        <f t="shared" si="0"/>
        <v>68677</v>
      </c>
    </row>
    <row r="12" spans="1:6" s="36" customFormat="1">
      <c r="A12" s="17" t="s">
        <v>12</v>
      </c>
      <c r="B12" s="361">
        <v>18810</v>
      </c>
      <c r="C12" s="361">
        <v>12718</v>
      </c>
      <c r="D12" s="671">
        <v>14501</v>
      </c>
      <c r="E12" s="671">
        <v>13450</v>
      </c>
      <c r="F12" s="667">
        <v>17801</v>
      </c>
    </row>
    <row r="13" spans="1:6" s="36" customFormat="1">
      <c r="A13" s="17" t="s">
        <v>20</v>
      </c>
      <c r="B13" s="361">
        <v>29994</v>
      </c>
      <c r="C13" s="361">
        <v>24503</v>
      </c>
      <c r="D13" s="671">
        <v>27861</v>
      </c>
      <c r="E13" s="671">
        <v>25777</v>
      </c>
      <c r="F13" s="667">
        <v>30363</v>
      </c>
    </row>
    <row r="14" spans="1:6" s="36" customFormat="1">
      <c r="A14" s="17" t="s">
        <v>46</v>
      </c>
      <c r="B14" s="361">
        <v>1295</v>
      </c>
      <c r="C14" s="361">
        <v>102</v>
      </c>
      <c r="D14" s="671">
        <v>125</v>
      </c>
      <c r="E14" s="671">
        <v>58</v>
      </c>
      <c r="F14" s="667">
        <v>847</v>
      </c>
    </row>
    <row r="15" spans="1:6" s="36" customFormat="1">
      <c r="A15" s="17" t="s">
        <v>21</v>
      </c>
      <c r="B15" s="361">
        <v>24496</v>
      </c>
      <c r="C15" s="361">
        <v>16414</v>
      </c>
      <c r="D15" s="671">
        <v>15005</v>
      </c>
      <c r="E15" s="671">
        <v>11655</v>
      </c>
      <c r="F15" s="667">
        <v>18990</v>
      </c>
    </row>
    <row r="16" spans="1:6" s="36" customFormat="1">
      <c r="A16" s="19" t="s">
        <v>22</v>
      </c>
      <c r="B16" s="362">
        <v>193</v>
      </c>
      <c r="C16" s="362">
        <v>1</v>
      </c>
      <c r="D16" s="672">
        <v>1</v>
      </c>
      <c r="E16" s="672">
        <v>5</v>
      </c>
      <c r="F16" s="673">
        <v>5</v>
      </c>
    </row>
    <row r="17" spans="1:6" s="36" customFormat="1">
      <c r="A17" s="23" t="s">
        <v>42</v>
      </c>
      <c r="B17" s="364">
        <f t="shared" ref="B17:F17" si="1">SUM(B12:B16)</f>
        <v>74788</v>
      </c>
      <c r="C17" s="364">
        <f t="shared" si="1"/>
        <v>53738</v>
      </c>
      <c r="D17" s="676">
        <f t="shared" si="1"/>
        <v>57493</v>
      </c>
      <c r="E17" s="676">
        <f t="shared" si="1"/>
        <v>50945</v>
      </c>
      <c r="F17" s="677">
        <f t="shared" si="1"/>
        <v>68006</v>
      </c>
    </row>
    <row r="18" spans="1:6" s="36" customFormat="1">
      <c r="A18" s="21" t="s">
        <v>43</v>
      </c>
      <c r="B18" s="363">
        <f t="shared" ref="B18:F18" si="2">+B11+B17</f>
        <v>126031</v>
      </c>
      <c r="C18" s="363">
        <f t="shared" si="2"/>
        <v>96670</v>
      </c>
      <c r="D18" s="674">
        <f t="shared" si="2"/>
        <v>111722</v>
      </c>
      <c r="E18" s="674">
        <f t="shared" si="2"/>
        <v>113366</v>
      </c>
      <c r="F18" s="675">
        <f t="shared" si="2"/>
        <v>136683</v>
      </c>
    </row>
    <row r="19" spans="1:6" s="36" customFormat="1">
      <c r="A19" s="17"/>
      <c r="B19" s="365"/>
      <c r="C19" s="365"/>
      <c r="D19" s="678"/>
      <c r="E19" s="678"/>
      <c r="F19" s="679"/>
    </row>
    <row r="20" spans="1:6" s="36" customFormat="1">
      <c r="A20" s="17" t="s">
        <v>92</v>
      </c>
      <c r="B20" s="361">
        <v>60517</v>
      </c>
      <c r="C20" s="361">
        <v>42425</v>
      </c>
      <c r="D20" s="671">
        <v>53231</v>
      </c>
      <c r="E20" s="671">
        <v>53215</v>
      </c>
      <c r="F20" s="667">
        <v>67633</v>
      </c>
    </row>
    <row r="21" spans="1:6" s="36" customFormat="1" collapsed="1">
      <c r="A21" s="19" t="s">
        <v>89</v>
      </c>
      <c r="B21" s="362">
        <v>84</v>
      </c>
      <c r="C21" s="362">
        <v>47</v>
      </c>
      <c r="D21" s="672">
        <v>59</v>
      </c>
      <c r="E21" s="672">
        <v>319</v>
      </c>
      <c r="F21" s="673">
        <v>1</v>
      </c>
    </row>
    <row r="22" spans="1:6" s="36" customFormat="1">
      <c r="A22" s="21" t="s">
        <v>47</v>
      </c>
      <c r="B22" s="363">
        <f t="shared" ref="B22:F22" si="3">SUM(B20:B21)</f>
        <v>60601</v>
      </c>
      <c r="C22" s="363">
        <f t="shared" si="3"/>
        <v>42472</v>
      </c>
      <c r="D22" s="674">
        <f t="shared" si="3"/>
        <v>53290</v>
      </c>
      <c r="E22" s="674">
        <f t="shared" si="3"/>
        <v>53534</v>
      </c>
      <c r="F22" s="675">
        <f t="shared" si="3"/>
        <v>67634</v>
      </c>
    </row>
    <row r="23" spans="1:6" s="36" customFormat="1">
      <c r="A23" s="17" t="s">
        <v>94</v>
      </c>
      <c r="B23" s="361">
        <v>23635</v>
      </c>
      <c r="C23" s="361">
        <v>14415</v>
      </c>
      <c r="D23" s="671">
        <v>20400</v>
      </c>
      <c r="E23" s="671">
        <v>21669</v>
      </c>
      <c r="F23" s="667">
        <v>20893</v>
      </c>
    </row>
    <row r="24" spans="1:6" s="36" customFormat="1">
      <c r="A24" s="17" t="s">
        <v>48</v>
      </c>
      <c r="B24" s="361">
        <v>3034</v>
      </c>
      <c r="C24" s="361">
        <v>2837</v>
      </c>
      <c r="D24" s="671">
        <v>3488</v>
      </c>
      <c r="E24" s="671">
        <v>3488</v>
      </c>
      <c r="F24" s="667">
        <v>3114</v>
      </c>
    </row>
    <row r="25" spans="1:6" s="36" customFormat="1">
      <c r="A25" s="17" t="s">
        <v>23</v>
      </c>
      <c r="B25" s="366">
        <v>1720</v>
      </c>
      <c r="C25" s="366">
        <v>1282</v>
      </c>
      <c r="D25" s="680">
        <v>1410</v>
      </c>
      <c r="E25" s="680">
        <v>1473</v>
      </c>
      <c r="F25" s="681">
        <v>2014</v>
      </c>
    </row>
    <row r="26" spans="1:6" s="36" customFormat="1">
      <c r="A26" s="19" t="s">
        <v>85</v>
      </c>
      <c r="B26" s="367">
        <v>438</v>
      </c>
      <c r="C26" s="367">
        <v>619</v>
      </c>
      <c r="D26" s="682">
        <v>702</v>
      </c>
      <c r="E26" s="682">
        <v>1736</v>
      </c>
      <c r="F26" s="683">
        <v>2225</v>
      </c>
    </row>
    <row r="27" spans="1:6" s="36" customFormat="1">
      <c r="A27" s="21" t="s">
        <v>49</v>
      </c>
      <c r="B27" s="363">
        <f t="shared" ref="B27:F27" si="4">SUM(B23:B26)</f>
        <v>28827</v>
      </c>
      <c r="C27" s="363">
        <f t="shared" si="4"/>
        <v>19153</v>
      </c>
      <c r="D27" s="674">
        <f t="shared" si="4"/>
        <v>26000</v>
      </c>
      <c r="E27" s="674">
        <f t="shared" si="4"/>
        <v>28366</v>
      </c>
      <c r="F27" s="675">
        <f t="shared" si="4"/>
        <v>28246</v>
      </c>
    </row>
    <row r="28" spans="1:6" s="36" customFormat="1">
      <c r="A28" s="17" t="s">
        <v>94</v>
      </c>
      <c r="B28" s="361">
        <v>1513</v>
      </c>
      <c r="C28" s="361">
        <v>5966</v>
      </c>
      <c r="D28" s="671">
        <v>3255</v>
      </c>
      <c r="E28" s="671">
        <v>2977</v>
      </c>
      <c r="F28" s="667">
        <v>3981</v>
      </c>
    </row>
    <row r="29" spans="1:6" s="36" customFormat="1">
      <c r="A29" s="17" t="s">
        <v>83</v>
      </c>
      <c r="B29" s="361">
        <v>33008</v>
      </c>
      <c r="C29" s="361">
        <v>27477</v>
      </c>
      <c r="D29" s="671">
        <v>27564</v>
      </c>
      <c r="E29" s="671">
        <v>26556</v>
      </c>
      <c r="F29" s="667">
        <v>35196</v>
      </c>
    </row>
    <row r="30" spans="1:6" s="36" customFormat="1">
      <c r="A30" s="17" t="s">
        <v>24</v>
      </c>
      <c r="B30" s="361">
        <v>2026</v>
      </c>
      <c r="C30" s="361">
        <v>1602</v>
      </c>
      <c r="D30" s="671">
        <v>1613</v>
      </c>
      <c r="E30" s="671">
        <v>1933</v>
      </c>
      <c r="F30" s="667">
        <v>1626</v>
      </c>
    </row>
    <row r="31" spans="1:6" s="36" customFormat="1" ht="25.5">
      <c r="A31" s="19" t="s">
        <v>51</v>
      </c>
      <c r="B31" s="362">
        <v>56</v>
      </c>
      <c r="C31" s="467">
        <v>0</v>
      </c>
      <c r="D31" s="684">
        <v>0</v>
      </c>
      <c r="E31" s="684">
        <v>0</v>
      </c>
      <c r="F31" s="685">
        <v>0</v>
      </c>
    </row>
    <row r="32" spans="1:6" s="36" customFormat="1">
      <c r="A32" s="23" t="s">
        <v>50</v>
      </c>
      <c r="B32" s="364">
        <f t="shared" ref="B32:F32" si="5">SUM(B28:B31)</f>
        <v>36603</v>
      </c>
      <c r="C32" s="364">
        <f t="shared" si="5"/>
        <v>35045</v>
      </c>
      <c r="D32" s="676">
        <f t="shared" si="5"/>
        <v>32432</v>
      </c>
      <c r="E32" s="676">
        <f t="shared" si="5"/>
        <v>31466</v>
      </c>
      <c r="F32" s="677">
        <f t="shared" si="5"/>
        <v>40803</v>
      </c>
    </row>
    <row r="33" spans="1:6" s="36" customFormat="1" ht="15" customHeight="1">
      <c r="A33" s="21" t="s">
        <v>52</v>
      </c>
      <c r="B33" s="363">
        <f t="shared" ref="B33:F33" si="6">+B22+B27+B32</f>
        <v>126031</v>
      </c>
      <c r="C33" s="363">
        <f t="shared" si="6"/>
        <v>96670</v>
      </c>
      <c r="D33" s="674">
        <f t="shared" si="6"/>
        <v>111722</v>
      </c>
      <c r="E33" s="674">
        <f t="shared" si="6"/>
        <v>113366</v>
      </c>
      <c r="F33" s="675">
        <f t="shared" si="6"/>
        <v>136683</v>
      </c>
    </row>
    <row r="34" spans="1:6" s="36" customFormat="1" ht="15" customHeight="1">
      <c r="A34" s="21"/>
      <c r="B34" s="22"/>
      <c r="C34" s="22"/>
      <c r="D34" s="22"/>
      <c r="E34" s="22"/>
      <c r="F34" s="553"/>
    </row>
    <row r="35" spans="1:6" s="36" customFormat="1" ht="15" customHeight="1">
      <c r="A35" s="65"/>
      <c r="B35" s="22"/>
      <c r="C35" s="22"/>
      <c r="D35" s="22"/>
      <c r="E35" s="22"/>
      <c r="F35" s="553"/>
    </row>
    <row r="36" spans="1:6" s="36" customFormat="1" ht="15" customHeight="1">
      <c r="A36" s="21" t="s">
        <v>180</v>
      </c>
      <c r="B36" s="22"/>
      <c r="C36" s="22"/>
      <c r="D36" s="22"/>
      <c r="E36" s="22"/>
      <c r="F36" s="553"/>
    </row>
    <row r="37" spans="1:6" s="36" customFormat="1" ht="15" customHeight="1">
      <c r="A37" s="17" t="s">
        <v>178</v>
      </c>
      <c r="B37" s="18">
        <f t="shared" ref="B37:F37" si="7">B18</f>
        <v>126031</v>
      </c>
      <c r="C37" s="18">
        <f t="shared" si="7"/>
        <v>96670</v>
      </c>
      <c r="D37" s="18">
        <f t="shared" si="7"/>
        <v>111722</v>
      </c>
      <c r="E37" s="18">
        <f t="shared" si="7"/>
        <v>113366</v>
      </c>
      <c r="F37" s="551">
        <f t="shared" si="7"/>
        <v>136683</v>
      </c>
    </row>
    <row r="38" spans="1:6" s="36" customFormat="1" ht="15" customHeight="1">
      <c r="A38" s="17" t="s">
        <v>25</v>
      </c>
      <c r="B38" s="18">
        <f t="shared" ref="B38:F38" si="8">-(B25+B26+B29+B30)</f>
        <v>-37192</v>
      </c>
      <c r="C38" s="18">
        <f t="shared" si="8"/>
        <v>-30980</v>
      </c>
      <c r="D38" s="18">
        <f t="shared" si="8"/>
        <v>-31289</v>
      </c>
      <c r="E38" s="18">
        <f t="shared" si="8"/>
        <v>-31698</v>
      </c>
      <c r="F38" s="551">
        <f t="shared" si="8"/>
        <v>-41061</v>
      </c>
    </row>
    <row r="39" spans="1:6" s="36" customFormat="1" ht="15" customHeight="1">
      <c r="A39" s="23" t="s">
        <v>179</v>
      </c>
      <c r="B39" s="24">
        <f t="shared" ref="B39:F39" si="9">B37+B38</f>
        <v>88839</v>
      </c>
      <c r="C39" s="24">
        <f t="shared" si="9"/>
        <v>65690</v>
      </c>
      <c r="D39" s="24">
        <f t="shared" si="9"/>
        <v>80433</v>
      </c>
      <c r="E39" s="24">
        <f t="shared" si="9"/>
        <v>81668</v>
      </c>
      <c r="F39" s="554">
        <f t="shared" si="9"/>
        <v>95622</v>
      </c>
    </row>
    <row r="40" spans="1:6" s="36" customFormat="1" ht="15" customHeight="1">
      <c r="A40" s="17" t="s">
        <v>197</v>
      </c>
      <c r="B40" s="245">
        <v>82229</v>
      </c>
      <c r="C40" s="245">
        <v>64945</v>
      </c>
      <c r="D40" s="245">
        <v>72732</v>
      </c>
      <c r="E40" s="245">
        <v>83649</v>
      </c>
      <c r="F40" s="532">
        <v>87537</v>
      </c>
    </row>
    <row r="41" spans="1:6" s="36" customFormat="1" ht="15" customHeight="1">
      <c r="A41" s="17"/>
      <c r="B41" s="18"/>
      <c r="C41" s="18"/>
      <c r="D41" s="18"/>
      <c r="E41" s="18"/>
      <c r="F41" s="551"/>
    </row>
    <row r="42" spans="1:6" s="36" customFormat="1" ht="15" customHeight="1">
      <c r="A42" s="21" t="s">
        <v>181</v>
      </c>
      <c r="B42" s="18"/>
      <c r="C42" s="18"/>
      <c r="D42" s="18"/>
      <c r="E42" s="18"/>
      <c r="F42" s="551"/>
    </row>
    <row r="43" spans="1:6" s="36" customFormat="1" ht="15" customHeight="1">
      <c r="A43" s="17" t="s">
        <v>147</v>
      </c>
      <c r="B43" s="18">
        <f t="shared" ref="B43:F43" si="10">-(B23+B24+B28)</f>
        <v>-28182</v>
      </c>
      <c r="C43" s="18">
        <f t="shared" si="10"/>
        <v>-23218</v>
      </c>
      <c r="D43" s="18">
        <f t="shared" si="10"/>
        <v>-27143</v>
      </c>
      <c r="E43" s="18">
        <f t="shared" si="10"/>
        <v>-28134</v>
      </c>
      <c r="F43" s="551">
        <f t="shared" si="10"/>
        <v>-27988</v>
      </c>
    </row>
    <row r="44" spans="1:6" s="36" customFormat="1" ht="15" customHeight="1">
      <c r="A44" s="17" t="s">
        <v>175</v>
      </c>
      <c r="B44" s="18">
        <v>-75</v>
      </c>
      <c r="C44" s="531">
        <v>0</v>
      </c>
      <c r="D44" s="531">
        <v>0</v>
      </c>
      <c r="E44" s="531">
        <v>0</v>
      </c>
      <c r="F44" s="635">
        <v>0</v>
      </c>
    </row>
    <row r="45" spans="1:6" s="36" customFormat="1" ht="15" customHeight="1">
      <c r="A45" s="17" t="s">
        <v>177</v>
      </c>
      <c r="B45" s="18">
        <f t="shared" ref="B45:F45" si="11">+B14+B15</f>
        <v>25791</v>
      </c>
      <c r="C45" s="18">
        <f t="shared" si="11"/>
        <v>16516</v>
      </c>
      <c r="D45" s="18">
        <f t="shared" si="11"/>
        <v>15130</v>
      </c>
      <c r="E45" s="18">
        <f t="shared" si="11"/>
        <v>11713</v>
      </c>
      <c r="F45" s="551">
        <f t="shared" si="11"/>
        <v>19837</v>
      </c>
    </row>
    <row r="46" spans="1:6" s="36" customFormat="1">
      <c r="A46" s="23" t="s">
        <v>176</v>
      </c>
      <c r="B46" s="24">
        <f t="shared" ref="B46:F46" si="12">B43+B44+B45</f>
        <v>-2466</v>
      </c>
      <c r="C46" s="24">
        <f t="shared" si="12"/>
        <v>-6702</v>
      </c>
      <c r="D46" s="24">
        <f t="shared" si="12"/>
        <v>-12013</v>
      </c>
      <c r="E46" s="24">
        <f t="shared" si="12"/>
        <v>-16421</v>
      </c>
      <c r="F46" s="554">
        <f t="shared" si="12"/>
        <v>-8151</v>
      </c>
    </row>
    <row r="47" spans="1:6" s="36" customFormat="1" ht="27.75" customHeight="1">
      <c r="A47" s="396" t="s">
        <v>346</v>
      </c>
      <c r="B47" s="25"/>
      <c r="C47" s="25"/>
      <c r="D47" s="25"/>
      <c r="E47" s="25"/>
      <c r="F47" s="25"/>
    </row>
    <row r="48" spans="1:6" s="36" customFormat="1">
      <c r="B48" s="25"/>
      <c r="C48" s="25"/>
      <c r="D48" s="25"/>
      <c r="E48" s="25"/>
      <c r="F48" s="25"/>
    </row>
  </sheetData>
  <phoneticPr fontId="10" type="noConversion"/>
  <pageMargins left="0.70866141732283472" right="0.70866141732283472" top="0.74803149606299213" bottom="0.74803149606299213" header="0.31496062992125984" footer="0.31496062992125984"/>
  <pageSetup paperSize="9" scale="90"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108"/>
  <sheetViews>
    <sheetView showGridLines="0" zoomScaleNormal="100" workbookViewId="0">
      <pane xSplit="1" ySplit="4" topLeftCell="D5" activePane="bottomRight" state="frozen"/>
      <selection activeCell="H57" sqref="H57"/>
      <selection pane="topRight" activeCell="H57" sqref="H57"/>
      <selection pane="bottomLeft" activeCell="H57" sqref="H57"/>
      <selection pane="bottomRight"/>
    </sheetView>
  </sheetViews>
  <sheetFormatPr defaultColWidth="9.140625" defaultRowHeight="12.75"/>
  <cols>
    <col min="1" max="1" width="48.140625" style="121" customWidth="1"/>
    <col min="2" max="2" width="9.7109375" style="121" customWidth="1"/>
    <col min="3" max="16384" width="9.140625" style="121"/>
  </cols>
  <sheetData>
    <row r="1" spans="1:6" s="222" customFormat="1">
      <c r="A1" s="96" t="s">
        <v>0</v>
      </c>
      <c r="B1" s="125"/>
      <c r="C1" s="125"/>
      <c r="D1" s="125"/>
      <c r="E1" s="125"/>
      <c r="F1" s="575"/>
    </row>
    <row r="2" spans="1:6" s="222" customFormat="1">
      <c r="A2" s="96" t="s">
        <v>198</v>
      </c>
      <c r="B2" s="125"/>
      <c r="C2" s="125"/>
      <c r="D2" s="125"/>
      <c r="E2" s="125"/>
      <c r="F2" s="575"/>
    </row>
    <row r="3" spans="1:6">
      <c r="A3" s="116"/>
      <c r="B3" s="101"/>
      <c r="C3" s="101"/>
      <c r="D3" s="101"/>
      <c r="E3" s="101"/>
      <c r="F3" s="576"/>
    </row>
    <row r="4" spans="1:6" ht="14.25">
      <c r="A4" s="117" t="s">
        <v>1</v>
      </c>
      <c r="B4" s="102" t="s">
        <v>313</v>
      </c>
      <c r="C4" s="102">
        <v>2018</v>
      </c>
      <c r="D4" s="102">
        <v>2019</v>
      </c>
      <c r="E4" s="102">
        <v>2020</v>
      </c>
      <c r="F4" s="577">
        <v>2021</v>
      </c>
    </row>
    <row r="5" spans="1:6">
      <c r="A5" s="104"/>
      <c r="B5" s="168"/>
      <c r="F5" s="430"/>
    </row>
    <row r="6" spans="1:6">
      <c r="A6" s="104" t="s">
        <v>115</v>
      </c>
      <c r="B6" s="105"/>
      <c r="F6" s="430"/>
    </row>
    <row r="7" spans="1:6">
      <c r="A7" s="103" t="s">
        <v>54</v>
      </c>
      <c r="B7" s="107">
        <v>24152</v>
      </c>
      <c r="C7" s="107">
        <v>24200</v>
      </c>
      <c r="D7" s="107">
        <v>21897</v>
      </c>
      <c r="E7" s="107">
        <v>19146</v>
      </c>
      <c r="F7" s="636">
        <v>23559</v>
      </c>
    </row>
    <row r="8" spans="1:6">
      <c r="A8" s="103" t="s">
        <v>57</v>
      </c>
      <c r="B8" s="107">
        <v>5110</v>
      </c>
      <c r="C8" s="107">
        <v>3922</v>
      </c>
      <c r="D8" s="107">
        <v>4700</v>
      </c>
      <c r="E8" s="107">
        <v>5189</v>
      </c>
      <c r="F8" s="636">
        <v>5466</v>
      </c>
    </row>
    <row r="9" spans="1:6">
      <c r="A9" s="118" t="s">
        <v>116</v>
      </c>
      <c r="B9" s="108">
        <v>-75</v>
      </c>
      <c r="C9" s="108">
        <v>322</v>
      </c>
      <c r="D9" s="108">
        <v>99</v>
      </c>
      <c r="E9" s="108">
        <v>746</v>
      </c>
      <c r="F9" s="637">
        <v>-73</v>
      </c>
    </row>
    <row r="10" spans="1:6">
      <c r="A10" s="104" t="s">
        <v>63</v>
      </c>
      <c r="B10" s="109">
        <f t="shared" ref="B10:F10" si="0">SUM(B7:B9)</f>
        <v>29187</v>
      </c>
      <c r="C10" s="109">
        <f t="shared" si="0"/>
        <v>28444</v>
      </c>
      <c r="D10" s="109">
        <f t="shared" si="0"/>
        <v>26696</v>
      </c>
      <c r="E10" s="109">
        <f t="shared" si="0"/>
        <v>25081</v>
      </c>
      <c r="F10" s="638">
        <f t="shared" si="0"/>
        <v>28952</v>
      </c>
    </row>
    <row r="11" spans="1:6">
      <c r="A11" s="119"/>
      <c r="B11" s="110"/>
      <c r="F11" s="430"/>
    </row>
    <row r="12" spans="1:6" ht="14.25" customHeight="1">
      <c r="A12" s="103" t="s">
        <v>117</v>
      </c>
      <c r="B12" s="107">
        <v>329</v>
      </c>
      <c r="C12" s="107">
        <v>-675</v>
      </c>
      <c r="D12" s="107">
        <v>-610</v>
      </c>
      <c r="E12" s="107">
        <v>244</v>
      </c>
      <c r="F12" s="636">
        <v>459</v>
      </c>
    </row>
    <row r="13" spans="1:6">
      <c r="A13" s="103" t="s">
        <v>170</v>
      </c>
      <c r="B13" s="107">
        <v>-1280</v>
      </c>
      <c r="C13" s="107">
        <v>-392</v>
      </c>
      <c r="D13" s="107">
        <v>-376</v>
      </c>
      <c r="E13" s="107">
        <v>-340</v>
      </c>
      <c r="F13" s="636">
        <v>-330</v>
      </c>
    </row>
    <row r="14" spans="1:6">
      <c r="A14" s="118" t="s">
        <v>118</v>
      </c>
      <c r="B14" s="108">
        <v>-7306</v>
      </c>
      <c r="C14" s="108">
        <v>-5896</v>
      </c>
      <c r="D14" s="108">
        <v>-5501</v>
      </c>
      <c r="E14" s="108">
        <v>-4531</v>
      </c>
      <c r="F14" s="637">
        <v>-5211</v>
      </c>
    </row>
    <row r="15" spans="1:6">
      <c r="A15" s="104" t="s">
        <v>64</v>
      </c>
      <c r="B15" s="109">
        <f t="shared" ref="B15:F15" si="1">SUM(B10:B14)</f>
        <v>20930</v>
      </c>
      <c r="C15" s="109">
        <f t="shared" si="1"/>
        <v>21481</v>
      </c>
      <c r="D15" s="109">
        <f t="shared" si="1"/>
        <v>20209</v>
      </c>
      <c r="E15" s="109">
        <f t="shared" si="1"/>
        <v>20454</v>
      </c>
      <c r="F15" s="638">
        <f t="shared" si="1"/>
        <v>23870</v>
      </c>
    </row>
    <row r="16" spans="1:6">
      <c r="A16" s="103" t="s">
        <v>65</v>
      </c>
      <c r="B16" s="107">
        <v>1398</v>
      </c>
      <c r="C16" s="107">
        <v>-3391</v>
      </c>
      <c r="D16" s="107">
        <v>-2971</v>
      </c>
      <c r="E16" s="107">
        <v>2166</v>
      </c>
      <c r="F16" s="636">
        <v>-244</v>
      </c>
    </row>
    <row r="17" spans="1:6">
      <c r="A17" s="342" t="s">
        <v>113</v>
      </c>
      <c r="B17" s="107">
        <v>-1412</v>
      </c>
      <c r="C17" s="107">
        <v>-1462</v>
      </c>
      <c r="D17" s="107">
        <v>-1140</v>
      </c>
      <c r="E17" s="107">
        <v>-486</v>
      </c>
      <c r="F17" s="636">
        <v>-510</v>
      </c>
    </row>
    <row r="18" spans="1:6">
      <c r="A18" s="343" t="s">
        <v>165</v>
      </c>
      <c r="B18" s="108">
        <v>464</v>
      </c>
      <c r="C18" s="108">
        <v>186</v>
      </c>
      <c r="D18" s="108">
        <v>53</v>
      </c>
      <c r="E18" s="108">
        <v>70</v>
      </c>
      <c r="F18" s="637">
        <v>36</v>
      </c>
    </row>
    <row r="19" spans="1:6">
      <c r="A19" s="104" t="s">
        <v>119</v>
      </c>
      <c r="B19" s="109">
        <f t="shared" ref="B19:F19" si="2">B15+B16+B17+B18</f>
        <v>21380</v>
      </c>
      <c r="C19" s="109">
        <f t="shared" si="2"/>
        <v>16814</v>
      </c>
      <c r="D19" s="109">
        <f t="shared" si="2"/>
        <v>16151</v>
      </c>
      <c r="E19" s="109">
        <f t="shared" si="2"/>
        <v>22204</v>
      </c>
      <c r="F19" s="638">
        <f t="shared" si="2"/>
        <v>23152</v>
      </c>
    </row>
    <row r="20" spans="1:6">
      <c r="A20" s="119"/>
      <c r="B20" s="110"/>
      <c r="F20" s="430"/>
    </row>
    <row r="21" spans="1:6">
      <c r="A21" s="27" t="s">
        <v>120</v>
      </c>
      <c r="B21" s="30"/>
      <c r="F21" s="430"/>
    </row>
    <row r="22" spans="1:6">
      <c r="A22" s="103" t="s">
        <v>121</v>
      </c>
      <c r="B22" s="28">
        <v>-1742</v>
      </c>
      <c r="C22" s="28">
        <v>-2000</v>
      </c>
      <c r="D22" s="28">
        <v>-1662</v>
      </c>
      <c r="E22" s="28">
        <v>-1459</v>
      </c>
      <c r="F22" s="615">
        <v>-1970</v>
      </c>
    </row>
    <row r="23" spans="1:6">
      <c r="A23" s="103" t="s">
        <v>148</v>
      </c>
      <c r="B23" s="111">
        <v>179</v>
      </c>
      <c r="C23" s="121">
        <v>78</v>
      </c>
      <c r="D23" s="121">
        <v>718</v>
      </c>
      <c r="E23" s="121">
        <v>39</v>
      </c>
      <c r="F23" s="430">
        <v>93</v>
      </c>
    </row>
    <row r="24" spans="1:6">
      <c r="A24" s="103" t="s">
        <v>122</v>
      </c>
      <c r="B24" s="107">
        <v>-1021</v>
      </c>
      <c r="C24" s="121">
        <v>-846</v>
      </c>
      <c r="D24" s="353">
        <v>-1016</v>
      </c>
      <c r="E24" s="353">
        <v>-1337</v>
      </c>
      <c r="F24" s="578">
        <v>-1389</v>
      </c>
    </row>
    <row r="25" spans="1:6">
      <c r="A25" s="103" t="s">
        <v>123</v>
      </c>
      <c r="B25" s="30">
        <v>2</v>
      </c>
      <c r="C25" s="468">
        <v>0</v>
      </c>
      <c r="D25" s="417">
        <v>1</v>
      </c>
      <c r="E25" s="468">
        <v>0</v>
      </c>
      <c r="F25" s="580">
        <v>0</v>
      </c>
    </row>
    <row r="26" spans="1:6">
      <c r="A26" s="103" t="s">
        <v>135</v>
      </c>
      <c r="B26" s="30">
        <v>-520</v>
      </c>
      <c r="C26" s="353">
        <v>-1575</v>
      </c>
      <c r="D26" s="353">
        <v>-7706</v>
      </c>
      <c r="E26" s="353">
        <v>-13583</v>
      </c>
      <c r="F26" s="578">
        <v>-2334</v>
      </c>
    </row>
    <row r="27" spans="1:6">
      <c r="A27" s="103" t="s">
        <v>124</v>
      </c>
      <c r="B27" s="106">
        <v>1560</v>
      </c>
      <c r="C27" s="417">
        <v>166</v>
      </c>
      <c r="D27" s="468">
        <v>0</v>
      </c>
      <c r="E27" s="468">
        <v>0</v>
      </c>
      <c r="F27" s="430">
        <v>-7</v>
      </c>
    </row>
    <row r="28" spans="1:6">
      <c r="A28" s="118" t="s">
        <v>125</v>
      </c>
      <c r="B28" s="108">
        <v>784</v>
      </c>
      <c r="C28" s="108">
        <v>-124</v>
      </c>
      <c r="D28" s="108">
        <v>-18</v>
      </c>
      <c r="E28" s="108">
        <v>54</v>
      </c>
      <c r="F28" s="637">
        <v>-514</v>
      </c>
    </row>
    <row r="29" spans="1:6">
      <c r="A29" s="104" t="s">
        <v>126</v>
      </c>
      <c r="B29" s="109">
        <f t="shared" ref="B29:F29" si="3">SUM(B22:B28)</f>
        <v>-758</v>
      </c>
      <c r="C29" s="109">
        <f t="shared" si="3"/>
        <v>-4301</v>
      </c>
      <c r="D29" s="109">
        <f t="shared" si="3"/>
        <v>-9683</v>
      </c>
      <c r="E29" s="109">
        <f t="shared" si="3"/>
        <v>-16286</v>
      </c>
      <c r="F29" s="638">
        <f t="shared" si="3"/>
        <v>-6121</v>
      </c>
    </row>
    <row r="30" spans="1:6">
      <c r="A30" s="104"/>
      <c r="B30" s="109"/>
      <c r="F30" s="430"/>
    </row>
    <row r="31" spans="1:6">
      <c r="A31" s="104" t="s">
        <v>127</v>
      </c>
      <c r="B31" s="109"/>
      <c r="F31" s="430"/>
    </row>
    <row r="32" spans="1:6">
      <c r="A32" s="103" t="s">
        <v>128</v>
      </c>
      <c r="B32" s="353">
        <v>-8252</v>
      </c>
      <c r="C32" s="353">
        <v>-8487</v>
      </c>
      <c r="D32" s="353">
        <v>-7653</v>
      </c>
      <c r="E32" s="353">
        <v>-8506</v>
      </c>
      <c r="F32" s="578">
        <v>-8889</v>
      </c>
    </row>
    <row r="33" spans="1:6">
      <c r="A33" s="103" t="s">
        <v>129</v>
      </c>
      <c r="B33" s="353">
        <v>-3</v>
      </c>
      <c r="C33" s="121">
        <v>-9</v>
      </c>
      <c r="D33" s="121">
        <v>-10</v>
      </c>
      <c r="E33" s="468">
        <v>0</v>
      </c>
      <c r="F33" s="580">
        <v>0</v>
      </c>
    </row>
    <row r="34" spans="1:6">
      <c r="A34" s="103" t="s">
        <v>339</v>
      </c>
      <c r="B34" s="468">
        <v>0</v>
      </c>
      <c r="C34" s="535">
        <v>-4002</v>
      </c>
      <c r="D34" s="468">
        <v>0</v>
      </c>
      <c r="E34" s="468">
        <v>0</v>
      </c>
      <c r="F34" s="580">
        <v>0</v>
      </c>
    </row>
    <row r="35" spans="1:6">
      <c r="A35" s="103" t="s">
        <v>130</v>
      </c>
      <c r="B35" s="106">
        <v>-19</v>
      </c>
      <c r="C35" s="468">
        <v>0</v>
      </c>
      <c r="D35" s="468">
        <v>0</v>
      </c>
      <c r="E35" s="121">
        <v>-216</v>
      </c>
      <c r="F35" s="430">
        <v>-823</v>
      </c>
    </row>
    <row r="36" spans="1:6">
      <c r="A36" s="103" t="s">
        <v>77</v>
      </c>
      <c r="B36" s="468">
        <v>0</v>
      </c>
      <c r="C36" s="535">
        <v>-9705</v>
      </c>
      <c r="D36" s="468">
        <v>0</v>
      </c>
      <c r="E36" s="468">
        <v>0</v>
      </c>
      <c r="F36" s="580">
        <v>0</v>
      </c>
    </row>
    <row r="37" spans="1:6">
      <c r="A37" s="103" t="s">
        <v>131</v>
      </c>
      <c r="B37" s="107">
        <v>-236</v>
      </c>
      <c r="C37" s="417">
        <v>-198</v>
      </c>
      <c r="D37" s="535">
        <v>1287</v>
      </c>
      <c r="E37" s="535">
        <v>-274</v>
      </c>
      <c r="F37" s="639">
        <v>1034</v>
      </c>
    </row>
    <row r="38" spans="1:6">
      <c r="A38" s="118" t="s">
        <v>132</v>
      </c>
      <c r="B38" s="108">
        <v>765</v>
      </c>
      <c r="C38" s="108">
        <v>800</v>
      </c>
      <c r="D38" s="108">
        <v>-1648</v>
      </c>
      <c r="E38" s="108">
        <v>444</v>
      </c>
      <c r="F38" s="637">
        <v>-1645</v>
      </c>
    </row>
    <row r="39" spans="1:6">
      <c r="A39" s="104" t="s">
        <v>133</v>
      </c>
      <c r="B39" s="109">
        <f t="shared" ref="B39:F39" si="4">SUM(B32:B38)</f>
        <v>-7745</v>
      </c>
      <c r="C39" s="109">
        <f t="shared" si="4"/>
        <v>-21601</v>
      </c>
      <c r="D39" s="109">
        <f t="shared" si="4"/>
        <v>-8024</v>
      </c>
      <c r="E39" s="109">
        <f t="shared" si="4"/>
        <v>-8552</v>
      </c>
      <c r="F39" s="638">
        <f t="shared" si="4"/>
        <v>-10323</v>
      </c>
    </row>
    <row r="40" spans="1:6">
      <c r="A40" s="118"/>
      <c r="B40" s="108"/>
      <c r="F40" s="430"/>
    </row>
    <row r="41" spans="1:6">
      <c r="A41" s="120" t="s">
        <v>134</v>
      </c>
      <c r="B41" s="112">
        <f t="shared" ref="B41:F41" si="5">+B19+B29+B39</f>
        <v>12877</v>
      </c>
      <c r="C41" s="112">
        <f t="shared" si="5"/>
        <v>-9088</v>
      </c>
      <c r="D41" s="112">
        <f t="shared" si="5"/>
        <v>-1556</v>
      </c>
      <c r="E41" s="112">
        <f t="shared" si="5"/>
        <v>-2634</v>
      </c>
      <c r="F41" s="640">
        <f t="shared" si="5"/>
        <v>6708</v>
      </c>
    </row>
    <row r="42" spans="1:6">
      <c r="A42" s="78"/>
      <c r="B42" s="78"/>
      <c r="E42" s="417"/>
      <c r="F42" s="417"/>
    </row>
    <row r="43" spans="1:6">
      <c r="A43" s="393" t="s">
        <v>347</v>
      </c>
      <c r="B43" s="78"/>
    </row>
    <row r="44" spans="1:6">
      <c r="A44" s="8"/>
      <c r="B44" s="78"/>
    </row>
    <row r="45" spans="1:6">
      <c r="A45" s="100"/>
    </row>
    <row r="46" spans="1:6">
      <c r="A46" s="100"/>
    </row>
    <row r="47" spans="1:6">
      <c r="A47" s="100"/>
    </row>
    <row r="48" spans="1:6">
      <c r="A48" s="100"/>
    </row>
    <row r="49" spans="1:1">
      <c r="A49" s="100"/>
    </row>
    <row r="50" spans="1:1">
      <c r="A50" s="100"/>
    </row>
    <row r="51" spans="1:1">
      <c r="A51" s="100"/>
    </row>
    <row r="52" spans="1:1">
      <c r="A52" s="100"/>
    </row>
    <row r="53" spans="1:1">
      <c r="A53" s="100"/>
    </row>
    <row r="54" spans="1:1">
      <c r="A54" s="100"/>
    </row>
    <row r="55" spans="1:1">
      <c r="A55" s="100"/>
    </row>
    <row r="56" spans="1:1">
      <c r="A56" s="100"/>
    </row>
    <row r="57" spans="1:1">
      <c r="A57" s="100"/>
    </row>
    <row r="58" spans="1:1">
      <c r="A58" s="100"/>
    </row>
    <row r="59" spans="1:1">
      <c r="A59" s="100"/>
    </row>
    <row r="60" spans="1:1">
      <c r="A60" s="100"/>
    </row>
    <row r="61" spans="1:1">
      <c r="A61" s="100"/>
    </row>
    <row r="62" spans="1:1">
      <c r="A62" s="100"/>
    </row>
    <row r="63" spans="1:1">
      <c r="A63" s="100"/>
    </row>
    <row r="64" spans="1:1">
      <c r="A64" s="100"/>
    </row>
    <row r="65" spans="1:1">
      <c r="A65" s="100"/>
    </row>
    <row r="66" spans="1:1">
      <c r="A66" s="100"/>
    </row>
    <row r="67" spans="1:1">
      <c r="A67" s="100"/>
    </row>
    <row r="68" spans="1:1">
      <c r="A68" s="100"/>
    </row>
    <row r="69" spans="1:1">
      <c r="A69" s="100"/>
    </row>
    <row r="70" spans="1:1">
      <c r="A70" s="100"/>
    </row>
    <row r="71" spans="1:1">
      <c r="A71" s="100"/>
    </row>
    <row r="72" spans="1:1">
      <c r="A72" s="100"/>
    </row>
    <row r="73" spans="1:1">
      <c r="A73" s="100"/>
    </row>
    <row r="74" spans="1:1">
      <c r="A74" s="100"/>
    </row>
    <row r="75" spans="1:1">
      <c r="A75" s="100"/>
    </row>
    <row r="76" spans="1:1">
      <c r="A76" s="100"/>
    </row>
    <row r="77" spans="1:1">
      <c r="A77" s="100"/>
    </row>
    <row r="78" spans="1:1">
      <c r="A78" s="100"/>
    </row>
    <row r="79" spans="1:1">
      <c r="A79" s="100"/>
    </row>
    <row r="80" spans="1:1">
      <c r="A80" s="100"/>
    </row>
    <row r="81" spans="1:1">
      <c r="A81" s="100"/>
    </row>
    <row r="82" spans="1:1">
      <c r="A82" s="100"/>
    </row>
    <row r="83" spans="1:1">
      <c r="A83" s="100"/>
    </row>
    <row r="84" spans="1:1">
      <c r="A84" s="100"/>
    </row>
    <row r="85" spans="1:1">
      <c r="A85" s="100"/>
    </row>
    <row r="86" spans="1:1">
      <c r="A86" s="100"/>
    </row>
    <row r="87" spans="1:1">
      <c r="A87" s="100"/>
    </row>
    <row r="88" spans="1:1">
      <c r="A88" s="100"/>
    </row>
    <row r="89" spans="1:1">
      <c r="A89" s="100"/>
    </row>
    <row r="90" spans="1:1">
      <c r="A90" s="100"/>
    </row>
    <row r="91" spans="1:1">
      <c r="A91" s="100"/>
    </row>
    <row r="92" spans="1:1">
      <c r="A92" s="100"/>
    </row>
    <row r="93" spans="1:1">
      <c r="A93" s="100"/>
    </row>
    <row r="94" spans="1:1">
      <c r="A94" s="100"/>
    </row>
    <row r="95" spans="1:1">
      <c r="A95" s="100"/>
    </row>
    <row r="96" spans="1:1">
      <c r="A96" s="100"/>
    </row>
    <row r="97" spans="1:1">
      <c r="A97" s="100"/>
    </row>
    <row r="98" spans="1:1">
      <c r="A98" s="100"/>
    </row>
    <row r="99" spans="1:1">
      <c r="A99" s="100"/>
    </row>
    <row r="100" spans="1:1">
      <c r="A100" s="100"/>
    </row>
    <row r="101" spans="1:1">
      <c r="A101" s="100"/>
    </row>
    <row r="102" spans="1:1">
      <c r="A102" s="100"/>
    </row>
    <row r="103" spans="1:1">
      <c r="A103" s="100"/>
    </row>
    <row r="104" spans="1:1">
      <c r="A104" s="100"/>
    </row>
    <row r="105" spans="1:1">
      <c r="A105" s="100"/>
    </row>
    <row r="106" spans="1:1">
      <c r="A106" s="100"/>
    </row>
    <row r="107" spans="1:1">
      <c r="A107" s="100"/>
    </row>
    <row r="108" spans="1:1">
      <c r="A108" s="100"/>
    </row>
  </sheetData>
  <pageMargins left="0.70866141732283472" right="0.70866141732283472" top="0.74803149606299213" bottom="0.74803149606299213" header="0.31496062992125984" footer="0.31496062992125984"/>
  <pageSetup paperSize="9" scale="94"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97"/>
  <sheetViews>
    <sheetView showGridLines="0" zoomScaleNormal="100" workbookViewId="0">
      <pane xSplit="1" ySplit="4" topLeftCell="B27" activePane="bottomRight" state="frozen"/>
      <selection activeCell="H57" sqref="H57"/>
      <selection pane="topRight" activeCell="H57" sqref="H57"/>
      <selection pane="bottomLeft" activeCell="H57" sqref="H57"/>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7" width="10.5703125" style="4" customWidth="1"/>
    <col min="8" max="16384" width="9.140625" style="4"/>
  </cols>
  <sheetData>
    <row r="1" spans="1:7" s="126" customFormat="1">
      <c r="A1" s="96" t="s">
        <v>11</v>
      </c>
      <c r="B1" s="142"/>
      <c r="C1" s="142"/>
      <c r="D1" s="142"/>
      <c r="E1" s="142"/>
      <c r="F1" s="142"/>
      <c r="G1" s="142"/>
    </row>
    <row r="2" spans="1:7" s="126" customFormat="1">
      <c r="A2" s="96" t="s">
        <v>58</v>
      </c>
      <c r="B2" s="142"/>
      <c r="C2" s="142"/>
      <c r="D2" s="142"/>
      <c r="E2" s="142"/>
      <c r="F2" s="142"/>
      <c r="G2" s="432"/>
    </row>
    <row r="3" spans="1:7">
      <c r="A3" s="92" t="s">
        <v>402</v>
      </c>
      <c r="B3" s="93"/>
      <c r="C3" s="93"/>
      <c r="D3" s="93"/>
      <c r="E3" s="93"/>
      <c r="F3" s="93"/>
      <c r="G3" s="624"/>
    </row>
    <row r="4" spans="1:7" s="36" customFormat="1" ht="15.75" customHeight="1">
      <c r="A4" s="94" t="s">
        <v>97</v>
      </c>
      <c r="B4" s="141">
        <v>2017</v>
      </c>
      <c r="C4" s="141"/>
      <c r="D4" s="141">
        <v>2018</v>
      </c>
      <c r="E4" s="141">
        <v>2019</v>
      </c>
      <c r="F4" s="141">
        <v>2020</v>
      </c>
      <c r="G4" s="281">
        <v>2021</v>
      </c>
    </row>
    <row r="5" spans="1:7" s="36" customFormat="1" ht="14.25">
      <c r="A5" s="53" t="s">
        <v>413</v>
      </c>
      <c r="B5" s="28">
        <v>90132</v>
      </c>
      <c r="C5" s="28"/>
      <c r="D5" s="28">
        <v>97132</v>
      </c>
      <c r="E5" s="28">
        <v>106104</v>
      </c>
      <c r="F5" s="28">
        <v>100554</v>
      </c>
      <c r="G5" s="615">
        <v>129545</v>
      </c>
    </row>
    <row r="6" spans="1:7" s="36" customFormat="1">
      <c r="A6" s="54"/>
      <c r="B6" s="40"/>
      <c r="C6" s="40"/>
      <c r="D6" s="40"/>
      <c r="E6" s="40"/>
      <c r="F6" s="40"/>
      <c r="G6" s="646"/>
    </row>
    <row r="7" spans="1:7" s="36" customFormat="1" ht="14.25">
      <c r="A7" s="71" t="s">
        <v>377</v>
      </c>
      <c r="B7" s="57">
        <v>2017</v>
      </c>
      <c r="C7" s="57"/>
      <c r="D7" s="57">
        <v>2018</v>
      </c>
      <c r="E7" s="57">
        <f>E4</f>
        <v>2019</v>
      </c>
      <c r="F7" s="57">
        <f>F4</f>
        <v>2020</v>
      </c>
      <c r="G7" s="641">
        <f>G4</f>
        <v>2021</v>
      </c>
    </row>
    <row r="8" spans="1:7" s="34" customFormat="1">
      <c r="A8" s="54" t="s">
        <v>28</v>
      </c>
      <c r="B8" s="28">
        <v>85653</v>
      </c>
      <c r="C8" s="28"/>
      <c r="D8" s="28">
        <v>95363</v>
      </c>
      <c r="E8" s="28">
        <v>103756</v>
      </c>
      <c r="F8" s="28">
        <v>99787</v>
      </c>
      <c r="G8" s="615">
        <v>110912</v>
      </c>
    </row>
    <row r="9" spans="1:7">
      <c r="A9" s="54" t="s">
        <v>189</v>
      </c>
      <c r="B9" s="35" t="s">
        <v>245</v>
      </c>
      <c r="C9" s="35"/>
      <c r="D9" s="418">
        <v>0.11</v>
      </c>
      <c r="E9" s="418">
        <v>0.09</v>
      </c>
      <c r="F9" s="418">
        <v>-0.04</v>
      </c>
      <c r="G9" s="647">
        <v>0.11</v>
      </c>
    </row>
    <row r="10" spans="1:7" s="34" customFormat="1">
      <c r="A10" s="54" t="s">
        <v>190</v>
      </c>
      <c r="B10" s="35" t="s">
        <v>245</v>
      </c>
      <c r="C10" s="35"/>
      <c r="D10" s="418">
        <v>0.08</v>
      </c>
      <c r="E10" s="418">
        <v>0.04</v>
      </c>
      <c r="F10" s="418">
        <v>0</v>
      </c>
      <c r="G10" s="647">
        <v>0.16</v>
      </c>
    </row>
    <row r="11" spans="1:7" s="34" customFormat="1">
      <c r="A11" s="54" t="s">
        <v>191</v>
      </c>
      <c r="B11" s="35" t="s">
        <v>245</v>
      </c>
      <c r="C11" s="35"/>
      <c r="D11" s="418">
        <v>0.08</v>
      </c>
      <c r="E11" s="418">
        <v>0.02</v>
      </c>
      <c r="F11" s="418">
        <v>-0.03</v>
      </c>
      <c r="G11" s="647">
        <v>0.14000000000000001</v>
      </c>
    </row>
    <row r="12" spans="1:7" s="34" customFormat="1" ht="14.25">
      <c r="A12" s="54" t="s">
        <v>59</v>
      </c>
      <c r="B12" s="49">
        <v>22383</v>
      </c>
      <c r="C12" s="435"/>
      <c r="D12" s="49">
        <v>24510</v>
      </c>
      <c r="E12" s="49">
        <f>'APMs calculated'!L20</f>
        <v>26597</v>
      </c>
      <c r="F12" s="49">
        <f>'APMs calculated'!P20</f>
        <v>24335</v>
      </c>
      <c r="G12" s="579">
        <f>'APMs calculated'!T20</f>
        <v>29025</v>
      </c>
    </row>
    <row r="13" spans="1:7" s="34" customFormat="1" ht="14.25">
      <c r="A13" s="54" t="s">
        <v>357</v>
      </c>
      <c r="B13" s="246">
        <v>0.26100000000000001</v>
      </c>
      <c r="C13" s="435"/>
      <c r="D13" s="246">
        <v>0.25700000000000001</v>
      </c>
      <c r="E13" s="246">
        <f>E12/E8</f>
        <v>0.25634180191988898</v>
      </c>
      <c r="F13" s="246">
        <f>F12/F8</f>
        <v>0.243869441911271</v>
      </c>
      <c r="G13" s="625">
        <f>G12/G8</f>
        <v>0.26169395556837854</v>
      </c>
    </row>
    <row r="14" spans="1:7" s="34" customFormat="1">
      <c r="A14" s="54" t="s">
        <v>54</v>
      </c>
      <c r="B14" s="28">
        <v>18748</v>
      </c>
      <c r="C14" s="28"/>
      <c r="D14" s="28">
        <v>21187</v>
      </c>
      <c r="E14" s="28">
        <v>21897</v>
      </c>
      <c r="F14" s="28">
        <v>19146</v>
      </c>
      <c r="G14" s="615">
        <v>23559</v>
      </c>
    </row>
    <row r="15" spans="1:7" s="34" customFormat="1">
      <c r="A15" s="54" t="s">
        <v>60</v>
      </c>
      <c r="B15" s="32">
        <v>0.219</v>
      </c>
      <c r="C15" s="32"/>
      <c r="D15" s="32">
        <v>0.222</v>
      </c>
      <c r="E15" s="32">
        <v>0.21104321677782489</v>
      </c>
      <c r="F15" s="32">
        <v>0.192</v>
      </c>
      <c r="G15" s="618">
        <v>0.21199999999999999</v>
      </c>
    </row>
    <row r="16" spans="1:7" s="34" customFormat="1">
      <c r="A16" s="54" t="s">
        <v>61</v>
      </c>
      <c r="B16" s="49">
        <v>-1071</v>
      </c>
      <c r="C16" s="49"/>
      <c r="D16" s="49">
        <v>-644</v>
      </c>
      <c r="E16" s="49">
        <v>-359</v>
      </c>
      <c r="F16" s="49">
        <v>-245</v>
      </c>
      <c r="G16" s="579">
        <v>-234</v>
      </c>
    </row>
    <row r="17" spans="1:7" s="34" customFormat="1">
      <c r="A17" s="54" t="s">
        <v>62</v>
      </c>
      <c r="B17" s="246">
        <v>-1.2999999999999999E-2</v>
      </c>
      <c r="C17" s="246"/>
      <c r="D17" s="246">
        <f>D16/D8</f>
        <v>-6.7531432526241834E-3</v>
      </c>
      <c r="E17" s="246">
        <f>E16/E8</f>
        <v>-3.4600408651065963E-3</v>
      </c>
      <c r="F17" s="246">
        <f>F16/F8</f>
        <v>-2.4552296391313496E-3</v>
      </c>
      <c r="G17" s="625">
        <f>G16/G8</f>
        <v>-2.1097807270628968E-3</v>
      </c>
    </row>
    <row r="18" spans="1:7" s="34" customFormat="1">
      <c r="A18" s="54" t="s">
        <v>32</v>
      </c>
      <c r="B18" s="28">
        <v>17591</v>
      </c>
      <c r="C18" s="28"/>
      <c r="D18" s="28">
        <v>20844</v>
      </c>
      <c r="E18" s="28">
        <f>'Y IS SEK'!D46</f>
        <v>21572</v>
      </c>
      <c r="F18" s="28">
        <f>'Y IS SEK'!E46</f>
        <v>18825</v>
      </c>
      <c r="G18" s="615">
        <f>'Y IS SEK'!F46</f>
        <v>23410</v>
      </c>
    </row>
    <row r="19" spans="1:7" s="34" customFormat="1">
      <c r="A19" s="54" t="s">
        <v>98</v>
      </c>
      <c r="B19" s="32">
        <f>+B18/B8</f>
        <v>0.20537517658459131</v>
      </c>
      <c r="C19" s="32"/>
      <c r="D19" s="32">
        <f>+D18/D8</f>
        <v>0.21857533844363117</v>
      </c>
      <c r="E19" s="32">
        <f>+E18/E8</f>
        <v>0.20791086780523535</v>
      </c>
      <c r="F19" s="32">
        <f>+F18/F8</f>
        <v>0.18865182839448025</v>
      </c>
      <c r="G19" s="618">
        <f>+G18/G8</f>
        <v>0.21106823427582228</v>
      </c>
    </row>
    <row r="20" spans="1:7" s="34" customFormat="1">
      <c r="A20" s="54" t="s">
        <v>55</v>
      </c>
      <c r="B20" s="28">
        <v>12661</v>
      </c>
      <c r="C20" s="28"/>
      <c r="D20" s="28">
        <v>16336</v>
      </c>
      <c r="E20" s="28">
        <f>'Y IS SEK'!D51</f>
        <v>16543</v>
      </c>
      <c r="F20" s="28">
        <v>14783</v>
      </c>
      <c r="G20" s="615">
        <v>18134</v>
      </c>
    </row>
    <row r="21" spans="1:7" s="34" customFormat="1">
      <c r="A21" s="54" t="s">
        <v>34</v>
      </c>
      <c r="B21" s="28">
        <v>16674</v>
      </c>
      <c r="C21" s="28"/>
      <c r="D21" s="28">
        <v>106435</v>
      </c>
      <c r="E21" s="28">
        <f>'Y IS SEK'!D53</f>
        <v>16543</v>
      </c>
      <c r="F21" s="28">
        <v>14783</v>
      </c>
      <c r="G21" s="615">
        <v>18134</v>
      </c>
    </row>
    <row r="22" spans="1:7" s="34" customFormat="1">
      <c r="A22" s="54"/>
      <c r="B22" s="168"/>
      <c r="C22" s="168"/>
      <c r="D22" s="168"/>
      <c r="E22" s="168"/>
      <c r="F22" s="168"/>
      <c r="G22" s="459"/>
    </row>
    <row r="23" spans="1:7">
      <c r="A23" s="71" t="s">
        <v>358</v>
      </c>
      <c r="B23" s="57">
        <v>2017</v>
      </c>
      <c r="C23" s="57"/>
      <c r="D23" s="57">
        <v>2018</v>
      </c>
      <c r="E23" s="57">
        <f>E4</f>
        <v>2019</v>
      </c>
      <c r="F23" s="57">
        <f>F4</f>
        <v>2020</v>
      </c>
      <c r="G23" s="641">
        <f>G4</f>
        <v>2021</v>
      </c>
    </row>
    <row r="24" spans="1:7">
      <c r="A24" s="54" t="s">
        <v>72</v>
      </c>
      <c r="B24" s="15">
        <v>33631</v>
      </c>
      <c r="C24" s="15"/>
      <c r="D24" s="15">
        <v>35894</v>
      </c>
      <c r="E24" s="15">
        <v>37805</v>
      </c>
      <c r="F24" s="15">
        <v>39606</v>
      </c>
      <c r="G24" s="600">
        <v>41272</v>
      </c>
    </row>
    <row r="25" spans="1:7">
      <c r="A25" s="54" t="s">
        <v>73</v>
      </c>
      <c r="B25" s="49">
        <v>2547</v>
      </c>
      <c r="C25" s="49"/>
      <c r="D25" s="49">
        <v>2657</v>
      </c>
      <c r="E25" s="49">
        <v>2744.5046951461445</v>
      </c>
      <c r="F25" s="49">
        <v>2519</v>
      </c>
      <c r="G25" s="579">
        <v>2687</v>
      </c>
    </row>
    <row r="26" spans="1:7">
      <c r="A26" s="54"/>
      <c r="B26" s="122"/>
      <c r="C26" s="122"/>
      <c r="D26" s="122"/>
      <c r="E26" s="122"/>
      <c r="F26" s="122"/>
      <c r="G26" s="648"/>
    </row>
    <row r="27" spans="1:7" s="34" customFormat="1" ht="14.25">
      <c r="A27" s="71" t="s">
        <v>404</v>
      </c>
      <c r="B27" s="425" t="s">
        <v>410</v>
      </c>
      <c r="C27" s="425"/>
      <c r="D27" s="422" t="s">
        <v>411</v>
      </c>
      <c r="E27" s="422">
        <f>E4</f>
        <v>2019</v>
      </c>
      <c r="F27" s="422">
        <f>F4</f>
        <v>2020</v>
      </c>
      <c r="G27" s="642">
        <f>G4</f>
        <v>2021</v>
      </c>
    </row>
    <row r="28" spans="1:7" s="34" customFormat="1">
      <c r="A28" s="54" t="s">
        <v>63</v>
      </c>
      <c r="B28" s="18">
        <v>29187</v>
      </c>
      <c r="C28" s="18"/>
      <c r="D28" s="18">
        <v>28444</v>
      </c>
      <c r="E28" s="18">
        <f>'Y CF SEK'!D10</f>
        <v>26696</v>
      </c>
      <c r="F28" s="18">
        <f>'Y CF SEK'!E10</f>
        <v>25081</v>
      </c>
      <c r="G28" s="551">
        <f>'Y CF SEK'!F10</f>
        <v>28952</v>
      </c>
    </row>
    <row r="29" spans="1:7" s="34" customFormat="1">
      <c r="A29" s="54" t="s">
        <v>64</v>
      </c>
      <c r="B29" s="18">
        <v>20930</v>
      </c>
      <c r="C29" s="18"/>
      <c r="D29" s="18">
        <v>21481</v>
      </c>
      <c r="E29" s="18">
        <v>20209</v>
      </c>
      <c r="F29" s="18">
        <v>20454</v>
      </c>
      <c r="G29" s="551">
        <v>23870</v>
      </c>
    </row>
    <row r="30" spans="1:7" s="34" customFormat="1">
      <c r="A30" s="54" t="s">
        <v>65</v>
      </c>
      <c r="B30" s="18">
        <v>1398</v>
      </c>
      <c r="C30" s="18"/>
      <c r="D30" s="18">
        <v>-3391</v>
      </c>
      <c r="E30" s="18">
        <f>'Y CF SEK'!D16</f>
        <v>-2971</v>
      </c>
      <c r="F30" s="18">
        <f>'Y CF SEK'!E16</f>
        <v>2166</v>
      </c>
      <c r="G30" s="551">
        <f>'Y CF SEK'!F16</f>
        <v>-244</v>
      </c>
    </row>
    <row r="31" spans="1:7" s="34" customFormat="1">
      <c r="A31" s="54" t="s">
        <v>113</v>
      </c>
      <c r="B31" s="18">
        <v>-1412</v>
      </c>
      <c r="C31" s="18"/>
      <c r="D31" s="18">
        <v>-1462</v>
      </c>
      <c r="E31" s="18">
        <f>'Y CF SEK'!D17</f>
        <v>-1140</v>
      </c>
      <c r="F31" s="18">
        <f>'Y CF SEK'!E17</f>
        <v>-486</v>
      </c>
      <c r="G31" s="551">
        <f>'Y CF SEK'!F17</f>
        <v>-510</v>
      </c>
    </row>
    <row r="32" spans="1:7" s="34" customFormat="1">
      <c r="A32" s="54" t="s">
        <v>114</v>
      </c>
      <c r="B32" s="18">
        <v>-948</v>
      </c>
      <c r="C32" s="18"/>
      <c r="D32" s="18">
        <v>-1276</v>
      </c>
      <c r="E32" s="18">
        <f>'Y CF SEK'!D17+'Y CF SEK'!D18</f>
        <v>-1087</v>
      </c>
      <c r="F32" s="18">
        <f>'Y CF SEK'!E17+'Y CF SEK'!E18</f>
        <v>-416</v>
      </c>
      <c r="G32" s="551">
        <f>'Y CF SEK'!F17+'Y CF SEK'!F18</f>
        <v>-474</v>
      </c>
    </row>
    <row r="33" spans="1:7" s="34" customFormat="1" ht="15" customHeight="1">
      <c r="A33" s="54" t="s">
        <v>62</v>
      </c>
      <c r="B33" s="32">
        <v>-1.0999999999999999E-2</v>
      </c>
      <c r="C33" s="32"/>
      <c r="D33" s="32">
        <f>+D32/D8</f>
        <v>-1.3380451537808164E-2</v>
      </c>
      <c r="E33" s="32">
        <f>+E32/E8</f>
        <v>-1.0476502563707159E-2</v>
      </c>
      <c r="F33" s="32">
        <f>+F32/F8</f>
        <v>-4.1688797137903735E-3</v>
      </c>
      <c r="G33" s="618">
        <f>+G32/G8</f>
        <v>-4.2736583958453552E-3</v>
      </c>
    </row>
    <row r="34" spans="1:7" s="34" customFormat="1">
      <c r="A34" s="54" t="s">
        <v>87</v>
      </c>
      <c r="B34" s="18">
        <v>-758</v>
      </c>
      <c r="C34" s="18"/>
      <c r="D34" s="18">
        <v>-4301</v>
      </c>
      <c r="E34" s="18">
        <f>'Y CF SEK'!D29</f>
        <v>-9683</v>
      </c>
      <c r="F34" s="18">
        <f>'Y CF SEK'!E29</f>
        <v>-16286</v>
      </c>
      <c r="G34" s="551">
        <f>'Y CF SEK'!F29</f>
        <v>-6121</v>
      </c>
    </row>
    <row r="35" spans="1:7" s="34" customFormat="1">
      <c r="A35" s="54" t="s">
        <v>66</v>
      </c>
      <c r="B35" s="18">
        <v>-1742</v>
      </c>
      <c r="C35" s="18"/>
      <c r="D35" s="18">
        <v>-2000</v>
      </c>
      <c r="E35" s="18">
        <f>'Y CF SEK'!D22</f>
        <v>-1662</v>
      </c>
      <c r="F35" s="18">
        <f>'Y CF SEK'!E22</f>
        <v>-1459</v>
      </c>
      <c r="G35" s="551">
        <f>'Y CF SEK'!F22</f>
        <v>-1970</v>
      </c>
    </row>
    <row r="36" spans="1:7" s="34" customFormat="1">
      <c r="A36" s="54" t="s">
        <v>62</v>
      </c>
      <c r="B36" s="32">
        <v>-0.02</v>
      </c>
      <c r="C36" s="32"/>
      <c r="D36" s="32">
        <f>+D35/D8</f>
        <v>-2.0972494573367029E-2</v>
      </c>
      <c r="E36" s="32">
        <f>+E35/E8</f>
        <v>-1.6018350745980955E-2</v>
      </c>
      <c r="F36" s="32">
        <f>+F35/F8</f>
        <v>-1.4621143034663834E-2</v>
      </c>
      <c r="G36" s="618">
        <f>+G35/G8</f>
        <v>-1.7761829197922678E-2</v>
      </c>
    </row>
    <row r="37" spans="1:7" s="34" customFormat="1" ht="15" customHeight="1">
      <c r="A37" s="54" t="s">
        <v>67</v>
      </c>
      <c r="B37" s="244">
        <v>-7745</v>
      </c>
      <c r="C37" s="244"/>
      <c r="D37" s="244">
        <v>-21601</v>
      </c>
      <c r="E37" s="244">
        <f>'Y CF SEK'!D39</f>
        <v>-8024</v>
      </c>
      <c r="F37" s="244">
        <f>'Y CF SEK'!E39</f>
        <v>-8552</v>
      </c>
      <c r="G37" s="626">
        <f>'Y CF SEK'!F39</f>
        <v>-10323</v>
      </c>
    </row>
    <row r="38" spans="1:7" s="34" customFormat="1">
      <c r="A38" s="54" t="s">
        <v>112</v>
      </c>
      <c r="B38" s="245">
        <v>-8255</v>
      </c>
      <c r="C38" s="245"/>
      <c r="D38" s="245">
        <v>-8496</v>
      </c>
      <c r="E38" s="245">
        <f>'Y CF SEK'!D32+'Y CF SEK'!D33</f>
        <v>-7663</v>
      </c>
      <c r="F38" s="245">
        <f>'Y CF SEK'!E32+'Y CF SEK'!E33</f>
        <v>-8506</v>
      </c>
      <c r="G38" s="532">
        <f>'Y CF SEK'!F32+'Y CF SEK'!F33</f>
        <v>-8889</v>
      </c>
    </row>
    <row r="39" spans="1:7" s="34" customFormat="1">
      <c r="A39" s="54" t="s">
        <v>68</v>
      </c>
      <c r="B39" s="245">
        <v>18856</v>
      </c>
      <c r="C39" s="245"/>
      <c r="D39" s="245">
        <v>14133</v>
      </c>
      <c r="E39" s="245">
        <f>SUM('Q CF SEK'!J65:M65)</f>
        <v>14625</v>
      </c>
      <c r="F39" s="245">
        <f>SUM('Q CF SEK'!N65:Q65)</f>
        <v>18910</v>
      </c>
      <c r="G39" s="532">
        <f>SUM('Q CF SEK'!R65:U65)</f>
        <v>19378</v>
      </c>
    </row>
    <row r="40" spans="1:7" s="34" customFormat="1">
      <c r="A40" s="55"/>
      <c r="B40" s="340"/>
      <c r="C40" s="340"/>
      <c r="D40" s="340"/>
      <c r="E40" s="340"/>
      <c r="F40" s="340"/>
      <c r="G40" s="649"/>
    </row>
    <row r="41" spans="1:7" s="34" customFormat="1" ht="14.25">
      <c r="A41" s="71" t="s">
        <v>405</v>
      </c>
      <c r="B41" s="425">
        <v>2017</v>
      </c>
      <c r="C41" s="425"/>
      <c r="D41" s="422">
        <v>2018</v>
      </c>
      <c r="E41" s="422">
        <f>E4</f>
        <v>2019</v>
      </c>
      <c r="F41" s="422">
        <f>F4</f>
        <v>2020</v>
      </c>
      <c r="G41" s="642">
        <f>G4</f>
        <v>2021</v>
      </c>
    </row>
    <row r="42" spans="1:7" s="34" customFormat="1" ht="14.25">
      <c r="A42" s="54" t="s">
        <v>172</v>
      </c>
      <c r="B42" s="28">
        <f>'Y BS SEK'!B18</f>
        <v>126031</v>
      </c>
      <c r="C42" s="434" t="s">
        <v>336</v>
      </c>
      <c r="D42" s="28">
        <f>'Y BS SEK'!C18</f>
        <v>96670</v>
      </c>
      <c r="E42" s="28">
        <f>'Y BS SEK'!D18</f>
        <v>111722</v>
      </c>
      <c r="F42" s="28">
        <f>'Y BS SEK'!E18</f>
        <v>113366</v>
      </c>
      <c r="G42" s="615">
        <f>'Y BS SEK'!F18</f>
        <v>136683</v>
      </c>
    </row>
    <row r="43" spans="1:7" s="40" customFormat="1" ht="14.25">
      <c r="A43" s="54" t="s">
        <v>173</v>
      </c>
      <c r="B43" s="471">
        <v>0.68</v>
      </c>
      <c r="C43" s="435" t="s">
        <v>336</v>
      </c>
      <c r="D43" s="471">
        <v>0.99</v>
      </c>
      <c r="E43" s="471">
        <v>0.98</v>
      </c>
      <c r="F43" s="471">
        <v>0.86</v>
      </c>
      <c r="G43" s="650">
        <v>0.88</v>
      </c>
    </row>
    <row r="44" spans="1:7" s="36" customFormat="1">
      <c r="A44" s="54" t="s">
        <v>406</v>
      </c>
      <c r="B44" s="49">
        <v>64096</v>
      </c>
      <c r="C44" s="49"/>
      <c r="D44" s="18">
        <v>64945</v>
      </c>
      <c r="E44" s="18">
        <v>72732</v>
      </c>
      <c r="F44" s="18">
        <v>83649</v>
      </c>
      <c r="G44" s="551">
        <v>87537</v>
      </c>
    </row>
    <row r="45" spans="1:7" s="12" customFormat="1">
      <c r="A45" s="54" t="s">
        <v>407</v>
      </c>
      <c r="B45" s="339">
        <f>B8/B44</f>
        <v>1.336323639540689</v>
      </c>
      <c r="C45" s="339"/>
      <c r="D45" s="339">
        <f>D8/D44</f>
        <v>1.468365540072369</v>
      </c>
      <c r="E45" s="339">
        <f>E8/E44</f>
        <v>1.4265522741021834</v>
      </c>
      <c r="F45" s="339">
        <f>F8/F44</f>
        <v>1.1929251993448815</v>
      </c>
      <c r="G45" s="627">
        <f>G8/G44</f>
        <v>1.2670299416246844</v>
      </c>
    </row>
    <row r="46" spans="1:7" s="12" customFormat="1">
      <c r="A46" s="54" t="s">
        <v>408</v>
      </c>
      <c r="B46" s="419">
        <f>'APMs calculated'!B36</f>
        <v>0.2930760109835247</v>
      </c>
      <c r="C46" s="419"/>
      <c r="D46" s="419">
        <f>'APMs calculated'!H36</f>
        <v>0.32541381168681194</v>
      </c>
      <c r="E46" s="419">
        <f>'APMs calculated'!L36</f>
        <v>0.3025353352032118</v>
      </c>
      <c r="F46" s="419">
        <f>'APMs calculated'!P36</f>
        <v>0.23076187402120765</v>
      </c>
      <c r="G46" s="628">
        <f>'APMs calculated'!T36</f>
        <v>0.27185076024995147</v>
      </c>
    </row>
    <row r="47" spans="1:7" s="12" customFormat="1" ht="14.25">
      <c r="A47" s="54" t="s">
        <v>248</v>
      </c>
      <c r="B47" s="344">
        <f>-'Q BS SEK'!E46</f>
        <v>2466</v>
      </c>
      <c r="C47" s="435" t="s">
        <v>336</v>
      </c>
      <c r="D47" s="344">
        <f>-'Q BS SEK'!I46</f>
        <v>6702</v>
      </c>
      <c r="E47" s="344">
        <f>-'Y BS SEK'!D46</f>
        <v>12013</v>
      </c>
      <c r="F47" s="344">
        <f>-'Y BS SEK'!E46</f>
        <v>16421</v>
      </c>
      <c r="G47" s="629">
        <f>-'Y BS SEK'!F46</f>
        <v>8151</v>
      </c>
    </row>
    <row r="48" spans="1:7" s="12" customFormat="1" ht="14.25">
      <c r="A48" s="54" t="s">
        <v>249</v>
      </c>
      <c r="B48" s="345">
        <f>B47/B12</f>
        <v>0.110172899075191</v>
      </c>
      <c r="C48" s="435" t="s">
        <v>336</v>
      </c>
      <c r="D48" s="345">
        <f>D47/D12</f>
        <v>0.27343941248470011</v>
      </c>
      <c r="E48" s="345">
        <f>E47/E12</f>
        <v>0.45166748129488288</v>
      </c>
      <c r="F48" s="345">
        <f>F47/F12</f>
        <v>0.67478939798643933</v>
      </c>
      <c r="G48" s="630">
        <f>G47/G12</f>
        <v>0.28082687338501294</v>
      </c>
    </row>
    <row r="49" spans="1:7" s="12" customFormat="1" ht="14.25">
      <c r="A49" s="54" t="s">
        <v>13</v>
      </c>
      <c r="B49" s="28">
        <f>'Y BS SEK'!B22</f>
        <v>60601</v>
      </c>
      <c r="C49" s="435" t="s">
        <v>336</v>
      </c>
      <c r="D49" s="28">
        <f>'Y BS SEK'!C22</f>
        <v>42472</v>
      </c>
      <c r="E49" s="28">
        <f>'Y BS SEK'!D22</f>
        <v>53290</v>
      </c>
      <c r="F49" s="28">
        <f>'Y BS SEK'!E22</f>
        <v>53534</v>
      </c>
      <c r="G49" s="615">
        <f>'Y BS SEK'!F22</f>
        <v>67634</v>
      </c>
    </row>
    <row r="50" spans="1:7" s="12" customFormat="1" ht="14.25">
      <c r="A50" s="54" t="s">
        <v>69</v>
      </c>
      <c r="B50" s="420">
        <f>B47/B49</f>
        <v>4.0692397815217572E-2</v>
      </c>
      <c r="C50" s="435" t="s">
        <v>336</v>
      </c>
      <c r="D50" s="420">
        <f>D47/D49</f>
        <v>0.15779807873422491</v>
      </c>
      <c r="E50" s="420">
        <f>E47/E49</f>
        <v>0.22542690936385815</v>
      </c>
      <c r="F50" s="420">
        <f>F47/F49</f>
        <v>0.30673964209661148</v>
      </c>
      <c r="G50" s="643">
        <f>G47/G49</f>
        <v>0.12051630836561493</v>
      </c>
    </row>
    <row r="51" spans="1:7" s="12" customFormat="1" ht="14.25">
      <c r="A51" s="54" t="s">
        <v>70</v>
      </c>
      <c r="B51" s="420">
        <f>B49/B42</f>
        <v>0.48084201505978685</v>
      </c>
      <c r="C51" s="470" t="s">
        <v>336</v>
      </c>
      <c r="D51" s="420">
        <f>D49/D42</f>
        <v>0.43935036722871623</v>
      </c>
      <c r="E51" s="420">
        <f>E49/E42</f>
        <v>0.47698752260074112</v>
      </c>
      <c r="F51" s="420">
        <f>F49/F42</f>
        <v>0.47222271227704954</v>
      </c>
      <c r="G51" s="643">
        <f>G49/G42</f>
        <v>0.49482378935200427</v>
      </c>
    </row>
    <row r="52" spans="1:7" s="12" customFormat="1" ht="14.25">
      <c r="A52" s="54" t="s">
        <v>71</v>
      </c>
      <c r="B52" s="420">
        <f>'APMs calculated'!B8</f>
        <v>0.30141003131391747</v>
      </c>
      <c r="C52" s="470" t="s">
        <v>336</v>
      </c>
      <c r="D52" s="420">
        <f>'APMs calculated'!H8</f>
        <v>0.33650558233428091</v>
      </c>
      <c r="E52" s="420">
        <f>'APMs calculated'!L8</f>
        <v>0.34741322029051336</v>
      </c>
      <c r="F52" s="420">
        <f>'APMs calculated'!P8</f>
        <v>0.26765986424126514</v>
      </c>
      <c r="G52" s="643">
        <f>'APMs calculated'!T8</f>
        <v>0.30291486638664167</v>
      </c>
    </row>
    <row r="53" spans="1:7" s="37" customFormat="1">
      <c r="A53" s="42"/>
      <c r="B53" s="43"/>
      <c r="C53" s="43"/>
      <c r="D53" s="43"/>
      <c r="E53" s="43"/>
      <c r="F53" s="43"/>
      <c r="G53" s="651"/>
    </row>
    <row r="54" spans="1:7" ht="14.25">
      <c r="A54" s="95" t="s">
        <v>409</v>
      </c>
      <c r="B54" s="426" t="s">
        <v>356</v>
      </c>
      <c r="C54" s="426"/>
      <c r="D54" s="102">
        <v>2018</v>
      </c>
      <c r="E54" s="102">
        <f>E4</f>
        <v>2019</v>
      </c>
      <c r="F54" s="102">
        <f>F4</f>
        <v>2020</v>
      </c>
      <c r="G54" s="577">
        <f>G4</f>
        <v>2021</v>
      </c>
    </row>
    <row r="55" spans="1:7" outlineLevel="1">
      <c r="A55" s="45" t="s">
        <v>352</v>
      </c>
      <c r="B55" s="421">
        <v>13.72</v>
      </c>
      <c r="C55" s="421"/>
      <c r="D55" s="47">
        <v>13.45</v>
      </c>
      <c r="E55" s="631">
        <v>13.6</v>
      </c>
      <c r="F55" s="631">
        <v>12.16</v>
      </c>
      <c r="G55" s="652">
        <v>14.89</v>
      </c>
    </row>
    <row r="56" spans="1:7" outlineLevel="1">
      <c r="A56" s="45" t="s">
        <v>353</v>
      </c>
      <c r="B56" s="421">
        <v>13.61</v>
      </c>
      <c r="C56" s="421"/>
      <c r="D56" s="47">
        <v>13.43</v>
      </c>
      <c r="E56" s="631">
        <v>13.59</v>
      </c>
      <c r="F56" s="631">
        <v>12.14</v>
      </c>
      <c r="G56" s="652">
        <v>14.85</v>
      </c>
    </row>
    <row r="57" spans="1:7" s="11" customFormat="1" ht="15.75" customHeight="1" outlineLevel="1">
      <c r="A57" s="7" t="s">
        <v>74</v>
      </c>
      <c r="B57" s="47">
        <v>7</v>
      </c>
      <c r="C57" s="47"/>
      <c r="D57" s="47">
        <v>6.3</v>
      </c>
      <c r="E57" s="631">
        <v>7</v>
      </c>
      <c r="F57" s="631">
        <v>7.3</v>
      </c>
      <c r="G57" s="652">
        <v>7.6</v>
      </c>
    </row>
    <row r="58" spans="1:7" outlineLevel="1">
      <c r="A58" s="7" t="s">
        <v>75</v>
      </c>
      <c r="B58" s="246">
        <f>B57/B55</f>
        <v>0.51020408163265307</v>
      </c>
      <c r="C58" s="246"/>
      <c r="D58" s="246">
        <f>D57/D55</f>
        <v>0.46840148698884759</v>
      </c>
      <c r="E58" s="32">
        <f>E57/E55</f>
        <v>0.51470588235294124</v>
      </c>
      <c r="F58" s="32">
        <f>F57/F55</f>
        <v>0.60032894736842102</v>
      </c>
      <c r="G58" s="618">
        <f>G57/G55</f>
        <v>0.51040967092008049</v>
      </c>
    </row>
    <row r="59" spans="1:7" outlineLevel="1">
      <c r="A59" s="168" t="s">
        <v>76</v>
      </c>
      <c r="B59" s="48">
        <f>B57/B67</f>
        <v>2.1739130434782608E-2</v>
      </c>
      <c r="C59" s="48"/>
      <c r="D59" s="48">
        <f>D57/D67</f>
        <v>2.1627188465499485E-2</v>
      </c>
      <c r="E59" s="32">
        <f>E57/E67</f>
        <v>2.4305555555555556E-2</v>
      </c>
      <c r="F59" s="32">
        <f>F57/F67</f>
        <v>1.8959561592603175E-2</v>
      </c>
      <c r="G59" s="618">
        <f>G57/G67</f>
        <v>1.4085290138443573E-2</v>
      </c>
    </row>
    <row r="60" spans="1:7" outlineLevel="1">
      <c r="A60" s="7" t="s">
        <v>77</v>
      </c>
      <c r="B60" s="277">
        <v>8</v>
      </c>
      <c r="C60" s="277"/>
      <c r="D60" s="486" t="s">
        <v>145</v>
      </c>
      <c r="E60" s="487" t="s">
        <v>145</v>
      </c>
      <c r="F60" s="487" t="s">
        <v>145</v>
      </c>
      <c r="G60" s="653">
        <v>8</v>
      </c>
    </row>
    <row r="61" spans="1:7" s="11" customFormat="1" outlineLevel="1">
      <c r="A61" s="7" t="s">
        <v>68</v>
      </c>
      <c r="B61" s="47">
        <v>15.53</v>
      </c>
      <c r="C61" s="47"/>
      <c r="D61" s="230">
        <v>11.65</v>
      </c>
      <c r="E61" s="253">
        <v>12.040009878982465</v>
      </c>
      <c r="F61" s="253">
        <v>15.56</v>
      </c>
      <c r="G61" s="654">
        <v>15.91</v>
      </c>
    </row>
    <row r="62" spans="1:7" outlineLevel="1">
      <c r="A62" s="7" t="s">
        <v>13</v>
      </c>
      <c r="B62" s="273">
        <v>50</v>
      </c>
      <c r="C62" s="273"/>
      <c r="D62" s="273">
        <v>35</v>
      </c>
      <c r="E62" s="632">
        <v>44</v>
      </c>
      <c r="F62" s="632">
        <v>44</v>
      </c>
      <c r="G62" s="655">
        <v>56</v>
      </c>
    </row>
    <row r="63" spans="1:7" outlineLevel="1">
      <c r="A63" s="8" t="s">
        <v>79</v>
      </c>
      <c r="B63" s="221">
        <v>354.2</v>
      </c>
      <c r="C63" s="221"/>
      <c r="D63" s="221">
        <v>210.5</v>
      </c>
      <c r="E63" s="221">
        <v>373.6</v>
      </c>
      <c r="F63" s="221">
        <v>421.1</v>
      </c>
      <c r="G63" s="656">
        <v>625.79999999999995</v>
      </c>
    </row>
    <row r="64" spans="1:7" outlineLevel="1">
      <c r="A64" s="8" t="s">
        <v>80</v>
      </c>
      <c r="B64" s="221">
        <v>314.60000000000002</v>
      </c>
      <c r="C64" s="221"/>
      <c r="D64" s="221">
        <v>193.3</v>
      </c>
      <c r="E64" s="221">
        <v>325.2</v>
      </c>
      <c r="F64" s="221">
        <v>368.3</v>
      </c>
      <c r="G64" s="656">
        <v>532.20000000000005</v>
      </c>
    </row>
    <row r="65" spans="1:7" outlineLevel="1">
      <c r="A65" s="8" t="s">
        <v>149</v>
      </c>
      <c r="B65" s="221">
        <v>375.8</v>
      </c>
      <c r="C65" s="221"/>
      <c r="D65" s="221">
        <v>380.8</v>
      </c>
      <c r="E65" s="221">
        <v>386.5</v>
      </c>
      <c r="F65" s="221">
        <v>445.5</v>
      </c>
      <c r="G65" s="656">
        <v>629.4</v>
      </c>
    </row>
    <row r="66" spans="1:7" outlineLevel="1">
      <c r="A66" s="8" t="s">
        <v>150</v>
      </c>
      <c r="B66" s="221">
        <v>277</v>
      </c>
      <c r="C66" s="221"/>
      <c r="D66" s="221">
        <v>205.3</v>
      </c>
      <c r="E66" s="221">
        <v>205</v>
      </c>
      <c r="F66" s="221">
        <v>266.7</v>
      </c>
      <c r="G66" s="656">
        <v>434.1</v>
      </c>
    </row>
    <row r="67" spans="1:7" outlineLevel="1">
      <c r="A67" s="8" t="s">
        <v>81</v>
      </c>
      <c r="B67" s="221">
        <v>322</v>
      </c>
      <c r="C67" s="221"/>
      <c r="D67" s="221">
        <v>291.3</v>
      </c>
      <c r="E67" s="221">
        <v>288</v>
      </c>
      <c r="F67" s="221">
        <v>385.03</v>
      </c>
      <c r="G67" s="656">
        <v>539.57000000000005</v>
      </c>
    </row>
    <row r="68" spans="1:7" outlineLevel="1">
      <c r="A68" s="7" t="s">
        <v>78</v>
      </c>
      <c r="B68" s="221">
        <v>1214.0999999999999</v>
      </c>
      <c r="C68" s="221"/>
      <c r="D68" s="221">
        <v>1213.5</v>
      </c>
      <c r="E68" s="221">
        <v>1214.7</v>
      </c>
      <c r="F68" s="221">
        <v>1215.4000000000001</v>
      </c>
      <c r="G68" s="656">
        <v>1217.7</v>
      </c>
    </row>
    <row r="69" spans="1:7" outlineLevel="1">
      <c r="A69" s="9" t="s">
        <v>86</v>
      </c>
      <c r="B69" s="536">
        <v>1215.8</v>
      </c>
      <c r="C69" s="536"/>
      <c r="D69" s="536">
        <v>1215.3</v>
      </c>
      <c r="E69" s="536">
        <v>1215.8</v>
      </c>
      <c r="F69" s="536">
        <v>1217.2</v>
      </c>
      <c r="G69" s="657">
        <v>1220.5</v>
      </c>
    </row>
    <row r="70" spans="1:7">
      <c r="A70" s="7"/>
      <c r="B70" s="46"/>
      <c r="C70" s="46"/>
      <c r="D70" s="46"/>
      <c r="E70" s="46"/>
      <c r="F70" s="46"/>
      <c r="G70" s="46"/>
    </row>
    <row r="71" spans="1:7">
      <c r="A71" s="8" t="s">
        <v>188</v>
      </c>
      <c r="B71" s="46"/>
      <c r="C71" s="46"/>
      <c r="D71" s="46"/>
      <c r="E71" s="46"/>
      <c r="F71" s="46"/>
      <c r="G71" s="46"/>
    </row>
    <row r="72" spans="1:7">
      <c r="A72" s="8"/>
      <c r="B72" s="168"/>
      <c r="C72" s="168"/>
      <c r="D72" s="168"/>
      <c r="E72" s="168"/>
      <c r="F72" s="168"/>
      <c r="G72" s="168"/>
    </row>
    <row r="73" spans="1:7" ht="16.5">
      <c r="A73" s="368" t="s">
        <v>401</v>
      </c>
      <c r="D73" s="253"/>
      <c r="E73" s="253"/>
      <c r="F73" s="253"/>
      <c r="G73" s="253"/>
    </row>
    <row r="74" spans="1:7" ht="16.5">
      <c r="A74" s="369" t="s">
        <v>403</v>
      </c>
      <c r="B74" s="168"/>
      <c r="C74" s="168"/>
      <c r="D74" s="168"/>
      <c r="E74" s="168"/>
      <c r="F74" s="168"/>
      <c r="G74" s="168"/>
    </row>
    <row r="75" spans="1:7" ht="16.5">
      <c r="A75" s="369"/>
      <c r="D75" s="230"/>
      <c r="E75" s="230"/>
      <c r="F75" s="230"/>
      <c r="G75" s="230"/>
    </row>
    <row r="76" spans="1:7" ht="14.25">
      <c r="A76" s="6"/>
    </row>
    <row r="77" spans="1:7" ht="14.25">
      <c r="A77" s="6"/>
      <c r="B77" s="243"/>
      <c r="C77" s="243"/>
      <c r="D77" s="243"/>
      <c r="E77" s="243"/>
      <c r="F77" s="243"/>
      <c r="G77" s="243"/>
    </row>
    <row r="78" spans="1:7" ht="14.25">
      <c r="A78" s="6"/>
      <c r="B78" s="16"/>
      <c r="C78" s="16"/>
      <c r="D78" s="16"/>
      <c r="E78" s="16"/>
      <c r="F78" s="16"/>
      <c r="G78" s="16"/>
    </row>
    <row r="79" spans="1:7" s="12" customFormat="1" ht="14.25">
      <c r="A79" s="6"/>
      <c r="B79" s="44"/>
      <c r="C79" s="44"/>
      <c r="D79" s="44"/>
      <c r="E79" s="44"/>
      <c r="F79" s="44"/>
      <c r="G79" s="44"/>
    </row>
    <row r="80" spans="1:7" s="12" customFormat="1">
      <c r="B80" s="38"/>
      <c r="C80" s="38"/>
      <c r="D80" s="38"/>
      <c r="E80" s="38"/>
      <c r="F80" s="38"/>
      <c r="G80" s="38"/>
    </row>
    <row r="81" spans="1:7" s="12" customFormat="1">
      <c r="B81" s="38"/>
      <c r="C81" s="38"/>
      <c r="D81" s="38"/>
      <c r="E81" s="38"/>
      <c r="F81" s="38"/>
      <c r="G81" s="38"/>
    </row>
    <row r="82" spans="1:7" s="12" customFormat="1">
      <c r="B82" s="38"/>
      <c r="C82" s="38"/>
      <c r="D82" s="38"/>
      <c r="E82" s="38"/>
      <c r="F82" s="38"/>
      <c r="G82" s="38"/>
    </row>
    <row r="83" spans="1:7" s="12" customFormat="1">
      <c r="B83" s="38"/>
      <c r="C83" s="38"/>
      <c r="D83" s="38"/>
      <c r="E83" s="38"/>
      <c r="F83" s="38"/>
      <c r="G83" s="38"/>
    </row>
    <row r="84" spans="1:7" s="12" customFormat="1">
      <c r="A84" s="4"/>
      <c r="B84" s="4"/>
      <c r="C84" s="4"/>
      <c r="D84" s="4"/>
      <c r="E84" s="4"/>
      <c r="F84" s="4"/>
      <c r="G84" s="4"/>
    </row>
    <row r="85" spans="1:7" s="37" customFormat="1">
      <c r="B85" s="39"/>
      <c r="C85" s="39"/>
      <c r="D85" s="39"/>
      <c r="E85" s="39"/>
      <c r="F85" s="39"/>
      <c r="G85" s="39"/>
    </row>
    <row r="89" spans="1:7">
      <c r="A89" s="11"/>
      <c r="B89" s="11"/>
      <c r="C89" s="11"/>
      <c r="D89" s="11"/>
      <c r="E89" s="11"/>
      <c r="F89" s="11"/>
      <c r="G89" s="11"/>
    </row>
    <row r="90" spans="1:7">
      <c r="B90" s="15"/>
      <c r="C90" s="15"/>
      <c r="D90" s="15"/>
      <c r="E90" s="15"/>
      <c r="F90" s="15"/>
      <c r="G90" s="15"/>
    </row>
    <row r="91" spans="1:7">
      <c r="B91" s="15"/>
      <c r="C91" s="15"/>
      <c r="D91" s="15"/>
      <c r="E91" s="15"/>
      <c r="F91" s="15"/>
      <c r="G91" s="15"/>
    </row>
    <row r="92" spans="1:7">
      <c r="B92" s="15"/>
      <c r="C92" s="15"/>
      <c r="D92" s="15"/>
      <c r="E92" s="15"/>
      <c r="F92" s="15"/>
      <c r="G92" s="15"/>
    </row>
    <row r="93" spans="1:7">
      <c r="B93" s="15"/>
      <c r="C93" s="15"/>
      <c r="D93" s="15"/>
      <c r="E93" s="15"/>
      <c r="F93" s="15"/>
      <c r="G93" s="15"/>
    </row>
    <row r="94" spans="1:7">
      <c r="B94" s="15"/>
      <c r="C94" s="15"/>
      <c r="D94" s="15"/>
      <c r="E94" s="15"/>
      <c r="F94" s="15"/>
      <c r="G94" s="15"/>
    </row>
    <row r="95" spans="1:7" s="11" customFormat="1">
      <c r="B95" s="16"/>
      <c r="C95" s="16"/>
      <c r="D95" s="16"/>
      <c r="E95" s="16"/>
      <c r="F95" s="16"/>
      <c r="G95" s="16"/>
    </row>
    <row r="96" spans="1:7">
      <c r="B96" s="15"/>
      <c r="C96" s="15"/>
      <c r="D96" s="15"/>
      <c r="E96" s="15"/>
      <c r="F96" s="15"/>
      <c r="G96" s="15"/>
    </row>
    <row r="97" spans="2:7">
      <c r="B97" s="15"/>
      <c r="C97" s="15"/>
      <c r="D97" s="15"/>
      <c r="E97" s="15"/>
      <c r="F97" s="15"/>
      <c r="G97" s="15"/>
    </row>
  </sheetData>
  <phoneticPr fontId="10" type="noConversion"/>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40</vt:i4>
      </vt:variant>
    </vt:vector>
  </HeadingPairs>
  <TitlesOfParts>
    <vt:vector size="52"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ACOlgl</cp:lastModifiedBy>
  <cp:lastPrinted>2020-02-24T12:37:11Z</cp:lastPrinted>
  <dcterms:created xsi:type="dcterms:W3CDTF">1999-03-19T15:29:11Z</dcterms:created>
  <dcterms:modified xsi:type="dcterms:W3CDTF">2022-10-17T15:48:54Z</dcterms:modified>
</cp:coreProperties>
</file>