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Group Investor Relations\2018\Q1\Sharp\"/>
    </mc:Choice>
  </mc:AlternateContent>
  <bookViews>
    <workbookView xWindow="0" yWindow="0" windowWidth="10215" windowHeight="5715" tabRatio="773"/>
  </bookViews>
  <sheets>
    <sheet name="START PAGE" sheetId="20" r:id="rId1"/>
    <sheet name=" Q IS SEK" sheetId="5" r:id="rId2"/>
    <sheet name="Q BS SEK" sheetId="8" r:id="rId3"/>
    <sheet name="Q CF SEK" sheetId="31" r:id="rId4"/>
    <sheet name="Q SB SEK" sheetId="28" r:id="rId5"/>
    <sheet name="Y IS SEK" sheetId="10" r:id="rId6"/>
    <sheet name="Y BS SEK" sheetId="9" r:id="rId7"/>
    <sheet name="Y CF SEK" sheetId="25" r:id="rId8"/>
    <sheet name="Key Ratios - SEK" sheetId="13" r:id="rId9"/>
  </sheets>
  <definedNames>
    <definedName name="Adjusted_operating_profit">' Q IS SEK'!$A$65</definedName>
    <definedName name="Basic_earnings">'Key Ratios - SEK'!$A$55</definedName>
    <definedName name="Basic_weighted_average_number_of_shares_outstanding__millions">'Key Ratios - SEK'!$A$68</definedName>
    <definedName name="Calculation_of_capital_employed">'Q BS SEK'!$A$35</definedName>
    <definedName name="Calculation_of_net_indebtedness">'Q BS SEK'!$A$41</definedName>
    <definedName name="Calculation_of_operating_cash_flow">'Q CF SEK'!$A$47</definedName>
    <definedName name="Capital_employed_turnover_ratio">'Key Ratios - SEK'!$A$45</definedName>
    <definedName name="Capital_turnover_ratio__average">'Key Ratios - SEK'!$A$43</definedName>
    <definedName name="Debt_equity_ratio">'Key Ratios - SEK'!$A$50</definedName>
    <definedName name="Dividend_yield">'Key Ratios - SEK'!$A$59</definedName>
    <definedName name="EBITDA">'Key Ratios - SEK'!$A$12</definedName>
    <definedName name="EBITDA_margin">'Key Ratios - SEK'!$A$13</definedName>
    <definedName name="Equity_assets_ratio">'Key Ratios - SEK'!$A$51</definedName>
    <definedName name="Equity_per_share">'Key Ratios - SEK'!$A$62</definedName>
    <definedName name="Interest_Net">' Q IS SEK'!$A$46</definedName>
    <definedName name="Items_affecting_comparability_in_operating_profit">' Q IS SEK'!$A$59</definedName>
    <definedName name="Net_cash_flow_for_the_period">'Q CF SEK'!$A$35</definedName>
    <definedName name="Net_debt___EBITDA_ratio">'Key Ratios - SEK'!$A$48</definedName>
    <definedName name="Operating_cash_surplus">'Q CF SEK'!$A$9</definedName>
    <definedName name="Operating_margin">' Q IS SEK'!$A$43</definedName>
    <definedName name="Operating_margin__excl._items_affecting_comparability">' Q IS SEK'!$A$67</definedName>
    <definedName name="Operating_profit">' Q IS SEK'!$A$35</definedName>
    <definedName name="organic_growth">'Q SB SEK'!$A$7</definedName>
    <definedName name="_xlnm.Print_Area" localSheetId="1">' Q IS SEK'!$A$1:$L$76</definedName>
    <definedName name="_xlnm.Print_Area" localSheetId="8">'Key Ratios - SEK'!$A$1:$C$71</definedName>
    <definedName name="_xlnm.Print_Area" localSheetId="2">'Q BS SEK'!$A$1:$F$47</definedName>
    <definedName name="_xlnm.Print_Area" localSheetId="3">'Q CF SEK'!$A$1:$G$63</definedName>
    <definedName name="_xlnm.Print_Area" localSheetId="4">'Q SB SEK'!$A$1:$C$66</definedName>
    <definedName name="_xlnm.Print_Area" localSheetId="0">'START PAGE'!$A$1:$F$46</definedName>
    <definedName name="_xlnm.Print_Area" localSheetId="6">'Y BS SEK'!$A$1:$C$48</definedName>
    <definedName name="_xlnm.Print_Area" localSheetId="7">'Y CF SEK'!$A$1:$B$40</definedName>
    <definedName name="_xlnm.Print_Area" localSheetId="5">'Y IS SEK'!$A$1:$B$76</definedName>
    <definedName name="Profit_margin">' Q IS SEK'!$A$48</definedName>
    <definedName name="Return_on_Capital_Employed">'Key Ratios - SEK'!$A$46</definedName>
    <definedName name="Return_on_equity">'Key Ratios - SEK'!$A$52</definedName>
    <definedName name="Rteurn_on_equity">'Key Ratios - SEK'!$A$52</definedName>
  </definedNames>
  <calcPr calcId="152511"/>
  <customWorkbookViews>
    <customWorkbookView name="Mattias Olsson - Personal View" guid="{39E37FBE-8800-11D4-AB30-0050048F5760}" mergeInterval="0" personalView="1" maximized="1" windowWidth="1020" windowHeight="579" activeSheetId="1"/>
  </customWorkbookViews>
</workbook>
</file>

<file path=xl/calcChain.xml><?xml version="1.0" encoding="utf-8"?>
<calcChain xmlns="http://schemas.openxmlformats.org/spreadsheetml/2006/main">
  <c r="B70" i="10" l="1"/>
  <c r="B19" i="5"/>
  <c r="B11" i="5"/>
  <c r="E42" i="8"/>
  <c r="E44" i="8"/>
  <c r="E45" i="8"/>
  <c r="B47" i="13"/>
  <c r="B48" i="13"/>
  <c r="B40" i="10"/>
  <c r="B31" i="9"/>
  <c r="B26" i="9"/>
  <c r="B21" i="9"/>
  <c r="B16" i="9"/>
  <c r="B10" i="9"/>
  <c r="B32" i="9"/>
  <c r="B17" i="9"/>
  <c r="C42" i="8"/>
  <c r="C44" i="8"/>
  <c r="C45" i="8"/>
  <c r="F44" i="8"/>
  <c r="D44" i="8"/>
  <c r="D42" i="8"/>
  <c r="D45" i="8"/>
  <c r="B44" i="8"/>
  <c r="F42" i="8"/>
  <c r="F45" i="8"/>
  <c r="B42" i="8"/>
  <c r="B45" i="8"/>
  <c r="F37" i="8"/>
  <c r="E37" i="8"/>
  <c r="D37" i="8"/>
  <c r="C37" i="8"/>
  <c r="B37" i="8"/>
  <c r="E21" i="8"/>
  <c r="E26" i="8"/>
  <c r="E31" i="8"/>
  <c r="E32" i="8"/>
  <c r="F31" i="8"/>
  <c r="F21" i="8"/>
  <c r="F26" i="8"/>
  <c r="F32" i="8"/>
  <c r="D31" i="8"/>
  <c r="C31" i="8"/>
  <c r="B31" i="8"/>
  <c r="B21" i="8"/>
  <c r="B26" i="8"/>
  <c r="B32" i="8"/>
  <c r="D26" i="8"/>
  <c r="C26" i="8"/>
  <c r="C21" i="8"/>
  <c r="C32" i="8"/>
  <c r="D21" i="8"/>
  <c r="D32" i="8"/>
  <c r="E10" i="8"/>
  <c r="E16" i="8"/>
  <c r="E17" i="8"/>
  <c r="E36" i="8"/>
  <c r="E38" i="8"/>
  <c r="F16" i="8"/>
  <c r="F10" i="8"/>
  <c r="F17" i="8"/>
  <c r="F36" i="8"/>
  <c r="F38" i="8"/>
  <c r="D16" i="8"/>
  <c r="C16" i="8"/>
  <c r="B16" i="8"/>
  <c r="B10" i="8"/>
  <c r="B17" i="8"/>
  <c r="B36" i="8"/>
  <c r="B38" i="8"/>
  <c r="D10" i="8"/>
  <c r="D17" i="8"/>
  <c r="D36" i="8"/>
  <c r="D38" i="8"/>
  <c r="C10" i="8"/>
  <c r="C17" i="8"/>
  <c r="C36" i="8"/>
  <c r="C38" i="8"/>
  <c r="J71" i="5"/>
  <c r="I71" i="5"/>
  <c r="H71" i="5"/>
  <c r="G71" i="5"/>
  <c r="F71" i="5"/>
  <c r="J70" i="5"/>
  <c r="I70" i="5"/>
  <c r="H70" i="5"/>
  <c r="G70" i="5"/>
  <c r="F70" i="5"/>
  <c r="J69" i="5"/>
  <c r="I69" i="5"/>
  <c r="H69" i="5"/>
  <c r="G69" i="5"/>
  <c r="F69" i="5"/>
  <c r="J68" i="5"/>
  <c r="I68" i="5"/>
  <c r="H68" i="5"/>
  <c r="G68" i="5"/>
  <c r="F68" i="5"/>
  <c r="J59" i="5"/>
  <c r="I59" i="5"/>
  <c r="H59" i="5"/>
  <c r="G59" i="5"/>
  <c r="F59" i="5"/>
  <c r="J41" i="5"/>
  <c r="I41" i="5"/>
  <c r="H41" i="5"/>
  <c r="G41" i="5"/>
  <c r="F41" i="5"/>
  <c r="J40" i="5"/>
  <c r="I40" i="5"/>
  <c r="H40" i="5"/>
  <c r="G40" i="5"/>
  <c r="F40" i="5"/>
  <c r="J39" i="5"/>
  <c r="I39" i="5"/>
  <c r="H39" i="5"/>
  <c r="G39" i="5"/>
  <c r="F39" i="5"/>
  <c r="J38" i="5"/>
  <c r="I38" i="5"/>
  <c r="H38" i="5"/>
  <c r="G38" i="5"/>
  <c r="F38" i="5"/>
  <c r="J35" i="5"/>
  <c r="I35" i="5"/>
  <c r="I65" i="5"/>
  <c r="I19" i="5"/>
  <c r="I73" i="5"/>
  <c r="H35" i="5"/>
  <c r="H47" i="5"/>
  <c r="G35" i="5"/>
  <c r="G47" i="5"/>
  <c r="F35" i="5"/>
  <c r="F47" i="5"/>
  <c r="J26" i="5"/>
  <c r="I26" i="5"/>
  <c r="H26" i="5"/>
  <c r="G26" i="5"/>
  <c r="F26" i="5"/>
  <c r="G19" i="5"/>
  <c r="G21" i="5"/>
  <c r="J19" i="5"/>
  <c r="J21" i="5"/>
  <c r="H19" i="5"/>
  <c r="F19" i="5"/>
  <c r="F43" i="5"/>
  <c r="E19" i="5"/>
  <c r="D19" i="5"/>
  <c r="C19" i="5"/>
  <c r="J11" i="5"/>
  <c r="I11" i="5"/>
  <c r="H11" i="5"/>
  <c r="G11" i="5"/>
  <c r="F11" i="5"/>
  <c r="E11" i="5"/>
  <c r="D11" i="5"/>
  <c r="C11" i="5"/>
  <c r="F65" i="5"/>
  <c r="J43" i="5"/>
  <c r="G65" i="5"/>
  <c r="G73" i="5"/>
  <c r="F73" i="5"/>
  <c r="B33" i="28"/>
  <c r="B28" i="28"/>
  <c r="B27" i="28"/>
  <c r="B22" i="28"/>
  <c r="B21" i="28"/>
  <c r="B16" i="28"/>
  <c r="B15" i="28"/>
  <c r="B10" i="28"/>
  <c r="B66" i="28"/>
  <c r="B60" i="28"/>
  <c r="B54" i="28"/>
  <c r="B48" i="28"/>
  <c r="B42" i="28"/>
  <c r="B9" i="28"/>
  <c r="G57" i="31"/>
  <c r="G56" i="31"/>
  <c r="G55" i="31"/>
  <c r="G54" i="31"/>
  <c r="G53" i="31"/>
  <c r="G52" i="31"/>
  <c r="G51" i="31"/>
  <c r="G45" i="31"/>
  <c r="G33" i="31"/>
  <c r="G25" i="31"/>
  <c r="G9" i="31"/>
  <c r="G16" i="31"/>
  <c r="B58" i="13"/>
  <c r="B59" i="13"/>
  <c r="B10" i="25"/>
  <c r="B15" i="25" s="1"/>
  <c r="B19" i="25" s="1"/>
  <c r="B40" i="25" s="1"/>
  <c r="B29" i="25"/>
  <c r="B38" i="25"/>
  <c r="B36" i="9"/>
  <c r="F57" i="31"/>
  <c r="F56" i="31"/>
  <c r="F55" i="31"/>
  <c r="F54" i="31"/>
  <c r="F53" i="31"/>
  <c r="F52" i="31"/>
  <c r="F51" i="31"/>
  <c r="F45" i="31"/>
  <c r="F33" i="31"/>
  <c r="F25" i="31"/>
  <c r="F9" i="31"/>
  <c r="F16" i="31" s="1"/>
  <c r="F35" i="31" s="1"/>
  <c r="B37" i="10"/>
  <c r="B38" i="10"/>
  <c r="B39" i="10"/>
  <c r="B11" i="10"/>
  <c r="B67" i="10"/>
  <c r="B68" i="10"/>
  <c r="B69" i="10"/>
  <c r="B58" i="10"/>
  <c r="B34" i="10"/>
  <c r="B46" i="10"/>
  <c r="B26" i="10"/>
  <c r="B19" i="10"/>
  <c r="B21" i="10"/>
  <c r="B44" i="9"/>
  <c r="B42" i="9"/>
  <c r="B45" i="9"/>
  <c r="B37" i="9"/>
  <c r="B9" i="31"/>
  <c r="B16" i="31"/>
  <c r="D9" i="31"/>
  <c r="D16" i="31"/>
  <c r="E9" i="31"/>
  <c r="E16" i="31" s="1"/>
  <c r="E35" i="31" s="1"/>
  <c r="B25" i="31"/>
  <c r="D25" i="31"/>
  <c r="E25" i="31"/>
  <c r="B33" i="31"/>
  <c r="D33" i="31"/>
  <c r="E33" i="31"/>
  <c r="B45" i="31"/>
  <c r="D45" i="31"/>
  <c r="E45" i="31"/>
  <c r="A51" i="31"/>
  <c r="B51" i="31"/>
  <c r="D51" i="31"/>
  <c r="E51" i="31"/>
  <c r="A52" i="31"/>
  <c r="B52" i="31"/>
  <c r="D52" i="31"/>
  <c r="E52" i="31"/>
  <c r="A53" i="31"/>
  <c r="B53" i="31"/>
  <c r="D53" i="31"/>
  <c r="E53" i="31"/>
  <c r="A54" i="31"/>
  <c r="B54" i="31"/>
  <c r="D54" i="31"/>
  <c r="E54" i="31"/>
  <c r="A55" i="31"/>
  <c r="B55" i="31"/>
  <c r="D55" i="31"/>
  <c r="E55" i="31"/>
  <c r="A56" i="31"/>
  <c r="B56" i="31"/>
  <c r="D56" i="31"/>
  <c r="E56" i="31"/>
  <c r="B57" i="31"/>
  <c r="D57" i="31"/>
  <c r="E57" i="31"/>
  <c r="G35" i="31"/>
  <c r="G39" i="31"/>
  <c r="D35" i="31"/>
  <c r="D48" i="31"/>
  <c r="D62" i="31"/>
  <c r="B35" i="31"/>
  <c r="B39" i="31"/>
  <c r="I47" i="5"/>
  <c r="H21" i="5"/>
  <c r="H43" i="5"/>
  <c r="I48" i="5"/>
  <c r="I43" i="5"/>
  <c r="I21" i="5"/>
  <c r="B38" i="9"/>
  <c r="G48" i="31"/>
  <c r="G62" i="31"/>
  <c r="D39" i="31"/>
  <c r="B48" i="31"/>
  <c r="B62" i="31"/>
  <c r="I52" i="5"/>
  <c r="I54" i="5"/>
  <c r="I55" i="5"/>
  <c r="B64" i="10"/>
  <c r="B72" i="10"/>
  <c r="B47" i="10"/>
  <c r="B51" i="10"/>
  <c r="B53" i="10"/>
  <c r="B42" i="10"/>
  <c r="B54" i="10"/>
  <c r="F52" i="5"/>
  <c r="F48" i="5"/>
  <c r="H52" i="5"/>
  <c r="H48" i="5"/>
  <c r="G52" i="5"/>
  <c r="G48" i="5"/>
  <c r="J65" i="5"/>
  <c r="H65" i="5"/>
  <c r="H73" i="5"/>
  <c r="F21" i="5"/>
  <c r="J47" i="5"/>
  <c r="G43" i="5"/>
  <c r="G55" i="5"/>
  <c r="G54" i="5"/>
  <c r="J73" i="5"/>
  <c r="J48" i="5"/>
  <c r="J52" i="5"/>
  <c r="H54" i="5"/>
  <c r="H55" i="5"/>
  <c r="F54" i="5"/>
  <c r="F55" i="5"/>
  <c r="J54" i="5"/>
  <c r="J55" i="5"/>
  <c r="E39" i="31" l="1"/>
  <c r="E48" i="31"/>
  <c r="E62" i="31" s="1"/>
  <c r="F39" i="31"/>
  <c r="F48" i="31"/>
  <c r="F62" i="31" s="1"/>
</calcChain>
</file>

<file path=xl/sharedStrings.xml><?xml version="1.0" encoding="utf-8"?>
<sst xmlns="http://schemas.openxmlformats.org/spreadsheetml/2006/main" count="584" uniqueCount="307">
  <si>
    <t>Atlas Copco Group</t>
  </si>
  <si>
    <t>MSEK</t>
  </si>
  <si>
    <t>Compressor Technique</t>
  </si>
  <si>
    <t>Industrial Technique</t>
  </si>
  <si>
    <t>Total Operating Expense</t>
  </si>
  <si>
    <t>Corporate Items</t>
  </si>
  <si>
    <t>Interest Net</t>
  </si>
  <si>
    <t>Q3</t>
  </si>
  <si>
    <t>Q2</t>
  </si>
  <si>
    <t>Q1</t>
  </si>
  <si>
    <t>Q4</t>
  </si>
  <si>
    <t xml:space="preserve">Atlas Copco Group </t>
  </si>
  <si>
    <t>Inventories</t>
  </si>
  <si>
    <t>Equity</t>
  </si>
  <si>
    <t>Goodwill impairment charge</t>
  </si>
  <si>
    <t>Gross profit</t>
  </si>
  <si>
    <t>Marketing expenses</t>
  </si>
  <si>
    <t>Research and development costs</t>
  </si>
  <si>
    <t>Intangible assets</t>
  </si>
  <si>
    <t>Deferred tax assets</t>
  </si>
  <si>
    <t>Trade and other receivables</t>
  </si>
  <si>
    <t>Cash and cash equivalents</t>
  </si>
  <si>
    <t>Assets classified as held for sale</t>
  </si>
  <si>
    <t>Other liabilities and provisions</t>
  </si>
  <si>
    <t>Provisions</t>
  </si>
  <si>
    <t>Non-interest-bearing liabilities and provisions</t>
  </si>
  <si>
    <t>Dec. 31</t>
  </si>
  <si>
    <t>Administrative expenses</t>
  </si>
  <si>
    <t>Revenues</t>
  </si>
  <si>
    <t>Cost of sales</t>
  </si>
  <si>
    <t>Operating margin</t>
  </si>
  <si>
    <t>Net financial items</t>
  </si>
  <si>
    <t>Profit before tax</t>
  </si>
  <si>
    <t>Income tax expense</t>
  </si>
  <si>
    <t>Profit for the period</t>
  </si>
  <si>
    <t>Profit for the period, margin</t>
  </si>
  <si>
    <t>Adjusted operating profit</t>
  </si>
  <si>
    <t>Operating margin, excl. items affecting comparability</t>
  </si>
  <si>
    <t>Adjusted operating margin</t>
  </si>
  <si>
    <t>Orders received</t>
  </si>
  <si>
    <t>Group adjustments</t>
  </si>
  <si>
    <t>Total non-current assets</t>
  </si>
  <si>
    <t>Total current assets</t>
  </si>
  <si>
    <t>TOTAL ASSETS</t>
  </si>
  <si>
    <t>Rental equipment</t>
  </si>
  <si>
    <t>Other property, plant and equipment</t>
  </si>
  <si>
    <t>Other financial assets</t>
  </si>
  <si>
    <t>TOTAL EQUITY</t>
  </si>
  <si>
    <t>Post-employment benefits</t>
  </si>
  <si>
    <t>Total non-current liabilities</t>
  </si>
  <si>
    <t>Total current liabilities</t>
  </si>
  <si>
    <t>Liabilities associated with assets classified as held for sale</t>
  </si>
  <si>
    <t>TOTAL EQUITY AND LIABILITIES</t>
  </si>
  <si>
    <t>Consolidated Balance Sheet</t>
  </si>
  <si>
    <t>Operating profit</t>
  </si>
  <si>
    <t>Profit from continuing operations</t>
  </si>
  <si>
    <t>Profit from discontinued operations, net of tax</t>
  </si>
  <si>
    <t>Depreciation, amortization and impairment</t>
  </si>
  <si>
    <t>Key Ratios</t>
  </si>
  <si>
    <t xml:space="preserve">   Operating profit margin</t>
  </si>
  <si>
    <t>Net interest expense</t>
  </si>
  <si>
    <t xml:space="preserve">   as a percentage of revenues</t>
  </si>
  <si>
    <t>Operating cash surplus</t>
  </si>
  <si>
    <t>Cash flow before change in working capital</t>
  </si>
  <si>
    <t>Change in working capital</t>
  </si>
  <si>
    <t>Gross investments in other property, plant and equipment</t>
  </si>
  <si>
    <t>Cash flow from financing activities</t>
  </si>
  <si>
    <t>Operating cash flow</t>
  </si>
  <si>
    <t xml:space="preserve">   Debt/equity ratio</t>
  </si>
  <si>
    <t xml:space="preserve">   Equity/assets ratio</t>
  </si>
  <si>
    <t>Return on equity</t>
  </si>
  <si>
    <t>Average number of employees</t>
  </si>
  <si>
    <t>Revenues per employee, kSEK</t>
  </si>
  <si>
    <t>Basic earnings</t>
  </si>
  <si>
    <t>Dividend</t>
  </si>
  <si>
    <t xml:space="preserve">   Dividend as % of basic earnings</t>
  </si>
  <si>
    <t xml:space="preserve">   Dividend yield</t>
  </si>
  <si>
    <t>Redemption of shares</t>
  </si>
  <si>
    <t>Basic weighted average number of shares outstanding, millions</t>
  </si>
  <si>
    <t>Share price, Dec. 31, A share</t>
  </si>
  <si>
    <t>Share price, Dec. 31, B share</t>
  </si>
  <si>
    <t>Average price quoted, A share</t>
  </si>
  <si>
    <t>Diluted earnings</t>
  </si>
  <si>
    <t>SEK</t>
  </si>
  <si>
    <t>Trade payables and other liabilities</t>
  </si>
  <si>
    <t>Financial assets and other receivables</t>
  </si>
  <si>
    <t>Deferred tax liabilities</t>
  </si>
  <si>
    <t>Diluted weighted average number of shares outstanding, millions</t>
  </si>
  <si>
    <t>Cash flow from investing activities</t>
  </si>
  <si>
    <t>Common Group Functions/Eliminations</t>
  </si>
  <si>
    <t>Non-controlling interests</t>
  </si>
  <si>
    <t>Profit for the period attributable to non-controlling interests</t>
  </si>
  <si>
    <t>Profit for the period attributable to owners of the parent</t>
  </si>
  <si>
    <t>Equity attributable to owners of the parent</t>
  </si>
  <si>
    <t>Other operating income and expenses</t>
  </si>
  <si>
    <t>Borrowings</t>
  </si>
  <si>
    <t xml:space="preserve">Key Ratios </t>
  </si>
  <si>
    <t xml:space="preserve">SEK </t>
  </si>
  <si>
    <t xml:space="preserve">MSEK </t>
  </si>
  <si>
    <t xml:space="preserve">   Profit margin</t>
  </si>
  <si>
    <t xml:space="preserve">Quarterly Income Statement </t>
  </si>
  <si>
    <t xml:space="preserve">DESCRIPTION </t>
  </si>
  <si>
    <t>Sheet name</t>
  </si>
  <si>
    <t xml:space="preserve">Note </t>
  </si>
  <si>
    <t xml:space="preserve">Q BS SEK </t>
  </si>
  <si>
    <t xml:space="preserve">Y IS SEK </t>
  </si>
  <si>
    <t xml:space="preserve">Key Ratios - SEK </t>
  </si>
  <si>
    <t>Quarterly Balance Sheet</t>
  </si>
  <si>
    <t xml:space="preserve">Yearly Income Statement </t>
  </si>
  <si>
    <t xml:space="preserve">Yearly Balance Sheet </t>
  </si>
  <si>
    <t xml:space="preserve">Y BS SEK </t>
  </si>
  <si>
    <t xml:space="preserve">You'll find the following numbers: </t>
  </si>
  <si>
    <t xml:space="preserve">Q IS SEK </t>
  </si>
  <si>
    <t xml:space="preserve">  of which dividend paid</t>
  </si>
  <si>
    <t>Increase in rental equipment</t>
  </si>
  <si>
    <t>Net change in rental equipment</t>
  </si>
  <si>
    <t>Cash flows from operating activities</t>
  </si>
  <si>
    <t>Capital gain/loss and other non-cash items</t>
  </si>
  <si>
    <t>Net financial items received/paid</t>
  </si>
  <si>
    <t>Taxes paid</t>
  </si>
  <si>
    <t>Net cash from operating activities</t>
  </si>
  <si>
    <t>Cash flows from investing activities</t>
  </si>
  <si>
    <t xml:space="preserve">  Investments in other property, plant and equipment</t>
  </si>
  <si>
    <t xml:space="preserve">  Investments in intangible assets</t>
  </si>
  <si>
    <t xml:space="preserve">  Sale of intangible assets</t>
  </si>
  <si>
    <t xml:space="preserve">  Divestment of subsidiaries</t>
  </si>
  <si>
    <t xml:space="preserve">  Other investments, net</t>
  </si>
  <si>
    <t>Net cash from investing activities</t>
  </si>
  <si>
    <t>Cash flows from financing activities</t>
  </si>
  <si>
    <t>Dividends paid</t>
  </si>
  <si>
    <t>Dividends paid to non-controlling interest</t>
  </si>
  <si>
    <t>Acquisition of non-controlling interest</t>
  </si>
  <si>
    <t>Repurchase and sales of own shares</t>
  </si>
  <si>
    <t>Change in interest-bearing liabilities</t>
  </si>
  <si>
    <t>Net cash from financing activities</t>
  </si>
  <si>
    <t>Net cash flow for the period</t>
  </si>
  <si>
    <t xml:space="preserve">  Acquisition of subsidiaries</t>
  </si>
  <si>
    <t>Yearly Cash Flow</t>
  </si>
  <si>
    <t>Y CF SEK</t>
  </si>
  <si>
    <t>Atlas Copco key figures</t>
  </si>
  <si>
    <t>Quarterly Sales Bridges</t>
  </si>
  <si>
    <t xml:space="preserve">Q SB SEK </t>
  </si>
  <si>
    <t xml:space="preserve">Revenues </t>
  </si>
  <si>
    <t xml:space="preserve">Currency, % </t>
  </si>
  <si>
    <t xml:space="preserve">Structural change, %  </t>
  </si>
  <si>
    <t xml:space="preserve">Total, % </t>
  </si>
  <si>
    <t xml:space="preserve">Cancellations, % </t>
  </si>
  <si>
    <t>-</t>
  </si>
  <si>
    <t xml:space="preserve">% </t>
  </si>
  <si>
    <t>Interest-bearing liabilities and post-employment benefits, excluding liabilities associated with assets classified as held for sale</t>
  </si>
  <si>
    <t xml:space="preserve">  Sale of other property, plant and equipment</t>
  </si>
  <si>
    <t>Highest price quoted, end of day, A share</t>
  </si>
  <si>
    <t>Lowest price quoted, end of day, A share</t>
  </si>
  <si>
    <t>Investments of cash liquidity</t>
  </si>
  <si>
    <t>Acquisitions and divestments</t>
  </si>
  <si>
    <t>Add back:</t>
  </si>
  <si>
    <t>Calculation of operating cash flow</t>
  </si>
  <si>
    <t>Total</t>
  </si>
  <si>
    <t>Cash and cash equivalents, end of the period</t>
  </si>
  <si>
    <t>Exchange differences in cash and cash equivalents</t>
  </si>
  <si>
    <t xml:space="preserve">Cash and cash equivalents, beginning of the period </t>
  </si>
  <si>
    <t>Other investments, net</t>
  </si>
  <si>
    <t>Divestment of subsidiaries</t>
  </si>
  <si>
    <t>Acquisition of subsidiaries</t>
  </si>
  <si>
    <t>Sale of intangible assets</t>
  </si>
  <si>
    <t>Investments in intangible assets</t>
  </si>
  <si>
    <t>Sale of property, plant and equipment</t>
  </si>
  <si>
    <t>Investments in property, plant and equipment</t>
  </si>
  <si>
    <t>Sale of rental equipment</t>
  </si>
  <si>
    <t>Depreciation, amortization and impairment (see below)</t>
  </si>
  <si>
    <t xml:space="preserve">Quarterly Cash Flow </t>
  </si>
  <si>
    <t xml:space="preserve">Q CF SEK </t>
  </si>
  <si>
    <t>Currency / Value</t>
  </si>
  <si>
    <t>Pension funding and payment of pension to employees</t>
  </si>
  <si>
    <t>Change in pensions</t>
  </si>
  <si>
    <t>Total assets, end of period</t>
  </si>
  <si>
    <t xml:space="preserve">   Capital turnover ratio, average</t>
  </si>
  <si>
    <t>Currency hedges of loans</t>
  </si>
  <si>
    <t xml:space="preserve">Sales bridges </t>
  </si>
  <si>
    <t>Adjustment for fair value of interest-rate swaps</t>
  </si>
  <si>
    <t>Net indebtedness</t>
  </si>
  <si>
    <t>Cash and cash equivalents and other financial assets</t>
  </si>
  <si>
    <t>Total assets</t>
  </si>
  <si>
    <t>Capital employed</t>
  </si>
  <si>
    <t>Calculation of capital employed</t>
  </si>
  <si>
    <t>Calculation of net indebtedness</t>
  </si>
  <si>
    <t>Items affecting comparability in operating profit</t>
  </si>
  <si>
    <t xml:space="preserve">Tax payment related to Belgian tax rulings </t>
  </si>
  <si>
    <t>Description of financial performance measures that are not used in International Financial Reporting Standards</t>
  </si>
  <si>
    <t>Definition</t>
  </si>
  <si>
    <t xml:space="preserve">References are made in the financial reports to a number of financial performance measures which are not defined according to IFRS. These key figures provide complementary information and are used to help investors as well as group management analyze the company’s operations and facilitate an evaluation of the performance. Since not all companies calculate financial performance measures in the same manner, these are not always comparable with measures used by other companies. These financial performance measures should therefore not be regarded as a replacement for measures as defined according to IFRS. </t>
  </si>
  <si>
    <t>% of revenues</t>
  </si>
  <si>
    <t>For definitions, see the start page and annual report</t>
  </si>
  <si>
    <t xml:space="preserve">   Change, %</t>
  </si>
  <si>
    <t xml:space="preserve">   Change, excluding currency, %</t>
  </si>
  <si>
    <t xml:space="preserve">   Change, organic from volume and price, %</t>
  </si>
  <si>
    <r>
      <t>Cash flow</t>
    </r>
    <r>
      <rPr>
        <b/>
        <vertAlign val="superscript"/>
        <sz val="10"/>
        <rFont val="Arial"/>
        <family val="2"/>
      </rPr>
      <t>2)</t>
    </r>
  </si>
  <si>
    <r>
      <t>Financial position and return</t>
    </r>
    <r>
      <rPr>
        <b/>
        <vertAlign val="superscript"/>
        <sz val="10"/>
        <rFont val="Arial"/>
        <family val="2"/>
      </rPr>
      <t xml:space="preserve">2) </t>
    </r>
  </si>
  <si>
    <r>
      <t xml:space="preserve">Per share data, SEK </t>
    </r>
    <r>
      <rPr>
        <b/>
        <vertAlign val="superscript"/>
        <sz val="10"/>
        <rFont val="Arial"/>
        <family val="2"/>
      </rPr>
      <t xml:space="preserve">2) </t>
    </r>
  </si>
  <si>
    <r>
      <t>Consolidated Statement of Cash Flows</t>
    </r>
    <r>
      <rPr>
        <b/>
        <vertAlign val="superscript"/>
        <sz val="10"/>
        <color indexed="9"/>
        <rFont val="Arial"/>
        <family val="2"/>
      </rPr>
      <t>1)</t>
    </r>
  </si>
  <si>
    <t>Vacuum Technique</t>
  </si>
  <si>
    <t>Cash and cash equivalents discontinued operations</t>
  </si>
  <si>
    <r>
      <t>Capital employed, average</t>
    </r>
    <r>
      <rPr>
        <vertAlign val="superscript"/>
        <sz val="10"/>
        <rFont val="Arial"/>
        <family val="2"/>
      </rPr>
      <t>1)</t>
    </r>
  </si>
  <si>
    <r>
      <t xml:space="preserve">   Capital employed turnover ratio</t>
    </r>
    <r>
      <rPr>
        <vertAlign val="superscript"/>
        <sz val="10"/>
        <rFont val="Arial"/>
        <family val="2"/>
      </rPr>
      <t>1)</t>
    </r>
  </si>
  <si>
    <r>
      <t>Return on capital employed</t>
    </r>
    <r>
      <rPr>
        <vertAlign val="superscript"/>
        <sz val="10"/>
        <rFont val="Arial"/>
        <family val="2"/>
      </rPr>
      <t>1)</t>
    </r>
  </si>
  <si>
    <r>
      <t>EBITDA</t>
    </r>
    <r>
      <rPr>
        <vertAlign val="superscript"/>
        <sz val="10"/>
        <rFont val="Arial"/>
        <family val="2"/>
      </rPr>
      <t xml:space="preserve">2) </t>
    </r>
  </si>
  <si>
    <t>Power Technique</t>
  </si>
  <si>
    <t>Average capital employed</t>
  </si>
  <si>
    <t>Sale of financial assets</t>
  </si>
  <si>
    <t xml:space="preserve">Average capital employed </t>
  </si>
  <si>
    <t>of which Interest Net</t>
  </si>
  <si>
    <t>Consolidated Statement of Cash Flows</t>
  </si>
  <si>
    <r>
      <t>2016</t>
    </r>
    <r>
      <rPr>
        <b/>
        <vertAlign val="superscript"/>
        <sz val="10"/>
        <color indexed="8"/>
        <rFont val="Arial"/>
        <family val="2"/>
      </rPr>
      <t>1)</t>
    </r>
  </si>
  <si>
    <t xml:space="preserve">Compressor Technique </t>
  </si>
  <si>
    <t xml:space="preserve">Organic, % </t>
  </si>
  <si>
    <t>*</t>
  </si>
  <si>
    <t>*Includes cash and cash equivalents of MSEK 34 related to Road Construction Equipment division</t>
  </si>
  <si>
    <t>N/A</t>
  </si>
  <si>
    <t>Consolidated Income Statement</t>
  </si>
  <si>
    <t>Net debt</t>
  </si>
  <si>
    <t xml:space="preserve">   Net debt/EBITDA</t>
  </si>
  <si>
    <t>Beskrivning av finansiella resultatmått som inte återfinns i IFRS regelverket</t>
  </si>
  <si>
    <t>The new business area structure as of Jan 1 2018, with restated figures from Q1 2017</t>
  </si>
  <si>
    <r>
      <rPr>
        <vertAlign val="superscript"/>
        <sz val="10"/>
        <rFont val="Arial"/>
        <family val="2"/>
      </rPr>
      <t>1)</t>
    </r>
    <r>
      <rPr>
        <sz val="10"/>
        <rFont val="Arial"/>
        <family val="2"/>
      </rPr>
      <t xml:space="preserve"> 2016 Quarterly figures for revenues and orders received shows best estimated numbers, as the effects of the Split and restatements for IFRS 15 are not fully reconciled</t>
    </r>
  </si>
  <si>
    <r>
      <t xml:space="preserve">Adjusted operating profit margin
</t>
    </r>
    <r>
      <rPr>
        <i/>
        <sz val="10"/>
        <color indexed="23"/>
        <rFont val="Arial"/>
        <family val="2"/>
      </rPr>
      <t>Justerad rörelsemarginal</t>
    </r>
  </si>
  <si>
    <r>
      <t xml:space="preserve">Operating profit (earnings before interest and tax), excluding items affecting comparability
</t>
    </r>
    <r>
      <rPr>
        <i/>
        <sz val="10"/>
        <color indexed="23"/>
        <rFont val="Arial"/>
        <family val="2"/>
      </rPr>
      <t xml:space="preserve">Beräknas som rörelseresultat (resultat före finansiella poster och skatt) exklusive jämförelsestörande poster. </t>
    </r>
    <r>
      <rPr>
        <sz val="10"/>
        <rFont val="Arial"/>
        <family val="2"/>
      </rPr>
      <t xml:space="preserve">
</t>
    </r>
  </si>
  <si>
    <r>
      <t xml:space="preserve">Adjusted operating profit 
</t>
    </r>
    <r>
      <rPr>
        <i/>
        <sz val="10"/>
        <color indexed="23"/>
        <rFont val="Arial"/>
        <family val="2"/>
      </rPr>
      <t>Justerad rörelseresultat</t>
    </r>
  </si>
  <si>
    <r>
      <t xml:space="preserve">Operating profit margin excl. items affecting comparability
</t>
    </r>
    <r>
      <rPr>
        <i/>
        <sz val="10"/>
        <color indexed="23"/>
        <rFont val="Arial"/>
        <family val="2"/>
      </rPr>
      <t xml:space="preserve">Justerad rörelsemarginal exklusive icke jämförbara poster. </t>
    </r>
  </si>
  <si>
    <r>
      <t xml:space="preserve">The adjusted measures provides extended understanding of the performance of the business.
</t>
    </r>
    <r>
      <rPr>
        <i/>
        <sz val="10"/>
        <color indexed="23"/>
        <rFont val="Arial"/>
        <family val="2"/>
      </rPr>
      <t xml:space="preserve">De justerade måtten ger utökad förståelse för verksamhetens resultat. </t>
    </r>
  </si>
  <si>
    <r>
      <t xml:space="preserve">Average total assets less average non-interest-bearing liabilities/provisions. Capital employed for the business areas excludes cash, tax liabilities and tax receivables. 
</t>
    </r>
    <r>
      <rPr>
        <i/>
        <sz val="10"/>
        <color indexed="23"/>
        <rFont val="Arial"/>
        <family val="2"/>
      </rPr>
      <t xml:space="preserve">Genomsnittlig totala tillgångar med avdrag för icke räntebärande skulder och avsättningar. Sysselsatt kapital för affärsområdena exkluderar kassa, skatteskulder och fordringar. </t>
    </r>
  </si>
  <si>
    <r>
      <t xml:space="preserve">Capital employed
</t>
    </r>
    <r>
      <rPr>
        <i/>
        <sz val="10"/>
        <color indexed="23"/>
        <rFont val="Arial"/>
        <family val="2"/>
      </rPr>
      <t xml:space="preserve">Sysselsatt kapital </t>
    </r>
  </si>
  <si>
    <r>
      <t xml:space="preserve">Shows how much of the total capital is tied to the operations. 
</t>
    </r>
    <r>
      <rPr>
        <i/>
        <sz val="10"/>
        <color indexed="23"/>
        <rFont val="Arial"/>
        <family val="2"/>
      </rPr>
      <t>Visar hur stor andel av tillgångar som är knuten till verksamheten.</t>
    </r>
  </si>
  <si>
    <r>
      <rPr>
        <i/>
        <sz val="10"/>
        <color indexed="23"/>
        <rFont val="Arial"/>
        <family val="2"/>
      </rPr>
      <t xml:space="preserve">Hänvisningar görs i finansiella rapporter till ett antal finansiella mått som inte definieras enligt IFRS eller årsredovisningslagen. Dessa nyckeltal ger kompletterande information och används för att hjälpa såväl investerare som ledning att analysera företagets verksamhet. Eftersom inte alla företag beräknar finansiella mått på samma sätt, är dessa inte alltid jämförbara med mått som används av andra företag. Dessa finansiella mått ska därför inte ses som en ersättning för mått som definieras enligt IFRS eller årsredovisningslagen.  </t>
    </r>
    <r>
      <rPr>
        <sz val="10"/>
        <color indexed="10"/>
        <rFont val="Arial"/>
        <family val="2"/>
      </rPr>
      <t xml:space="preserve">
</t>
    </r>
  </si>
  <si>
    <r>
      <t xml:space="preserve">Key figure 
</t>
    </r>
    <r>
      <rPr>
        <b/>
        <i/>
        <sz val="10"/>
        <color indexed="23"/>
        <rFont val="Arial"/>
        <family val="2"/>
      </rPr>
      <t>Nyckeltal</t>
    </r>
  </si>
  <si>
    <r>
      <t xml:space="preserve">Reason for use of Measure
</t>
    </r>
    <r>
      <rPr>
        <b/>
        <i/>
        <sz val="10"/>
        <color indexed="23"/>
        <rFont val="Arial"/>
        <family val="2"/>
      </rPr>
      <t>Motivering</t>
    </r>
  </si>
  <si>
    <r>
      <t xml:space="preserve">Operating profit plus depreciation, impairment and amortization. 
</t>
    </r>
    <r>
      <rPr>
        <i/>
        <sz val="10"/>
        <color indexed="23"/>
        <rFont val="Arial"/>
        <family val="2"/>
      </rPr>
      <t xml:space="preserve"> Rörelseresultat plus av- och nedskrivningar.</t>
    </r>
  </si>
  <si>
    <r>
      <t xml:space="preserve">EBITDA as a percentage of revenues.
</t>
    </r>
    <r>
      <rPr>
        <i/>
        <sz val="10"/>
        <color indexed="23"/>
        <rFont val="Arial"/>
        <family val="2"/>
      </rPr>
      <t xml:space="preserve">EBITDA i procent av intäkter. </t>
    </r>
  </si>
  <si>
    <r>
      <t xml:space="preserve">Shows the business' underlying performance, adjusted for the effect of depreciation and amortization, in relation to sales. Valuable to indicate the business' underlying cash generating ability. 
</t>
    </r>
    <r>
      <rPr>
        <i/>
        <sz val="10"/>
        <color indexed="23"/>
        <rFont val="Arial"/>
        <family val="2"/>
      </rPr>
      <t>Visar verksamhetens underliggande utveckling, justerat för effekten av avskrivningar, i förhållande till omsättningen vilket är värdefullt för att indikera verksamhetens underliggande kassagenererande förmåga.</t>
    </r>
  </si>
  <si>
    <r>
      <t xml:space="preserve">Profit for the period, attributable to owners of the parent as a percentage of average equity excluding non-controlling interests. 
</t>
    </r>
    <r>
      <rPr>
        <i/>
        <sz val="10"/>
        <color indexed="23"/>
        <rFont val="Arial"/>
        <family val="2"/>
      </rPr>
      <t>Periodens resultat hänförligt till moderbolagets ägare, i procent av genomsnittligt eget kapital exklusive innehav utan bestämmande inflytande.</t>
    </r>
  </si>
  <si>
    <r>
      <t xml:space="preserve">Return on equity
</t>
    </r>
    <r>
      <rPr>
        <i/>
        <sz val="10"/>
        <color indexed="23"/>
        <rFont val="Arial"/>
        <family val="2"/>
      </rPr>
      <t xml:space="preserve">Avkastning på eget kapital
</t>
    </r>
  </si>
  <si>
    <r>
      <t xml:space="preserve">Shows the return that is generated on the shareholders’ capital that is invested in the company. 
</t>
    </r>
    <r>
      <rPr>
        <i/>
        <sz val="10"/>
        <color indexed="23"/>
        <rFont val="Arial"/>
        <family val="2"/>
      </rPr>
      <t>Visar vilken avkastning som ges på ägarnas investerade kapital</t>
    </r>
  </si>
  <si>
    <r>
      <t xml:space="preserve">Profit before tax plus interest paid and foreign exchange differences (for business areas: operating profit) </t>
    </r>
    <r>
      <rPr>
        <sz val="10"/>
        <rFont val="Arial"/>
        <family val="2"/>
      </rPr>
      <t xml:space="preserve">as a percentage of average capital employed
</t>
    </r>
    <r>
      <rPr>
        <i/>
        <sz val="10"/>
        <color indexed="23"/>
        <rFont val="Arial"/>
        <family val="2"/>
      </rPr>
      <t>Resultat före skatt med tillägg för räntekostnader och valutakursdifferenser (för affärsområdena: rörelseresultat) i procent av sysselsatt kapital.</t>
    </r>
    <r>
      <rPr>
        <sz val="10"/>
        <rFont val="Arial"/>
        <family val="2"/>
      </rPr>
      <t xml:space="preserve">
</t>
    </r>
  </si>
  <si>
    <r>
      <t xml:space="preserve">Return on capital employed (ROCE)
</t>
    </r>
    <r>
      <rPr>
        <i/>
        <sz val="10"/>
        <color indexed="23"/>
        <rFont val="Arial"/>
        <family val="2"/>
      </rPr>
      <t>Avkastning på sysselsatt kapital</t>
    </r>
  </si>
  <si>
    <r>
      <t xml:space="preserve">Measures the return on the capital tied up in operations. 
</t>
    </r>
    <r>
      <rPr>
        <i/>
        <sz val="10"/>
        <color indexed="23"/>
        <rFont val="Arial"/>
        <family val="2"/>
      </rPr>
      <t xml:space="preserve">
Ett mått för avkastning på allt det kapital som binds i verksamheten. </t>
    </r>
  </si>
  <si>
    <r>
      <t xml:space="preserve">Dividend Yield
</t>
    </r>
    <r>
      <rPr>
        <i/>
        <sz val="10"/>
        <color indexed="23"/>
        <rFont val="Arial"/>
        <family val="2"/>
      </rPr>
      <t>Direktavkastning</t>
    </r>
  </si>
  <si>
    <r>
      <t xml:space="preserve">Dividend divided by the average share price quoted of the A-share. 
</t>
    </r>
    <r>
      <rPr>
        <i/>
        <sz val="10"/>
        <color indexed="23"/>
        <rFont val="Arial"/>
        <family val="2"/>
      </rPr>
      <t xml:space="preserve">Utdelning i procent av verksamhetsårets genomsnittliga börskurs på A-aktien. </t>
    </r>
  </si>
  <si>
    <r>
      <t xml:space="preserve">Shows how much dividend investors have received from their investment in Atlas Copco in relation to the share price. 
</t>
    </r>
    <r>
      <rPr>
        <i/>
        <sz val="10"/>
        <color indexed="23"/>
        <rFont val="Arial"/>
        <family val="2"/>
      </rPr>
      <t>Visar hur mycket utdelning investerare har fått från sina investeringar i Atlas Copco i förhållande till aktiekursen.</t>
    </r>
  </si>
  <si>
    <r>
      <t xml:space="preserve">Equity per share
</t>
    </r>
    <r>
      <rPr>
        <i/>
        <sz val="10"/>
        <color indexed="23"/>
        <rFont val="Arial"/>
        <family val="2"/>
      </rPr>
      <t>Eget kapital per aktie</t>
    </r>
  </si>
  <si>
    <r>
      <t xml:space="preserve">Equity including non-controlling interests divided by the average number of shares outstanding. 
</t>
    </r>
    <r>
      <rPr>
        <i/>
        <sz val="10"/>
        <color indexed="23"/>
        <rFont val="Arial"/>
        <family val="2"/>
      </rPr>
      <t>Eget kapital, inklusive innehav utan bestämmande inflytande, dividerat med genomsnittligt antal utestående aktier.</t>
    </r>
  </si>
  <si>
    <r>
      <t xml:space="preserve">Gives a shareholder a possibility to compare book value with market value. 
</t>
    </r>
    <r>
      <rPr>
        <i/>
        <sz val="10"/>
        <color indexed="23"/>
        <rFont val="Arial"/>
        <family val="2"/>
      </rPr>
      <t>Ger aktieägare en möjlighet att jämföra bokfört värde med marknadsvärde.</t>
    </r>
  </si>
  <si>
    <r>
      <t xml:space="preserve">Items affecting comparability 
</t>
    </r>
    <r>
      <rPr>
        <i/>
        <sz val="10"/>
        <color indexed="23"/>
        <rFont val="Arial"/>
        <family val="2"/>
      </rPr>
      <t xml:space="preserve">
Jämförelsestörande poster</t>
    </r>
  </si>
  <si>
    <r>
      <t xml:space="preserve">Restructuring costs, capital gains/losses, impairments and other non-recurring items. 
</t>
    </r>
    <r>
      <rPr>
        <i/>
        <sz val="10"/>
        <color indexed="23"/>
        <rFont val="Arial"/>
        <family val="2"/>
      </rPr>
      <t>Kostnader i samband med förvärv, omstruktureringar, nedskrivningar, optionsprogrammet samt och andra engångshändelser</t>
    </r>
  </si>
  <si>
    <r>
      <t xml:space="preserve">Separate reporting of items affecting comparability between periods provides extended understanding of the company’s financial performance.  
</t>
    </r>
    <r>
      <rPr>
        <i/>
        <sz val="10"/>
        <color indexed="23"/>
        <rFont val="Arial"/>
        <family val="2"/>
      </rPr>
      <t xml:space="preserve">Särredovisning av poster som stör jämförbarhet mellan olika perioder ger en ökad förståelse för företagets finansiella resultat. </t>
    </r>
  </si>
  <si>
    <r>
      <t xml:space="preserve">Capital Turnover ratio
</t>
    </r>
    <r>
      <rPr>
        <i/>
        <sz val="10"/>
        <color indexed="23"/>
        <rFont val="Arial"/>
        <family val="2"/>
      </rPr>
      <t>Kapitalomsättningshastighet</t>
    </r>
  </si>
  <si>
    <r>
      <t xml:space="preserve">Revenues divided by average total assets.
</t>
    </r>
    <r>
      <rPr>
        <i/>
        <sz val="10"/>
        <color indexed="23"/>
        <rFont val="Arial"/>
        <family val="2"/>
      </rPr>
      <t>Intäkter dividerad med genomsnittligt totala tillgångar.</t>
    </r>
  </si>
  <si>
    <r>
      <t xml:space="preserve">Shows how effectively total assets are used.
</t>
    </r>
    <r>
      <rPr>
        <i/>
        <sz val="10"/>
        <color indexed="23"/>
        <rFont val="Arial"/>
        <family val="2"/>
      </rPr>
      <t xml:space="preserve">
Visar hur effektivt totala tillgångar används. </t>
    </r>
  </si>
  <si>
    <r>
      <t xml:space="preserve">Operating profit adding back depreciation, amortization and impairments as well as capital gains/losses and other non-cash items. 
</t>
    </r>
    <r>
      <rPr>
        <i/>
        <sz val="10"/>
        <color indexed="23"/>
        <rFont val="Arial"/>
        <family val="2"/>
      </rPr>
      <t>Rörelseresultat med återläggning av avskrivningar och nedskrivningar samt realisationsresultat</t>
    </r>
  </si>
  <si>
    <r>
      <t xml:space="preserve">Operating Cash Surplus
</t>
    </r>
    <r>
      <rPr>
        <i/>
        <sz val="10"/>
        <color indexed="23"/>
        <rFont val="Arial"/>
        <family val="2"/>
      </rPr>
      <t>Kassamässigt rörelseöverskott</t>
    </r>
  </si>
  <si>
    <r>
      <t xml:space="preserve">Shows the underlying cash generation from operations. 
</t>
    </r>
    <r>
      <rPr>
        <i/>
        <sz val="10"/>
        <color indexed="23"/>
        <rFont val="Arial"/>
        <family val="2"/>
      </rPr>
      <t xml:space="preserve">Visar den underliggande kassagenereringen från verksamheten. </t>
    </r>
  </si>
  <si>
    <r>
      <t xml:space="preserve">Net debt / EBITDA ratio
</t>
    </r>
    <r>
      <rPr>
        <i/>
        <sz val="10"/>
        <color indexed="23"/>
        <rFont val="Arial"/>
        <family val="2"/>
      </rPr>
      <t>Nettoskuld/EBITDA</t>
    </r>
  </si>
  <si>
    <r>
      <t xml:space="preserve">Net indebtedness in relation to EBITDA.
</t>
    </r>
    <r>
      <rPr>
        <i/>
        <sz val="10"/>
        <color indexed="23"/>
        <rFont val="Arial"/>
        <family val="2"/>
      </rPr>
      <t>Nettoskuldsättning i relation till EBITDA.</t>
    </r>
  </si>
  <si>
    <r>
      <t xml:space="preserve">One measure of financial risk which puts interest-bearing debt in relation to underlying cash generation. 
</t>
    </r>
    <r>
      <rPr>
        <i/>
        <sz val="10"/>
        <color indexed="23"/>
        <rFont val="Arial"/>
        <family val="2"/>
      </rPr>
      <t>Ett mått på finansiell risk som sätter räntebärande skulder i förhållande till underliggande kassaflöde.</t>
    </r>
  </si>
  <si>
    <r>
      <t xml:space="preserve">Net indebtedness
</t>
    </r>
    <r>
      <rPr>
        <i/>
        <sz val="10"/>
        <color indexed="23"/>
        <rFont val="Arial"/>
        <family val="2"/>
      </rPr>
      <t>Nettoskuldsättning</t>
    </r>
  </si>
  <si>
    <r>
      <t xml:space="preserve">Consists of the Group’s interest-bearing liabilities and post-employment benefits, adjusted for the fair value of interest rate swaps, less cash and cash equivalents and other financial assets.
</t>
    </r>
    <r>
      <rPr>
        <i/>
        <sz val="10"/>
        <color indexed="23"/>
        <rFont val="Arial"/>
        <family val="2"/>
      </rPr>
      <t>Räntebärande skulder plus ersättningar efter avslutad anställning, exklusive skulder hänförliga till tillgångar som innehas för försäljning, justerat med verkligt värde av ränteswappar och med avdrag för Likvida medel och övriga kortfristiga finansiella omsättningstillgångar</t>
    </r>
  </si>
  <si>
    <r>
      <t xml:space="preserve">One measure of the company's financial position. 
</t>
    </r>
    <r>
      <rPr>
        <i/>
        <sz val="10"/>
        <color indexed="23"/>
        <rFont val="Arial"/>
        <family val="2"/>
      </rPr>
      <t xml:space="preserve">
Ett mått på bolagets finansiella ställning.</t>
    </r>
  </si>
  <si>
    <r>
      <t xml:space="preserve">Capital employed turnover ratio
</t>
    </r>
    <r>
      <rPr>
        <i/>
        <sz val="10"/>
        <color indexed="23"/>
        <rFont val="Arial"/>
        <family val="2"/>
      </rPr>
      <t>Omsättningshastighet sysselsatt kapital</t>
    </r>
  </si>
  <si>
    <r>
      <t xml:space="preserve">Revenues divided by the average capital employed. 
</t>
    </r>
    <r>
      <rPr>
        <i/>
        <sz val="10"/>
        <color indexed="23"/>
        <rFont val="Arial"/>
        <family val="2"/>
      </rPr>
      <t>Intäkter dividerad med genomsnittlig sysselsatt kapital.</t>
    </r>
  </si>
  <si>
    <r>
      <t xml:space="preserve">Shows how effectively the capital employed is used.
</t>
    </r>
    <r>
      <rPr>
        <i/>
        <sz val="10"/>
        <color indexed="23"/>
        <rFont val="Arial"/>
        <family val="2"/>
      </rPr>
      <t xml:space="preserve">Visar hur effektivt sysselsatt kapital används. </t>
    </r>
  </si>
  <si>
    <r>
      <t xml:space="preserve">Cash flow from operations and cash flow from investments, excluding company acquisitions/divestments.
</t>
    </r>
    <r>
      <rPr>
        <i/>
        <sz val="10"/>
        <color indexed="23"/>
        <rFont val="Arial"/>
        <family val="2"/>
      </rPr>
      <t xml:space="preserve">Kassaflödet från den löpande verksamheten och kassaflödet från investeringsverksamheten exklusive rörelseförvärv och -avyttringar. </t>
    </r>
  </si>
  <si>
    <r>
      <t xml:space="preserve">Operating cash flow
</t>
    </r>
    <r>
      <rPr>
        <i/>
        <sz val="10"/>
        <color indexed="23"/>
        <rFont val="Arial"/>
        <family val="2"/>
      </rPr>
      <t>Operativt kassaflöde</t>
    </r>
  </si>
  <si>
    <r>
      <t xml:space="preserve">Shows the company's cash generation capacity after operational investing activities. 
</t>
    </r>
    <r>
      <rPr>
        <i/>
        <sz val="10"/>
        <color indexed="23"/>
        <rFont val="Arial"/>
        <family val="2"/>
      </rPr>
      <t>Visar bolagets kassagenereringskapacitet efter operativa investeringar.</t>
    </r>
  </si>
  <si>
    <r>
      <t xml:space="preserve">Operating profit margin
</t>
    </r>
    <r>
      <rPr>
        <i/>
        <sz val="10"/>
        <color indexed="23"/>
        <rFont val="Arial"/>
        <family val="2"/>
      </rPr>
      <t>Rörelsemarginal</t>
    </r>
    <r>
      <rPr>
        <u/>
        <sz val="10"/>
        <color indexed="24"/>
        <rFont val="Arial"/>
        <family val="2"/>
      </rPr>
      <t xml:space="preserve">
</t>
    </r>
  </si>
  <si>
    <r>
      <t xml:space="preserve">Operating profit (revenues less all costs related to operations, but excluding net financial items and income tax expense) as a percentage of revenues
</t>
    </r>
    <r>
      <rPr>
        <i/>
        <sz val="10"/>
        <color indexed="23"/>
        <rFont val="Arial"/>
        <family val="2"/>
      </rPr>
      <t xml:space="preserve">
Rörelseresultat i procent av intäkter.</t>
    </r>
  </si>
  <si>
    <r>
      <t xml:space="preserve">Shows the business's operating result in relation to sales. 
</t>
    </r>
    <r>
      <rPr>
        <i/>
        <sz val="10"/>
        <color indexed="23"/>
        <rFont val="Arial"/>
        <family val="2"/>
      </rPr>
      <t>Visar verksamhetens rörelseresultat i förhållande till försäljning.</t>
    </r>
  </si>
  <si>
    <r>
      <t xml:space="preserve">Organic growth
</t>
    </r>
    <r>
      <rPr>
        <i/>
        <sz val="10"/>
        <color indexed="23"/>
        <rFont val="Arial"/>
        <family val="2"/>
      </rPr>
      <t>Organisk tillväxt</t>
    </r>
  </si>
  <si>
    <r>
      <t xml:space="preserve">Sales growth that excludes translation effects from exchange rate differences, and acquisitions/divestments. 
</t>
    </r>
    <r>
      <rPr>
        <i/>
        <sz val="10"/>
        <color indexed="23"/>
        <rFont val="Arial"/>
        <family val="2"/>
      </rPr>
      <t xml:space="preserve">
Försäljningstillväxt vilken exkluderar valutaeffekter, förvärv och avyttringar</t>
    </r>
  </si>
  <si>
    <r>
      <t xml:space="preserve">Shows underlying growth from changes in volume, price and sales mix. 
</t>
    </r>
    <r>
      <rPr>
        <i/>
        <sz val="10"/>
        <color indexed="23"/>
        <rFont val="Arial"/>
        <family val="2"/>
      </rPr>
      <t xml:space="preserve">
Visar den underliggande tillväxten från förändringar i volym, pris och försäljningsmix.</t>
    </r>
  </si>
  <si>
    <r>
      <t xml:space="preserve">Net indebtedness in relation to equity, including non-controlling interests.
</t>
    </r>
    <r>
      <rPr>
        <i/>
        <sz val="10"/>
        <color indexed="23"/>
        <rFont val="Arial"/>
        <family val="2"/>
      </rPr>
      <t>Nettoskuldsättning i relation till eget kapital inklusive innehav utan bestämmande inflytande.</t>
    </r>
  </si>
  <si>
    <r>
      <t xml:space="preserve">Debt/Equity ratio
</t>
    </r>
    <r>
      <rPr>
        <i/>
        <sz val="10"/>
        <color indexed="23"/>
        <rFont val="Arial"/>
        <family val="2"/>
      </rPr>
      <t>Skuldsättningsgrad</t>
    </r>
  </si>
  <si>
    <r>
      <t xml:space="preserve">Helps show the financial risk. 
</t>
    </r>
    <r>
      <rPr>
        <i/>
        <sz val="10"/>
        <color indexed="23"/>
        <rFont val="Arial"/>
        <family val="2"/>
      </rPr>
      <t>Hjälper till att visa den finansiella risken.</t>
    </r>
  </si>
  <si>
    <r>
      <t xml:space="preserve">EBITDA margin
</t>
    </r>
    <r>
      <rPr>
        <i/>
        <sz val="10"/>
        <color indexed="23"/>
        <rFont val="Arial"/>
        <family val="2"/>
      </rPr>
      <t>EBITDA-marginal</t>
    </r>
  </si>
  <si>
    <r>
      <t xml:space="preserve">EBITDA - Earnings before interest, taxes, depreciation and Amortization
</t>
    </r>
    <r>
      <rPr>
        <i/>
        <sz val="10"/>
        <color indexed="23"/>
        <rFont val="Arial"/>
        <family val="2"/>
      </rPr>
      <t>EBITDA</t>
    </r>
  </si>
  <si>
    <r>
      <t xml:space="preserve">Equity/assets ratio
</t>
    </r>
    <r>
      <rPr>
        <i/>
        <sz val="10"/>
        <color indexed="23"/>
        <rFont val="Arial"/>
        <family val="2"/>
      </rPr>
      <t>Soliditet</t>
    </r>
  </si>
  <si>
    <r>
      <t xml:space="preserve">Equity including non-controlling interests, as a percentage of total assets.
</t>
    </r>
    <r>
      <rPr>
        <i/>
        <sz val="10"/>
        <color indexed="23"/>
        <rFont val="Arial"/>
        <family val="2"/>
      </rPr>
      <t xml:space="preserve">Eget kapital, inklusive innehav utan bestämmande inflytande, i procent av totala tillgångar. </t>
    </r>
  </si>
  <si>
    <r>
      <t xml:space="preserve">One measure of financial risk, which puts the company's own capital in relation to total capital.
</t>
    </r>
    <r>
      <rPr>
        <i/>
        <sz val="10"/>
        <color indexed="23"/>
        <rFont val="Arial"/>
        <family val="2"/>
      </rPr>
      <t xml:space="preserve">
Ett mått för att visa finansiell risk, vilket sätter bolagets eget kapital i förhållande till totalt kapital.</t>
    </r>
  </si>
  <si>
    <r>
      <t xml:space="preserve">Total return to Shareholders
</t>
    </r>
    <r>
      <rPr>
        <i/>
        <sz val="10"/>
        <color indexed="23"/>
        <rFont val="Arial"/>
        <family val="2"/>
      </rPr>
      <t xml:space="preserve">
Totalavkastning till Aktieägare</t>
    </r>
  </si>
  <si>
    <r>
      <t xml:space="preserve">Share price performance including reinvested dividends and share redemptions.
</t>
    </r>
    <r>
      <rPr>
        <i/>
        <sz val="10"/>
        <color indexed="23"/>
        <rFont val="Arial"/>
        <family val="2"/>
      </rPr>
      <t xml:space="preserve">Aktiekursutveckling inklusive återinvesterad utdelning och aktieinlösen. </t>
    </r>
  </si>
  <si>
    <r>
      <t xml:space="preserve">A measure of the overall performance of the Atlas Copco share. 
</t>
    </r>
    <r>
      <rPr>
        <i/>
        <sz val="10"/>
        <color indexed="23"/>
        <rFont val="Arial"/>
        <family val="2"/>
      </rPr>
      <t xml:space="preserve">
Visar den verkliga utvecklingen av Atlas Copco aktien. </t>
    </r>
  </si>
  <si>
    <t xml:space="preserve">Key Figures up to Q4 2017 </t>
  </si>
  <si>
    <t xml:space="preserve">The "old" business area structures with historic figures can be downloaded here: </t>
  </si>
  <si>
    <r>
      <t>2017</t>
    </r>
    <r>
      <rPr>
        <b/>
        <vertAlign val="superscript"/>
        <sz val="10"/>
        <rFont val="Arial"/>
        <family val="2"/>
      </rPr>
      <t xml:space="preserve">1) </t>
    </r>
  </si>
  <si>
    <r>
      <t>2017</t>
    </r>
    <r>
      <rPr>
        <b/>
        <vertAlign val="superscript"/>
        <sz val="10"/>
        <color indexed="8"/>
        <rFont val="Arial"/>
        <family val="2"/>
      </rPr>
      <t xml:space="preserve">1) </t>
    </r>
  </si>
  <si>
    <t xml:space="preserve"> </t>
  </si>
  <si>
    <t>1) Restated for IFRS 15 and includes discontinued operations.</t>
  </si>
  <si>
    <r>
      <t xml:space="preserve">   EBITDA margin</t>
    </r>
    <r>
      <rPr>
        <vertAlign val="superscript"/>
        <sz val="10"/>
        <rFont val="Arial"/>
        <family val="2"/>
      </rPr>
      <t xml:space="preserve">2) </t>
    </r>
  </si>
  <si>
    <r>
      <t>2017</t>
    </r>
    <r>
      <rPr>
        <b/>
        <vertAlign val="superscript"/>
        <sz val="10"/>
        <color theme="1"/>
        <rFont val="Arial"/>
        <family val="2"/>
      </rPr>
      <t xml:space="preserve">2) </t>
    </r>
  </si>
  <si>
    <r>
      <rPr>
        <vertAlign val="superscript"/>
        <sz val="10"/>
        <rFont val="Arial"/>
        <family val="2"/>
      </rPr>
      <t xml:space="preserve">2) </t>
    </r>
    <r>
      <rPr>
        <sz val="10"/>
        <rFont val="Arial"/>
        <family val="2"/>
      </rPr>
      <t>Figures for 2017 are restated for IFRS 15</t>
    </r>
  </si>
  <si>
    <r>
      <rPr>
        <vertAlign val="superscript"/>
        <sz val="10"/>
        <rFont val="Arial"/>
        <family val="2"/>
      </rPr>
      <t>1)</t>
    </r>
    <r>
      <rPr>
        <sz val="10"/>
        <rFont val="Arial"/>
        <family val="2"/>
      </rPr>
      <t xml:space="preserve"> Includes discontinued operations. 2017 restated for IFRS 15. </t>
    </r>
  </si>
  <si>
    <r>
      <t>2017</t>
    </r>
    <r>
      <rPr>
        <b/>
        <vertAlign val="superscript"/>
        <sz val="10"/>
        <color theme="1"/>
        <rFont val="Arial"/>
        <family val="2"/>
      </rPr>
      <t>1)</t>
    </r>
  </si>
  <si>
    <r>
      <rPr>
        <vertAlign val="superscript"/>
        <sz val="10"/>
        <rFont val="Arial"/>
        <family val="2"/>
      </rPr>
      <t xml:space="preserve">1) </t>
    </r>
    <r>
      <rPr>
        <sz val="10"/>
        <rFont val="Arial"/>
        <family val="2"/>
      </rPr>
      <t>Figures for 2017 have been restated for IFRS 15.</t>
    </r>
  </si>
  <si>
    <r>
      <t xml:space="preserve">1) </t>
    </r>
    <r>
      <rPr>
        <sz val="10"/>
        <rFont val="Arial"/>
        <family val="2"/>
      </rPr>
      <t>Restated for IFRS 15 and continuing operations</t>
    </r>
  </si>
  <si>
    <r>
      <t xml:space="preserve">2) </t>
    </r>
    <r>
      <rPr>
        <sz val="10"/>
        <rFont val="Arial"/>
        <family val="2"/>
      </rPr>
      <t>Restated for IFRS 15 and includes discontinued operations</t>
    </r>
  </si>
  <si>
    <r>
      <t>2017</t>
    </r>
    <r>
      <rPr>
        <b/>
        <vertAlign val="superscript"/>
        <sz val="10"/>
        <rFont val="Arial"/>
        <family val="2"/>
      </rPr>
      <t>1)</t>
    </r>
  </si>
  <si>
    <t>Revenues and profit</t>
  </si>
  <si>
    <t>Employees</t>
  </si>
  <si>
    <r>
      <rPr>
        <vertAlign val="superscript"/>
        <sz val="10"/>
        <rFont val="Arial"/>
        <family val="2"/>
      </rPr>
      <t>1)</t>
    </r>
    <r>
      <rPr>
        <sz val="10"/>
        <rFont val="Arial"/>
        <family val="2"/>
      </rPr>
      <t xml:space="preserve"> Restated for IFRS 15. Include assets and liabilities related to discontinued operations</t>
    </r>
  </si>
  <si>
    <r>
      <rPr>
        <vertAlign val="superscript"/>
        <sz val="10"/>
        <color indexed="8"/>
        <rFont val="Arial"/>
        <family val="2"/>
      </rPr>
      <t>1)</t>
    </r>
    <r>
      <rPr>
        <sz val="10"/>
        <color indexed="8"/>
        <rFont val="Arial"/>
        <family val="2"/>
      </rPr>
      <t xml:space="preserve"> Including Assets and Liabilities related to discontinued operations.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</si>
</sst>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1">
    <numFmt numFmtId="42" formatCode="_-* #,##0\ &quot;kr&quot;_-;\-* #,##0\ &quot;kr&quot;_-;_-* &quot;-&quot;\ &quot;kr&quot;_-;_-@_-"/>
    <numFmt numFmtId="41" formatCode="_-* #,##0\ _k_r_-;\-* #,##0\ _k_r_-;_-* &quot;-&quot;\ _k_r_-;_-@_-"/>
    <numFmt numFmtId="44" formatCode="_-* #,##0.00\ &quot;kr&quot;_-;\-* #,##0.00\ &quot;kr&quot;_-;_-* &quot;-&quot;??\ &quot;kr&quot;_-;_-@_-"/>
    <numFmt numFmtId="43" formatCode="_-* #,##0.00\ _k_r_-;\-* #,##0.00\ _k_r_-;_-* &quot;-&quot;??\ _k_r_-;_-@_-"/>
    <numFmt numFmtId="164" formatCode="#,##0.0"/>
    <numFmt numFmtId="165" formatCode="0.0%"/>
    <numFmt numFmtId="166" formatCode="yy/mm"/>
    <numFmt numFmtId="167" formatCode="0.0"/>
    <numFmt numFmtId="168" formatCode="\+#,##0;\-#,##0"/>
    <numFmt numFmtId="169" formatCode="_-* #,##0\ _k_r_-;\-* #,##0\ _k_r_-;_-* &quot;-&quot;??\ _k_r_-;_-@_-"/>
    <numFmt numFmtId="170" formatCode="\-"/>
    <numFmt numFmtId="171" formatCode="_(* #,##0.00_);_(* \(#,##0.00\);_(* &quot;-&quot;??_);_(@_)"/>
    <numFmt numFmtId="172" formatCode="&quot;SFr.&quot;#,##0.00;&quot;SFr.&quot;\-#,##0.00"/>
    <numFmt numFmtId="173" formatCode="_ * #,##0_ ;_ * \-#,##0_ ;_ * &quot;-&quot;_ ;_ @_ "/>
    <numFmt numFmtId="174" formatCode="_ * #,##0.00_ ;_ * \-#,##0.00_ ;_ * &quot;-&quot;??_ ;_ @_ "/>
    <numFmt numFmtId="175" formatCode="#,##0.0000_);\(#,##0.0000\)"/>
    <numFmt numFmtId="176" formatCode="_ &quot;Fr.&quot;\ * #,##0_ ;_ &quot;Fr.&quot;\ * \-#,##0_ ;_ &quot;Fr.&quot;\ * &quot;-&quot;_ ;_ @_ "/>
    <numFmt numFmtId="177" formatCode="_ &quot;Fr.&quot;\ * #,##0.00_ ;_ &quot;Fr.&quot;\ * \-#,##0.00_ ;_ &quot;Fr.&quot;\ * &quot;-&quot;??_ ;_ @_ "/>
    <numFmt numFmtId="178" formatCode="_-* #,##0.00_-;\-* #,##0.00_-;_-* &quot;-&quot;??_-;_-@_-"/>
    <numFmt numFmtId="179" formatCode="#,##0.00;[Red]#,##0.00"/>
    <numFmt numFmtId="180" formatCode="#,##0;\-#,##0;&quot;&quot;"/>
    <numFmt numFmtId="181" formatCode="General_)"/>
    <numFmt numFmtId="182" formatCode="m/d/yy"/>
    <numFmt numFmtId="183" formatCode="#,##0.0_);\(#,##0.0\)"/>
    <numFmt numFmtId="184" formatCode="_ * #,##0_)_F_ ;_ * \(#,##0\)_F_ ;_ * &quot;-&quot;_)_F_ ;_ @_ "/>
    <numFmt numFmtId="185" formatCode="_ * #,##0.00_)_F_ ;_ * \(#,##0.00\)_F_ ;_ * &quot;-&quot;??_)_F_ ;_ @_ "/>
    <numFmt numFmtId="186" formatCode="_ * #,##0_)&quot;F&quot;_ ;_ * \(#,##0\)&quot;F&quot;_ ;_ * &quot;-&quot;_)&quot;F&quot;_ ;_ @_ "/>
    <numFmt numFmtId="187" formatCode="_ * #,##0.00_)&quot;F&quot;_ ;_ * \(#,##0.00\)&quot;F&quot;_ ;_ * &quot;-&quot;??_)&quot;F&quot;_ ;_ @_ "/>
    <numFmt numFmtId="188" formatCode="_(* #,##0.0_);_(* \(#,##0.0\);_(* &quot;-&quot;?_);_(@_)"/>
    <numFmt numFmtId="189" formatCode="#,##0.000"/>
    <numFmt numFmtId="190" formatCode="0.000"/>
  </numFmts>
  <fonts count="105">
    <font>
      <sz val="10"/>
      <name val="Arial"/>
    </font>
    <font>
      <sz val="11"/>
      <color indexed="8"/>
      <name val="Calibri"/>
      <family val="2"/>
    </font>
    <font>
      <sz val="10"/>
      <name val="Arial"/>
      <family val="2"/>
    </font>
    <font>
      <sz val="8"/>
      <name val="Arial"/>
      <family val="2"/>
    </font>
    <font>
      <sz val="12"/>
      <name val="Arial"/>
      <family val="2"/>
    </font>
    <font>
      <b/>
      <sz val="12"/>
      <name val="Arial"/>
      <family val="2"/>
    </font>
    <font>
      <vertAlign val="superscript"/>
      <sz val="10"/>
      <name val="Arial"/>
      <family val="2"/>
    </font>
    <font>
      <u/>
      <sz val="10"/>
      <name val="Arial"/>
      <family val="2"/>
    </font>
    <font>
      <b/>
      <sz val="10"/>
      <name val="Arial"/>
      <family val="2"/>
    </font>
    <font>
      <sz val="10"/>
      <color indexed="8"/>
      <name val="Arial"/>
      <family val="2"/>
    </font>
    <font>
      <i/>
      <sz val="10"/>
      <name val="Arial"/>
      <family val="2"/>
    </font>
    <font>
      <b/>
      <sz val="10"/>
      <color indexed="8"/>
      <name val="Arial"/>
      <family val="2"/>
    </font>
    <font>
      <b/>
      <i/>
      <sz val="10"/>
      <name val="Arial"/>
      <family val="2"/>
    </font>
    <font>
      <sz val="9"/>
      <name val="Arial"/>
      <family val="2"/>
    </font>
    <font>
      <sz val="10"/>
      <name val="Times New Roman"/>
      <family val="1"/>
    </font>
    <font>
      <sz val="11"/>
      <color indexed="9"/>
      <name val="Calibri"/>
      <family val="2"/>
    </font>
    <font>
      <b/>
      <sz val="11"/>
      <color indexed="52"/>
      <name val="Calibri"/>
      <family val="2"/>
    </font>
    <font>
      <sz val="11"/>
      <color indexed="17"/>
      <name val="Calibri"/>
      <family val="2"/>
    </font>
    <font>
      <sz val="11"/>
      <color indexed="20"/>
      <name val="Calibri"/>
      <family val="2"/>
    </font>
    <font>
      <i/>
      <sz val="11"/>
      <color indexed="23"/>
      <name val="Calibri"/>
      <family val="2"/>
    </font>
    <font>
      <sz val="11"/>
      <color indexed="62"/>
      <name val="Calibri"/>
      <family val="2"/>
    </font>
    <font>
      <b/>
      <sz val="11"/>
      <color indexed="9"/>
      <name val="Calibri"/>
      <family val="2"/>
    </font>
    <font>
      <sz val="11"/>
      <color indexed="52"/>
      <name val="Calibri"/>
      <family val="2"/>
    </font>
    <font>
      <sz val="11"/>
      <color indexed="60"/>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b/>
      <sz val="11"/>
      <color indexed="8"/>
      <name val="Calibri"/>
      <family val="2"/>
    </font>
    <font>
      <b/>
      <sz val="11"/>
      <color indexed="63"/>
      <name val="Calibri"/>
      <family val="2"/>
    </font>
    <font>
      <sz val="11"/>
      <color indexed="10"/>
      <name val="Calibri"/>
      <family val="2"/>
    </font>
    <font>
      <sz val="10"/>
      <color indexed="10"/>
      <name val="Arial"/>
      <family val="2"/>
    </font>
    <font>
      <sz val="12"/>
      <name val="Times New Roman"/>
      <family val="1"/>
    </font>
    <font>
      <b/>
      <sz val="11"/>
      <name val="Arial"/>
      <family val="2"/>
    </font>
    <font>
      <b/>
      <sz val="12"/>
      <color indexed="8"/>
      <name val="Arial"/>
      <family val="2"/>
    </font>
    <font>
      <b/>
      <sz val="11"/>
      <color indexed="10"/>
      <name val="Calibri"/>
      <family val="2"/>
    </font>
    <font>
      <b/>
      <sz val="8"/>
      <name val="Arial"/>
      <family val="2"/>
    </font>
    <font>
      <b/>
      <sz val="9"/>
      <name val="Arial"/>
      <family val="2"/>
    </font>
    <font>
      <sz val="10"/>
      <name val="Courier"/>
      <family val="3"/>
    </font>
    <font>
      <sz val="10"/>
      <name val="MS Serif"/>
      <family val="1"/>
    </font>
    <font>
      <sz val="10"/>
      <color indexed="16"/>
      <name val="MS Serif"/>
      <family val="1"/>
    </font>
    <font>
      <sz val="10"/>
      <name val="MS Sans Serif"/>
      <family val="2"/>
    </font>
    <font>
      <sz val="8"/>
      <name val="Helv"/>
    </font>
    <font>
      <b/>
      <sz val="8"/>
      <color indexed="8"/>
      <name val="Helv"/>
    </font>
    <font>
      <sz val="12"/>
      <name val="新細明體"/>
      <family val="1"/>
      <charset val="136"/>
    </font>
    <font>
      <sz val="12"/>
      <name val="Courier"/>
      <family val="3"/>
    </font>
    <font>
      <sz val="10"/>
      <name val="Geneva"/>
      <family val="2"/>
    </font>
    <font>
      <sz val="11"/>
      <color indexed="19"/>
      <name val="Calibri"/>
      <family val="2"/>
    </font>
    <font>
      <sz val="11"/>
      <name val="明朝"/>
      <family val="2"/>
      <charset val="128"/>
    </font>
    <font>
      <b/>
      <sz val="12"/>
      <name val="Helv"/>
    </font>
    <font>
      <sz val="12"/>
      <name val="Tms Rmn"/>
    </font>
    <font>
      <sz val="9"/>
      <name val="Tms Rmn"/>
    </font>
    <font>
      <i/>
      <sz val="9"/>
      <name val="Helv"/>
    </font>
    <font>
      <sz val="14"/>
      <name val="Tms Rmn"/>
    </font>
    <font>
      <sz val="11"/>
      <name val="Helv"/>
    </font>
    <font>
      <b/>
      <sz val="9"/>
      <name val="Helv"/>
    </font>
    <font>
      <sz val="10"/>
      <name val="Tms Rmn"/>
    </font>
    <font>
      <sz val="9"/>
      <name val="Helv"/>
    </font>
    <font>
      <i/>
      <sz val="12"/>
      <name val="Tms Rmn"/>
    </font>
    <font>
      <b/>
      <sz val="11"/>
      <name val="Helv"/>
    </font>
    <font>
      <b/>
      <sz val="10"/>
      <color indexed="39"/>
      <name val="Arial"/>
      <family val="2"/>
    </font>
    <font>
      <sz val="10"/>
      <color indexed="39"/>
      <name val="Arial"/>
      <family val="2"/>
    </font>
    <font>
      <sz val="19"/>
      <color indexed="48"/>
      <name val="Arial"/>
      <family val="2"/>
    </font>
    <font>
      <b/>
      <sz val="10"/>
      <name val="Helv"/>
    </font>
    <font>
      <b/>
      <sz val="22"/>
      <color indexed="18"/>
      <name val="Arial"/>
      <family val="2"/>
    </font>
    <font>
      <b/>
      <sz val="10"/>
      <color indexed="18"/>
      <name val="Arial"/>
      <family val="2"/>
    </font>
    <font>
      <b/>
      <u val="singleAccounting"/>
      <sz val="10"/>
      <color indexed="18"/>
      <name val="Arial"/>
      <family val="2"/>
    </font>
    <font>
      <b/>
      <sz val="10"/>
      <color indexed="12"/>
      <name val="Arial"/>
      <family val="2"/>
    </font>
    <font>
      <sz val="9"/>
      <name val="Futura UBS Bk"/>
      <family val="2"/>
    </font>
    <font>
      <sz val="26"/>
      <name val="Arial"/>
      <family val="2"/>
    </font>
    <font>
      <sz val="30"/>
      <name val="Arial"/>
      <family val="2"/>
    </font>
    <font>
      <sz val="48"/>
      <name val="Arial"/>
      <family val="2"/>
    </font>
    <font>
      <b/>
      <sz val="100"/>
      <name val="Arial"/>
      <family val="2"/>
    </font>
    <font>
      <sz val="12"/>
      <name val="FuturaA Bk BT"/>
    </font>
    <font>
      <sz val="8"/>
      <color indexed="12"/>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vertAlign val="superscript"/>
      <sz val="10"/>
      <name val="Arial"/>
      <family val="2"/>
    </font>
    <font>
      <b/>
      <vertAlign val="superscript"/>
      <sz val="10"/>
      <color indexed="9"/>
      <name val="Arial"/>
      <family val="2"/>
    </font>
    <font>
      <b/>
      <vertAlign val="superscript"/>
      <sz val="10"/>
      <color indexed="8"/>
      <name val="Arial"/>
      <family val="2"/>
    </font>
    <font>
      <u/>
      <sz val="10"/>
      <color indexed="24"/>
      <name val="Arial"/>
      <family val="2"/>
    </font>
    <font>
      <i/>
      <sz val="10"/>
      <color indexed="23"/>
      <name val="Arial"/>
      <family val="2"/>
    </font>
    <font>
      <b/>
      <i/>
      <sz val="10"/>
      <color indexed="23"/>
      <name val="Arial"/>
      <family val="2"/>
    </font>
    <font>
      <sz val="11"/>
      <color theme="1"/>
      <name val="Calibri"/>
      <family val="2"/>
      <scheme val="minor"/>
    </font>
    <font>
      <u/>
      <sz val="10"/>
      <color theme="10"/>
      <name val="Arial"/>
      <family val="2"/>
    </font>
    <font>
      <u/>
      <sz val="11"/>
      <color theme="10"/>
      <name val="Calibri"/>
      <family val="2"/>
      <scheme val="minor"/>
    </font>
    <font>
      <sz val="11"/>
      <color rgb="FF3F3F76"/>
      <name val="Calibri"/>
      <family val="2"/>
      <scheme val="minor"/>
    </font>
    <font>
      <sz val="10"/>
      <color theme="0"/>
      <name val="Arial"/>
      <family val="2"/>
    </font>
    <font>
      <sz val="10"/>
      <color theme="1"/>
      <name val="Arial"/>
      <family val="2"/>
    </font>
    <font>
      <b/>
      <sz val="10"/>
      <color theme="1"/>
      <name val="Arial"/>
      <family val="2"/>
    </font>
    <font>
      <b/>
      <sz val="10"/>
      <color theme="0"/>
      <name val="Arial"/>
      <family val="2"/>
    </font>
    <font>
      <u/>
      <sz val="10"/>
      <color rgb="FF0099CC"/>
      <name val="Arial"/>
      <family val="2"/>
    </font>
    <font>
      <b/>
      <sz val="10"/>
      <color rgb="FFFF0000"/>
      <name val="Arial"/>
      <family val="2"/>
    </font>
    <font>
      <sz val="10"/>
      <color rgb="FFFF0000"/>
      <name val="Arial"/>
      <family val="2"/>
    </font>
    <font>
      <i/>
      <sz val="10"/>
      <color theme="1"/>
      <name val="Arial"/>
      <family val="2"/>
    </font>
    <font>
      <sz val="10"/>
      <color rgb="FF7030A0"/>
      <name val="Arial"/>
      <family val="2"/>
    </font>
    <font>
      <sz val="10"/>
      <color rgb="FF00B0F0"/>
      <name val="Arial"/>
      <family val="2"/>
    </font>
    <font>
      <i/>
      <sz val="10"/>
      <color rgb="FF00B0F0"/>
      <name val="Arial"/>
      <family val="2"/>
    </font>
    <font>
      <b/>
      <i/>
      <sz val="10"/>
      <color theme="1"/>
      <name val="Arial"/>
      <family val="2"/>
    </font>
    <font>
      <b/>
      <i/>
      <sz val="10"/>
      <color theme="1" tint="0.499984740745262"/>
      <name val="Arial"/>
      <family val="2"/>
    </font>
    <font>
      <sz val="10"/>
      <color rgb="FF0099CC"/>
      <name val="Arial"/>
      <family val="2"/>
    </font>
    <font>
      <vertAlign val="superscript"/>
      <sz val="10"/>
      <color indexed="8"/>
      <name val="Arial"/>
      <family val="2"/>
    </font>
    <font>
      <b/>
      <vertAlign val="superscript"/>
      <sz val="10"/>
      <color theme="1"/>
      <name val="Arial"/>
      <family val="2"/>
    </font>
  </fonts>
  <fills count="5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3"/>
      </patternFill>
    </fill>
    <fill>
      <patternFill patternType="solid">
        <fgColor indexed="44"/>
      </patternFill>
    </fill>
    <fill>
      <patternFill patternType="solid">
        <fgColor indexed="35"/>
      </patternFill>
    </fill>
    <fill>
      <patternFill patternType="solid">
        <fgColor indexed="29"/>
      </patternFill>
    </fill>
    <fill>
      <patternFill patternType="solid">
        <fgColor indexed="26"/>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22"/>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56"/>
      </patternFill>
    </fill>
    <fill>
      <patternFill patternType="solid">
        <fgColor indexed="10"/>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57"/>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54"/>
      </patternFill>
    </fill>
    <fill>
      <patternFill patternType="solid">
        <fgColor indexed="26"/>
        <bgColor indexed="26"/>
      </patternFill>
    </fill>
    <fill>
      <patternFill patternType="solid">
        <fgColor indexed="47"/>
        <bgColor indexed="47"/>
      </patternFill>
    </fill>
    <fill>
      <patternFill patternType="solid">
        <fgColor indexed="9"/>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22"/>
        <bgColor indexed="64"/>
      </patternFill>
    </fill>
    <fill>
      <patternFill patternType="solid">
        <fgColor indexed="42"/>
        <bgColor indexed="64"/>
      </patternFill>
    </fill>
    <fill>
      <patternFill patternType="solid">
        <fgColor indexed="26"/>
        <bgColor indexed="64"/>
      </patternFill>
    </fill>
    <fill>
      <patternFill patternType="solid">
        <fgColor indexed="40"/>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15"/>
      </patternFill>
    </fill>
    <fill>
      <patternFill patternType="solid">
        <fgColor indexed="9"/>
        <bgColor indexed="64"/>
      </patternFill>
    </fill>
    <fill>
      <patternFill patternType="solid">
        <fgColor rgb="FFFFCC99"/>
      </patternFill>
    </fill>
    <fill>
      <patternFill patternType="solid">
        <fgColor theme="0"/>
        <bgColor indexed="64"/>
      </patternFill>
    </fill>
    <fill>
      <patternFill patternType="solid">
        <fgColor theme="0" tint="-0.14999847407452621"/>
        <bgColor indexed="64"/>
      </patternFill>
    </fill>
    <fill>
      <patternFill patternType="solid">
        <fgColor rgb="FF0099CC"/>
        <bgColor indexed="64"/>
      </patternFill>
    </fill>
  </fills>
  <borders count="37">
    <border>
      <left/>
      <right/>
      <top/>
      <bottom/>
      <diagonal/>
    </border>
    <border>
      <left/>
      <right/>
      <top/>
      <bottom style="medium">
        <color indexed="18"/>
      </bottom>
      <diagonal/>
    </border>
    <border>
      <left/>
      <right/>
      <top/>
      <bottom style="medium">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26"/>
      </bottom>
      <diagonal/>
    </border>
    <border>
      <left/>
      <right/>
      <top/>
      <bottom style="thick">
        <color indexed="56"/>
      </bottom>
      <diagonal/>
    </border>
    <border>
      <left/>
      <right/>
      <top/>
      <bottom style="thick">
        <color indexed="22"/>
      </bottom>
      <diagonal/>
    </border>
    <border>
      <left/>
      <right/>
      <top/>
      <bottom style="thick">
        <color indexed="27"/>
      </bottom>
      <diagonal/>
    </border>
    <border>
      <left/>
      <right/>
      <top/>
      <bottom style="medium">
        <color indexed="27"/>
      </bottom>
      <diagonal/>
    </border>
    <border>
      <left style="thin">
        <color indexed="64"/>
      </left>
      <right/>
      <top/>
      <bottom style="thin">
        <color indexed="64"/>
      </bottom>
      <diagonal/>
    </border>
    <border>
      <left/>
      <right/>
      <top/>
      <bottom style="dotted">
        <color indexed="64"/>
      </bottom>
      <diagonal/>
    </border>
    <border>
      <left style="thin">
        <color indexed="64"/>
      </left>
      <right/>
      <top/>
      <bottom/>
      <diagonal/>
    </border>
    <border>
      <left/>
      <right/>
      <top/>
      <bottom style="double">
        <color indexed="10"/>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ck">
        <color indexed="62"/>
      </bottom>
      <diagonal/>
    </border>
    <border>
      <left/>
      <right/>
      <top/>
      <bottom style="medium">
        <color indexed="30"/>
      </bottom>
      <diagonal/>
    </border>
    <border>
      <left/>
      <right/>
      <top style="thin">
        <color indexed="26"/>
      </top>
      <bottom style="double">
        <color indexed="26"/>
      </bottom>
      <diagonal/>
    </border>
    <border>
      <left/>
      <right/>
      <top style="thin">
        <color indexed="56"/>
      </top>
      <bottom style="double">
        <color indexed="56"/>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520">
    <xf numFmtId="0" fontId="0" fillId="0" borderId="0"/>
    <xf numFmtId="0" fontId="46" fillId="0" borderId="0"/>
    <xf numFmtId="0" fontId="32" fillId="0" borderId="0"/>
    <xf numFmtId="0" fontId="46" fillId="0" borderId="0"/>
    <xf numFmtId="0" fontId="46" fillId="0" borderId="0"/>
    <xf numFmtId="0" fontId="64" fillId="0" borderId="0" applyNumberFormat="0" applyFill="0" applyBorder="0" applyAlignment="0" applyProtection="0"/>
    <xf numFmtId="0" fontId="32" fillId="0" borderId="0"/>
    <xf numFmtId="0" fontId="32" fillId="0" borderId="0"/>
    <xf numFmtId="0" fontId="32" fillId="0" borderId="0"/>
    <xf numFmtId="0" fontId="32" fillId="0" borderId="0"/>
    <xf numFmtId="0" fontId="46" fillId="0" borderId="0"/>
    <xf numFmtId="0" fontId="32" fillId="0" borderId="0"/>
    <xf numFmtId="0" fontId="46" fillId="0" borderId="0"/>
    <xf numFmtId="0" fontId="46" fillId="0" borderId="0"/>
    <xf numFmtId="0" fontId="32" fillId="0" borderId="0"/>
    <xf numFmtId="0" fontId="46" fillId="0" borderId="0"/>
    <xf numFmtId="0" fontId="32" fillId="0" borderId="0"/>
    <xf numFmtId="0" fontId="65" fillId="0" borderId="1" applyNumberFormat="0" applyFill="0" applyProtection="0">
      <alignment horizontal="center"/>
    </xf>
    <xf numFmtId="0" fontId="66" fillId="0" borderId="0" applyNumberFormat="0" applyFill="0" applyBorder="0" applyProtection="0">
      <alignment horizontal="centerContinuous"/>
    </xf>
    <xf numFmtId="0" fontId="32" fillId="0" borderId="0"/>
    <xf numFmtId="0" fontId="32" fillId="0" borderId="0"/>
    <xf numFmtId="0" fontId="32"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12"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5" borderId="0" applyNumberFormat="0" applyBorder="0" applyAlignment="0" applyProtection="0"/>
    <xf numFmtId="0" fontId="1" fillId="9" borderId="0" applyNumberFormat="0" applyBorder="0" applyAlignment="0" applyProtection="0"/>
    <xf numFmtId="0" fontId="1" fillId="14"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5"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12" borderId="0" applyNumberFormat="0" applyBorder="0" applyAlignment="0" applyProtection="0"/>
    <xf numFmtId="0" fontId="15" fillId="16" borderId="0" applyNumberFormat="0" applyBorder="0" applyAlignment="0" applyProtection="0"/>
    <xf numFmtId="0" fontId="15" fillId="11" borderId="0" applyNumberFormat="0" applyBorder="0" applyAlignment="0" applyProtection="0"/>
    <xf numFmtId="0" fontId="15" fillId="13"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2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4"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3"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11" borderId="0" applyNumberFormat="0" applyBorder="0" applyAlignment="0" applyProtection="0"/>
    <xf numFmtId="0" fontId="2" fillId="0" borderId="0"/>
    <xf numFmtId="0" fontId="1" fillId="22" borderId="0" applyNumberFormat="0" applyBorder="0" applyAlignment="0" applyProtection="0"/>
    <xf numFmtId="0" fontId="1" fillId="23" borderId="0" applyNumberFormat="0" applyBorder="0" applyAlignment="0" applyProtection="0"/>
    <xf numFmtId="0" fontId="15" fillId="24"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25"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5" fillId="29"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5" fillId="33" borderId="0" applyNumberFormat="0" applyBorder="0" applyAlignment="0" applyProtection="0"/>
    <xf numFmtId="0" fontId="15" fillId="30" borderId="0" applyNumberFormat="0" applyBorder="0" applyAlignment="0" applyProtection="0"/>
    <xf numFmtId="0" fontId="15" fillId="30" borderId="0" applyNumberFormat="0" applyBorder="0" applyAlignment="0" applyProtection="0"/>
    <xf numFmtId="0" fontId="15" fillId="30" borderId="0" applyNumberFormat="0" applyBorder="0" applyAlignment="0" applyProtection="0"/>
    <xf numFmtId="0" fontId="15" fillId="14"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5" fillId="33" borderId="0" applyNumberFormat="0" applyBorder="0" applyAlignment="0" applyProtection="0"/>
    <xf numFmtId="0" fontId="15" fillId="34" borderId="0" applyNumberFormat="0" applyBorder="0" applyAlignment="0" applyProtection="0"/>
    <xf numFmtId="0" fontId="15" fillId="34" borderId="0" applyNumberFormat="0" applyBorder="0" applyAlignment="0" applyProtection="0"/>
    <xf numFmtId="0" fontId="15" fillId="34" borderId="0" applyNumberFormat="0" applyBorder="0" applyAlignment="0" applyProtection="0"/>
    <xf numFmtId="0" fontId="15" fillId="34"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5" fillId="23"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 fillId="35" borderId="0" applyNumberFormat="0" applyBorder="0" applyAlignment="0" applyProtection="0"/>
    <xf numFmtId="0" fontId="1" fillId="28" borderId="0" applyNumberFormat="0" applyBorder="0" applyAlignment="0" applyProtection="0"/>
    <xf numFmtId="0" fontId="15" fillId="36"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26" borderId="0" applyNumberFormat="0" applyBorder="0" applyAlignment="0" applyProtection="0"/>
    <xf numFmtId="0" fontId="30" fillId="0" borderId="0" applyNumberFormat="0" applyFill="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5" borderId="0" applyNumberFormat="0" applyBorder="0" applyAlignment="0" applyProtection="0"/>
    <xf numFmtId="0" fontId="33" fillId="0" borderId="0" applyNumberFormat="0" applyFill="0" applyBorder="0">
      <alignment horizontal="left"/>
    </xf>
    <xf numFmtId="0" fontId="33" fillId="0" borderId="0" applyNumberFormat="0" applyFill="0" applyBorder="0">
      <alignment horizontal="left"/>
    </xf>
    <xf numFmtId="0" fontId="49" fillId="0" borderId="0" applyNumberFormat="0" applyFill="0" applyBorder="0">
      <alignment horizontal="left"/>
    </xf>
    <xf numFmtId="0" fontId="2" fillId="0" borderId="2"/>
    <xf numFmtId="172" fontId="38" fillId="0" borderId="0" applyFill="0" applyBorder="0" applyAlignment="0"/>
    <xf numFmtId="0" fontId="16" fillId="21" borderId="3" applyNumberFormat="0" applyAlignment="0" applyProtection="0"/>
    <xf numFmtId="0" fontId="16" fillId="37" borderId="3" applyNumberFormat="0" applyAlignment="0" applyProtection="0"/>
    <xf numFmtId="0" fontId="16" fillId="37" borderId="3" applyNumberFormat="0" applyAlignment="0" applyProtection="0"/>
    <xf numFmtId="0" fontId="16" fillId="37" borderId="3" applyNumberFormat="0" applyAlignment="0" applyProtection="0"/>
    <xf numFmtId="0" fontId="35" fillId="37" borderId="3" applyNumberFormat="0" applyAlignment="0" applyProtection="0"/>
    <xf numFmtId="0" fontId="22" fillId="0" borderId="4" applyNumberFormat="0" applyFill="0" applyAlignment="0" applyProtection="0"/>
    <xf numFmtId="0" fontId="21" fillId="38" borderId="5" applyNumberFormat="0" applyAlignment="0" applyProtection="0"/>
    <xf numFmtId="0" fontId="21" fillId="38" borderId="5" applyNumberFormat="0" applyAlignment="0" applyProtection="0"/>
    <xf numFmtId="0" fontId="21" fillId="38" borderId="5" applyNumberFormat="0" applyAlignment="0" applyProtection="0"/>
    <xf numFmtId="0" fontId="21" fillId="38" borderId="5" applyNumberFormat="0" applyAlignment="0" applyProtection="0"/>
    <xf numFmtId="0" fontId="8" fillId="0" borderId="6">
      <alignment horizontal="left" wrapText="1"/>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179" fontId="2" fillId="0" borderId="0" applyFont="0" applyFill="0" applyBorder="0" applyProtection="0"/>
    <xf numFmtId="174" fontId="2" fillId="0" borderId="0" applyFont="0" applyFill="0" applyBorder="0" applyAlignment="0" applyProtection="0">
      <alignment vertical="center"/>
    </xf>
    <xf numFmtId="43" fontId="1"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171"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12" borderId="7" applyNumberFormat="0" applyFont="0" applyAlignment="0" applyProtection="0"/>
    <xf numFmtId="0" fontId="39" fillId="0" borderId="0" applyNumberFormat="0" applyAlignment="0">
      <alignment horizontal="left"/>
    </xf>
    <xf numFmtId="182" fontId="67" fillId="0" borderId="0">
      <alignment horizontal="center"/>
    </xf>
    <xf numFmtId="14" fontId="3" fillId="0" borderId="0" applyFill="0" applyBorder="0">
      <alignment horizontal="left"/>
    </xf>
    <xf numFmtId="14" fontId="3" fillId="0" borderId="0" applyFill="0" applyBorder="0">
      <alignment horizontal="left"/>
    </xf>
    <xf numFmtId="14" fontId="50" fillId="0" borderId="0">
      <alignment horizontal="left"/>
    </xf>
    <xf numFmtId="173" fontId="2" fillId="0" borderId="0" applyFont="0" applyFill="0" applyBorder="0" applyAlignment="0" applyProtection="0"/>
    <xf numFmtId="174" fontId="2" fillId="0" borderId="0" applyFont="0" applyFill="0" applyBorder="0" applyAlignment="0" applyProtection="0"/>
    <xf numFmtId="0" fontId="28" fillId="39" borderId="0" applyNumberFormat="0" applyBorder="0" applyAlignment="0" applyProtection="0"/>
    <xf numFmtId="0" fontId="28" fillId="40" borderId="0" applyNumberFormat="0" applyBorder="0" applyAlignment="0" applyProtection="0"/>
    <xf numFmtId="0" fontId="28" fillId="41" borderId="0" applyNumberFormat="0" applyBorder="0" applyAlignment="0" applyProtection="0"/>
    <xf numFmtId="0" fontId="40" fillId="0" borderId="0" applyNumberFormat="0" applyAlignment="0">
      <alignment horizontal="left"/>
    </xf>
    <xf numFmtId="0" fontId="20" fillId="7" borderId="3" applyNumberFormat="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180" fontId="51" fillId="0" borderId="0">
      <alignment horizontal="left" vertical="top" wrapText="1"/>
    </xf>
    <xf numFmtId="180" fontId="52" fillId="0" borderId="0">
      <alignment horizontal="left"/>
    </xf>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6" borderId="0" applyNumberFormat="0" applyBorder="0" applyAlignment="0" applyProtection="0"/>
    <xf numFmtId="38" fontId="3" fillId="42" borderId="0" applyNumberFormat="0" applyBorder="0" applyAlignment="0" applyProtection="0"/>
    <xf numFmtId="165" fontId="2" fillId="43" borderId="6" applyNumberFormat="0" applyFont="0" applyBorder="0" applyAlignment="0" applyProtection="0"/>
    <xf numFmtId="183" fontId="68" fillId="43" borderId="0" applyNumberFormat="0" applyFont="0" applyAlignment="0"/>
    <xf numFmtId="0" fontId="5" fillId="0" borderId="8" applyNumberFormat="0" applyAlignment="0" applyProtection="0">
      <alignment horizontal="left" vertical="center"/>
    </xf>
    <xf numFmtId="0" fontId="5" fillId="0" borderId="9">
      <alignment horizontal="left" vertical="center"/>
    </xf>
    <xf numFmtId="0" fontId="25" fillId="0" borderId="10" applyNumberFormat="0" applyFill="0" applyAlignment="0" applyProtection="0"/>
    <xf numFmtId="0" fontId="25" fillId="0" borderId="10" applyNumberFormat="0" applyFill="0" applyAlignment="0" applyProtection="0"/>
    <xf numFmtId="0" fontId="25" fillId="0" borderId="10" applyNumberFormat="0" applyFill="0" applyAlignment="0" applyProtection="0"/>
    <xf numFmtId="0" fontId="25" fillId="0" borderId="11" applyNumberFormat="0" applyFill="0" applyAlignment="0" applyProtection="0"/>
    <xf numFmtId="0" fontId="26" fillId="0" borderId="13" applyNumberFormat="0" applyFill="0" applyAlignment="0" applyProtection="0"/>
    <xf numFmtId="0" fontId="26" fillId="0" borderId="13" applyNumberFormat="0" applyFill="0" applyAlignment="0" applyProtection="0"/>
    <xf numFmtId="0" fontId="26" fillId="0" borderId="13" applyNumberFormat="0" applyFill="0" applyAlignment="0" applyProtection="0"/>
    <xf numFmtId="0" fontId="26" fillId="0" borderId="13" applyNumberFormat="0" applyFill="0" applyAlignment="0" applyProtection="0"/>
    <xf numFmtId="0" fontId="27" fillId="0" borderId="14" applyNumberFormat="0" applyFill="0" applyAlignment="0" applyProtection="0"/>
    <xf numFmtId="0" fontId="27" fillId="0" borderId="14" applyNumberFormat="0" applyFill="0" applyAlignment="0" applyProtection="0"/>
    <xf numFmtId="0" fontId="27" fillId="0" borderId="14" applyNumberFormat="0" applyFill="0" applyAlignment="0" applyProtection="0"/>
    <xf numFmtId="0" fontId="27" fillId="0" borderId="14" applyNumberFormat="0" applyFill="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53" fillId="0" borderId="15" applyNumberFormat="0" applyFill="0" applyBorder="0" applyAlignment="0">
      <protection locked="0"/>
    </xf>
    <xf numFmtId="0" fontId="86" fillId="0" borderId="0" applyNumberFormat="0" applyFill="0" applyBorder="0" applyAlignment="0" applyProtection="0">
      <alignment vertical="top"/>
      <protection locked="0"/>
    </xf>
    <xf numFmtId="0" fontId="87" fillId="0" borderId="0" applyNumberFormat="0" applyFill="0" applyBorder="0" applyAlignment="0" applyProtection="0"/>
    <xf numFmtId="0" fontId="86" fillId="0" borderId="0" applyNumberFormat="0" applyFill="0" applyBorder="0" applyAlignment="0" applyProtection="0">
      <alignment vertical="top"/>
      <protection locked="0"/>
    </xf>
    <xf numFmtId="0" fontId="88" fillId="51" borderId="35" applyNumberFormat="0" applyAlignment="0" applyProtection="0"/>
    <xf numFmtId="180" fontId="50" fillId="0" borderId="6" applyFill="0" applyBorder="0">
      <protection locked="0"/>
    </xf>
    <xf numFmtId="0" fontId="32" fillId="0" borderId="0" applyNumberFormat="0" applyFill="0" applyBorder="0" applyAlignment="0" applyProtection="0">
      <alignment horizontal="left"/>
    </xf>
    <xf numFmtId="180" fontId="50" fillId="0" borderId="15" applyNumberFormat="0" applyFill="0" applyBorder="0">
      <alignment horizontal="right"/>
      <protection locked="0"/>
    </xf>
    <xf numFmtId="0" fontId="54" fillId="0" borderId="16" applyNumberFormat="0" applyFill="0" applyBorder="0">
      <alignment horizontal="left"/>
      <protection locked="0"/>
    </xf>
    <xf numFmtId="180" fontId="50" fillId="0" borderId="0" applyProtection="0">
      <alignment horizontal="right"/>
    </xf>
    <xf numFmtId="10" fontId="3" fillId="44" borderId="6" applyNumberFormat="0" applyBorder="0" applyAlignment="0" applyProtection="0"/>
    <xf numFmtId="0" fontId="20" fillId="7" borderId="3" applyNumberFormat="0" applyAlignment="0" applyProtection="0"/>
    <xf numFmtId="0" fontId="20" fillId="7" borderId="3" applyNumberFormat="0" applyAlignment="0" applyProtection="0"/>
    <xf numFmtId="0" fontId="20" fillId="7" borderId="3" applyNumberFormat="0" applyAlignment="0" applyProtection="0"/>
    <xf numFmtId="0" fontId="20" fillId="15" borderId="3" applyNumberFormat="0" applyAlignment="0" applyProtection="0"/>
    <xf numFmtId="0" fontId="18" fillId="3" borderId="0" applyNumberFormat="0" applyBorder="0" applyAlignment="0" applyProtection="0"/>
    <xf numFmtId="0" fontId="52" fillId="0" borderId="0" applyBorder="0">
      <alignment horizontal="right"/>
      <protection locked="0"/>
    </xf>
    <xf numFmtId="0" fontId="52" fillId="0" borderId="0">
      <alignment horizontal="right"/>
    </xf>
    <xf numFmtId="0" fontId="36" fillId="0" borderId="0" applyNumberFormat="0" applyFill="0" applyBorder="0">
      <alignment horizontal="center"/>
    </xf>
    <xf numFmtId="0" fontId="36" fillId="0" borderId="0" applyNumberFormat="0" applyFill="0" applyBorder="0">
      <alignment horizontal="center"/>
    </xf>
    <xf numFmtId="0" fontId="55" fillId="0" borderId="6" applyNumberFormat="0" applyFill="0" applyBorder="0">
      <alignment horizontal="center"/>
    </xf>
    <xf numFmtId="38" fontId="41" fillId="0" borderId="0" applyFont="0" applyFill="0" applyBorder="0" applyAlignment="0" applyProtection="0"/>
    <xf numFmtId="3" fontId="56" fillId="0" borderId="17" applyFill="0" applyBorder="0" applyAlignment="0">
      <protection locked="0"/>
    </xf>
    <xf numFmtId="0" fontId="3" fillId="0" borderId="0" applyNumberFormat="0" applyFill="0" applyBorder="0">
      <alignment horizontal="left"/>
    </xf>
    <xf numFmtId="0" fontId="3" fillId="0" borderId="0" applyNumberFormat="0" applyFill="0" applyBorder="0">
      <alignment horizontal="left"/>
    </xf>
    <xf numFmtId="0" fontId="57" fillId="0" borderId="6" applyNumberFormat="0" applyFill="0" applyBorder="0">
      <alignment horizontal="left"/>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2" fillId="0" borderId="4" applyNumberFormat="0" applyFill="0" applyAlignment="0" applyProtection="0"/>
    <xf numFmtId="0" fontId="22" fillId="0" borderId="4" applyNumberFormat="0" applyFill="0" applyAlignment="0" applyProtection="0"/>
    <xf numFmtId="0" fontId="22" fillId="0" borderId="4" applyNumberFormat="0" applyFill="0" applyAlignment="0" applyProtection="0"/>
    <xf numFmtId="0" fontId="30" fillId="0" borderId="18" applyNumberFormat="0" applyFill="0" applyAlignment="0" applyProtection="0"/>
    <xf numFmtId="0" fontId="69"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69" fillId="0" borderId="0" applyNumberFormat="0" applyFill="0" applyBorder="0" applyAlignment="0" applyProtection="0"/>
    <xf numFmtId="0" fontId="72" fillId="0" borderId="0" applyNumberFormat="0" applyFill="0" applyBorder="0" applyAlignment="0" applyProtection="0"/>
    <xf numFmtId="184" fontId="73" fillId="0" borderId="0" applyFont="0" applyFill="0" applyBorder="0" applyAlignment="0" applyProtection="0"/>
    <xf numFmtId="185" fontId="73" fillId="0" borderId="0" applyFont="0" applyFill="0" applyBorder="0" applyAlignment="0" applyProtection="0"/>
    <xf numFmtId="186" fontId="73" fillId="0" borderId="0" applyFont="0" applyFill="0" applyBorder="0" applyAlignment="0" applyProtection="0"/>
    <xf numFmtId="187" fontId="73" fillId="0" borderId="0" applyFont="0" applyFill="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47" fillId="15" borderId="0" applyNumberFormat="0" applyBorder="0" applyAlignment="0" applyProtection="0"/>
    <xf numFmtId="0" fontId="23" fillId="15" borderId="0" applyNumberFormat="0" applyBorder="0" applyAlignment="0" applyProtection="0"/>
    <xf numFmtId="175" fontId="38" fillId="0" borderId="0"/>
    <xf numFmtId="0" fontId="8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81" fontId="3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81" fontId="38" fillId="0" borderId="0"/>
    <xf numFmtId="0" fontId="1" fillId="0" borderId="0"/>
    <xf numFmtId="0" fontId="2" fillId="0" borderId="0"/>
    <xf numFmtId="0" fontId="2" fillId="0" borderId="0"/>
    <xf numFmtId="0" fontId="8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81" fontId="38" fillId="0" borderId="0"/>
    <xf numFmtId="181" fontId="38"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85" fillId="0" borderId="0"/>
    <xf numFmtId="0" fontId="85" fillId="0" borderId="0"/>
    <xf numFmtId="0" fontId="4" fillId="0" borderId="0"/>
    <xf numFmtId="180" fontId="50" fillId="42" borderId="0">
      <protection locked="0"/>
    </xf>
    <xf numFmtId="180" fontId="50" fillId="0" borderId="0"/>
    <xf numFmtId="0" fontId="2" fillId="0" borderId="0"/>
    <xf numFmtId="37" fontId="13" fillId="0" borderId="0"/>
    <xf numFmtId="0" fontId="2" fillId="0" borderId="0"/>
    <xf numFmtId="37" fontId="38" fillId="0" borderId="0"/>
    <xf numFmtId="0" fontId="2" fillId="15" borderId="7" applyNumberFormat="0" applyFont="0" applyAlignment="0" applyProtection="0"/>
    <xf numFmtId="0" fontId="2" fillId="15" borderId="7" applyNumberFormat="0" applyFont="0" applyAlignment="0" applyProtection="0"/>
    <xf numFmtId="0" fontId="2" fillId="15" borderId="7" applyNumberFormat="0" applyFont="0" applyAlignment="0" applyProtection="0"/>
    <xf numFmtId="0" fontId="2" fillId="15" borderId="7" applyNumberFormat="0" applyFont="0" applyAlignment="0" applyProtection="0"/>
    <xf numFmtId="0" fontId="2" fillId="15" borderId="7" applyNumberFormat="0" applyFont="0" applyAlignment="0" applyProtection="0"/>
    <xf numFmtId="0" fontId="2" fillId="15" borderId="7" applyNumberFormat="0" applyFont="0" applyAlignment="0" applyProtection="0"/>
    <xf numFmtId="0" fontId="2" fillId="15" borderId="7" applyNumberFormat="0" applyFont="0" applyAlignment="0" applyProtection="0"/>
    <xf numFmtId="0" fontId="2" fillId="15" borderId="7" applyNumberFormat="0" applyFont="0" applyAlignment="0" applyProtection="0"/>
    <xf numFmtId="0" fontId="2" fillId="15" borderId="7" applyNumberFormat="0" applyFont="0" applyAlignment="0" applyProtection="0"/>
    <xf numFmtId="0" fontId="2" fillId="12" borderId="7" applyNumberFormat="0" applyFont="0" applyAlignment="0" applyProtection="0"/>
    <xf numFmtId="188" fontId="74" fillId="0" borderId="0" applyFont="0" applyFill="0" applyBorder="0" applyProtection="0">
      <alignment horizontal="right"/>
    </xf>
    <xf numFmtId="0" fontId="29" fillId="37" borderId="19" applyNumberFormat="0" applyAlignment="0" applyProtection="0"/>
    <xf numFmtId="0" fontId="29" fillId="37" borderId="19" applyNumberFormat="0" applyAlignment="0" applyProtection="0"/>
    <xf numFmtId="0" fontId="29" fillId="37" borderId="19" applyNumberFormat="0" applyAlignment="0" applyProtection="0"/>
    <xf numFmtId="0" fontId="29" fillId="37" borderId="19" applyNumberFormat="0" applyAlignment="0" applyProtection="0"/>
    <xf numFmtId="9"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8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0" fontId="58" fillId="0" borderId="0" applyNumberFormat="0" applyFill="0" applyBorder="0">
      <alignment horizontal="left"/>
    </xf>
    <xf numFmtId="0" fontId="50" fillId="0" borderId="0" applyNumberFormat="0" applyFill="0" applyBorder="0">
      <alignment horizontal="left"/>
    </xf>
    <xf numFmtId="166" fontId="3" fillId="42" borderId="0" applyNumberFormat="0" applyAlignment="0">
      <alignment horizontal="center"/>
    </xf>
    <xf numFmtId="0" fontId="8" fillId="0" borderId="0" applyNumberFormat="0" applyFill="0" applyBorder="0">
      <alignment horizontal="left"/>
    </xf>
    <xf numFmtId="0" fontId="8" fillId="0" borderId="0" applyNumberFormat="0" applyFill="0" applyBorder="0">
      <alignment horizontal="left"/>
    </xf>
    <xf numFmtId="0" fontId="59" fillId="0" borderId="17" applyNumberFormat="0" applyFill="0" applyBorder="0">
      <alignment horizontal="left"/>
    </xf>
    <xf numFmtId="14" fontId="42" fillId="0" borderId="0" applyNumberFormat="0" applyFill="0" applyBorder="0" applyAlignment="0" applyProtection="0">
      <alignment horizontal="left"/>
    </xf>
    <xf numFmtId="0" fontId="49" fillId="0" borderId="0" applyNumberFormat="0" applyFill="0" applyBorder="0">
      <alignment horizontal="left"/>
    </xf>
    <xf numFmtId="4" fontId="11" fillId="15" borderId="20" applyNumberFormat="0" applyProtection="0">
      <alignment vertical="center"/>
    </xf>
    <xf numFmtId="4" fontId="60" fillId="15" borderId="20" applyNumberFormat="0" applyProtection="0">
      <alignment vertical="center"/>
    </xf>
    <xf numFmtId="4" fontId="11" fillId="15" borderId="20" applyNumberFormat="0" applyProtection="0">
      <alignment horizontal="left" vertical="center" indent="1"/>
    </xf>
    <xf numFmtId="0" fontId="11" fillId="15" borderId="20" applyNumberFormat="0" applyProtection="0">
      <alignment horizontal="left" vertical="top" indent="1"/>
    </xf>
    <xf numFmtId="4" fontId="11" fillId="45" borderId="0" applyNumberFormat="0" applyProtection="0">
      <alignment horizontal="left" vertical="center" indent="1"/>
    </xf>
    <xf numFmtId="4" fontId="9" fillId="3" borderId="20" applyNumberFormat="0" applyProtection="0">
      <alignment horizontal="right" vertical="center"/>
    </xf>
    <xf numFmtId="4" fontId="9" fillId="11" borderId="20" applyNumberFormat="0" applyProtection="0">
      <alignment horizontal="right" vertical="center"/>
    </xf>
    <xf numFmtId="4" fontId="9" fillId="26" borderId="20" applyNumberFormat="0" applyProtection="0">
      <alignment horizontal="right" vertical="center"/>
    </xf>
    <xf numFmtId="4" fontId="9" fillId="14" borderId="20" applyNumberFormat="0" applyProtection="0">
      <alignment horizontal="right" vertical="center"/>
    </xf>
    <xf numFmtId="4" fontId="9" fillId="19" borderId="20" applyNumberFormat="0" applyProtection="0">
      <alignment horizontal="right" vertical="center"/>
    </xf>
    <xf numFmtId="4" fontId="9" fillId="20" borderId="20" applyNumberFormat="0" applyProtection="0">
      <alignment horizontal="right" vertical="center"/>
    </xf>
    <xf numFmtId="4" fontId="9" fillId="30" borderId="20" applyNumberFormat="0" applyProtection="0">
      <alignment horizontal="right" vertical="center"/>
    </xf>
    <xf numFmtId="4" fontId="9" fillId="46" borderId="20" applyNumberFormat="0" applyProtection="0">
      <alignment horizontal="right" vertical="center"/>
    </xf>
    <xf numFmtId="4" fontId="9" fillId="13" borderId="20" applyNumberFormat="0" applyProtection="0">
      <alignment horizontal="right" vertical="center"/>
    </xf>
    <xf numFmtId="4" fontId="11" fillId="47" borderId="21" applyNumberFormat="0" applyProtection="0">
      <alignment horizontal="left" vertical="center" indent="1"/>
    </xf>
    <xf numFmtId="4" fontId="9" fillId="48" borderId="0" applyNumberFormat="0" applyProtection="0">
      <alignment horizontal="left" vertical="center" indent="1"/>
    </xf>
    <xf numFmtId="4" fontId="34" fillId="34" borderId="0" applyNumberFormat="0" applyProtection="0">
      <alignment horizontal="left" vertical="center" indent="1"/>
    </xf>
    <xf numFmtId="4" fontId="9" fillId="45" borderId="20" applyNumberFormat="0" applyProtection="0">
      <alignment horizontal="right" vertical="center"/>
    </xf>
    <xf numFmtId="4" fontId="9" fillId="48" borderId="0" applyNumberFormat="0" applyProtection="0">
      <alignment horizontal="left" vertical="center" indent="1"/>
    </xf>
    <xf numFmtId="4" fontId="9" fillId="45" borderId="0" applyNumberFormat="0" applyProtection="0">
      <alignment horizontal="left" vertical="center" indent="1"/>
    </xf>
    <xf numFmtId="0" fontId="2" fillId="34" borderId="20" applyNumberFormat="0" applyProtection="0">
      <alignment horizontal="left" vertical="center" indent="1"/>
    </xf>
    <xf numFmtId="0" fontId="2" fillId="34" borderId="20" applyNumberFormat="0" applyProtection="0">
      <alignment horizontal="left" vertical="top" indent="1"/>
    </xf>
    <xf numFmtId="0" fontId="2" fillId="45" borderId="20" applyNumberFormat="0" applyProtection="0">
      <alignment horizontal="left" vertical="center" indent="1"/>
    </xf>
    <xf numFmtId="0" fontId="2" fillId="45" borderId="20" applyNumberFormat="0" applyProtection="0">
      <alignment horizontal="left" vertical="top" indent="1"/>
    </xf>
    <xf numFmtId="0" fontId="2" fillId="9" borderId="20" applyNumberFormat="0" applyProtection="0">
      <alignment horizontal="left" vertical="center" indent="1"/>
    </xf>
    <xf numFmtId="0" fontId="2" fillId="9" borderId="20" applyNumberFormat="0" applyProtection="0">
      <alignment horizontal="left" vertical="top" indent="1"/>
    </xf>
    <xf numFmtId="0" fontId="2" fillId="48" borderId="20" applyNumberFormat="0" applyProtection="0">
      <alignment horizontal="left" vertical="center" indent="1"/>
    </xf>
    <xf numFmtId="0" fontId="2" fillId="48" borderId="20" applyNumberFormat="0" applyProtection="0">
      <alignment horizontal="left" vertical="top" indent="1"/>
    </xf>
    <xf numFmtId="0" fontId="2" fillId="37" borderId="6" applyNumberFormat="0">
      <protection locked="0"/>
    </xf>
    <xf numFmtId="4" fontId="9" fillId="12" borderId="20" applyNumberFormat="0" applyProtection="0">
      <alignment vertical="center"/>
    </xf>
    <xf numFmtId="4" fontId="61" fillId="12" borderId="20" applyNumberFormat="0" applyProtection="0">
      <alignment vertical="center"/>
    </xf>
    <xf numFmtId="4" fontId="9" fillId="12" borderId="20" applyNumberFormat="0" applyProtection="0">
      <alignment horizontal="left" vertical="center" indent="1"/>
    </xf>
    <xf numFmtId="0" fontId="9" fillId="12" borderId="20" applyNumberFormat="0" applyProtection="0">
      <alignment horizontal="left" vertical="top" indent="1"/>
    </xf>
    <xf numFmtId="4" fontId="9" fillId="48" borderId="20" applyNumberFormat="0" applyProtection="0">
      <alignment horizontal="right" vertical="center"/>
    </xf>
    <xf numFmtId="4" fontId="61" fillId="48" borderId="20" applyNumberFormat="0" applyProtection="0">
      <alignment horizontal="right" vertical="center"/>
    </xf>
    <xf numFmtId="4" fontId="9" fillId="45" borderId="20" applyNumberFormat="0" applyProtection="0">
      <alignment horizontal="left" vertical="center" indent="1"/>
    </xf>
    <xf numFmtId="0" fontId="9" fillId="45" borderId="20" applyNumberFormat="0" applyProtection="0">
      <alignment horizontal="left" vertical="top" indent="1"/>
    </xf>
    <xf numFmtId="4" fontId="62" fillId="49" borderId="0" applyNumberFormat="0" applyProtection="0">
      <alignment horizontal="left" vertical="center" indent="1"/>
    </xf>
    <xf numFmtId="4" fontId="31" fillId="48" borderId="20" applyNumberFormat="0" applyProtection="0">
      <alignment horizontal="right" vertical="center"/>
    </xf>
    <xf numFmtId="0" fontId="17" fillId="4" borderId="0" applyNumberFormat="0" applyBorder="0" applyAlignment="0" applyProtection="0"/>
    <xf numFmtId="0" fontId="24" fillId="0" borderId="0" applyNumberFormat="0" applyFill="0" applyBorder="0" applyAlignment="0" applyProtection="0"/>
    <xf numFmtId="0" fontId="29" fillId="21" borderId="19" applyNumberFormat="0" applyAlignment="0" applyProtection="0"/>
    <xf numFmtId="0" fontId="2" fillId="0" borderId="0"/>
    <xf numFmtId="0" fontId="46" fillId="0" borderId="0"/>
    <xf numFmtId="40" fontId="43" fillId="0" borderId="0" applyBorder="0">
      <alignment horizontal="right"/>
    </xf>
    <xf numFmtId="0" fontId="37" fillId="0" borderId="0" applyNumberFormat="0" applyFill="0" applyBorder="0">
      <alignment horizontal="left"/>
    </xf>
    <xf numFmtId="180" fontId="50" fillId="0" borderId="22" applyFill="0" applyBorder="0"/>
    <xf numFmtId="0" fontId="37" fillId="0" borderId="0" applyNumberFormat="0" applyFill="0" applyBorder="0">
      <alignment horizontal="left"/>
    </xf>
    <xf numFmtId="0" fontId="63" fillId="0" borderId="23" applyNumberFormat="0" applyFill="0" applyBorder="0">
      <alignment horizontal="left"/>
    </xf>
    <xf numFmtId="3" fontId="50" fillId="0" borderId="24"/>
    <xf numFmtId="0" fontId="32" fillId="0" borderId="0" applyNumberFormat="0" applyFill="0" applyBorder="0" applyAlignment="0">
      <alignment horizontal="left"/>
    </xf>
    <xf numFmtId="0" fontId="32" fillId="0" borderId="0" applyNumberFormat="0" applyFill="0" applyBorder="0" applyAlignment="0">
      <alignment horizontal="left"/>
    </xf>
    <xf numFmtId="180" fontId="50" fillId="0" borderId="25" applyNumberFormat="0" applyFill="0" applyBorder="0">
      <alignment horizontal="right"/>
    </xf>
    <xf numFmtId="0" fontId="2" fillId="0" borderId="0" applyNumberFormat="0" applyFill="0" applyBorder="0">
      <alignment horizontal="left"/>
    </xf>
    <xf numFmtId="180" fontId="50" fillId="0" borderId="0">
      <alignment horizontal="right"/>
    </xf>
    <xf numFmtId="0" fontId="2" fillId="0" borderId="0" applyNumberFormat="0" applyFill="0" applyBorder="0">
      <alignment horizontal="left"/>
    </xf>
    <xf numFmtId="0" fontId="2" fillId="0" borderId="0" applyNumberFormat="0" applyFill="0" applyBorder="0">
      <alignment horizontal="left"/>
    </xf>
    <xf numFmtId="0" fontId="2" fillId="0" borderId="0" applyNumberFormat="0" applyFill="0" applyBorder="0">
      <alignment horizontal="left"/>
    </xf>
    <xf numFmtId="0" fontId="2" fillId="0" borderId="0" applyNumberFormat="0" applyFill="0" applyBorder="0">
      <alignment horizontal="left"/>
    </xf>
    <xf numFmtId="0" fontId="2" fillId="0" borderId="0" applyNumberFormat="0" applyFill="0" applyBorder="0">
      <alignment horizontal="left"/>
    </xf>
    <xf numFmtId="0" fontId="54" fillId="0" borderId="0" applyNumberFormat="0" applyFill="0" applyBorder="0">
      <alignment horizontal="left"/>
    </xf>
    <xf numFmtId="0" fontId="2" fillId="0" borderId="0" applyNumberFormat="0" applyFill="0" applyBorder="0">
      <alignment horizontal="left"/>
    </xf>
    <xf numFmtId="0" fontId="54" fillId="0" borderId="0" applyNumberFormat="0" applyFill="0" applyBorder="0">
      <alignment horizontal="left"/>
    </xf>
    <xf numFmtId="0" fontId="2" fillId="0" borderId="0" applyNumberFormat="0" applyFill="0" applyBorder="0">
      <alignment horizontal="left"/>
    </xf>
    <xf numFmtId="0" fontId="2" fillId="0" borderId="0" applyNumberFormat="0" applyFill="0" applyBorder="0">
      <alignment horizontal="left"/>
    </xf>
    <xf numFmtId="0" fontId="19" fillId="0" borderId="0" applyNumberFormat="0" applyFill="0" applyBorder="0" applyAlignment="0" applyProtection="0"/>
    <xf numFmtId="0" fontId="37" fillId="0" borderId="0" applyNumberFormat="0" applyFill="0" applyBorder="0">
      <alignment horizontal="left"/>
    </xf>
    <xf numFmtId="0" fontId="37" fillId="0" borderId="0" applyNumberFormat="0" applyFill="0" applyBorder="0">
      <alignment horizontal="left"/>
    </xf>
    <xf numFmtId="0" fontId="55" fillId="0" borderId="0" applyNumberFormat="0" applyFill="0" applyBorder="0">
      <alignment horizontal="left"/>
    </xf>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75" fillId="0" borderId="0" applyNumberFormat="0" applyFill="0" applyBorder="0" applyAlignment="0" applyProtection="0"/>
    <xf numFmtId="0" fontId="76" fillId="0" borderId="26" applyNumberFormat="0" applyFill="0" applyAlignment="0" applyProtection="0"/>
    <xf numFmtId="0" fontId="77" fillId="0" borderId="12" applyNumberFormat="0" applyFill="0" applyAlignment="0" applyProtection="0"/>
    <xf numFmtId="0" fontId="78" fillId="0" borderId="27" applyNumberFormat="0" applyFill="0" applyAlignment="0" applyProtection="0"/>
    <xf numFmtId="0" fontId="78" fillId="0" borderId="0" applyNumberFormat="0" applyFill="0" applyBorder="0" applyAlignment="0" applyProtection="0"/>
    <xf numFmtId="0" fontId="28" fillId="0" borderId="28" applyNumberFormat="0" applyFill="0" applyAlignment="0" applyProtection="0"/>
    <xf numFmtId="0" fontId="28" fillId="0" borderId="28" applyNumberFormat="0" applyFill="0" applyAlignment="0" applyProtection="0"/>
    <xf numFmtId="0" fontId="28" fillId="0" borderId="28" applyNumberFormat="0" applyFill="0" applyAlignment="0" applyProtection="0"/>
    <xf numFmtId="0" fontId="28" fillId="0" borderId="29" applyNumberFormat="0" applyFill="0" applyAlignment="0" applyProtection="0"/>
    <xf numFmtId="41" fontId="14" fillId="0" borderId="0" applyFont="0" applyFill="0" applyBorder="0" applyAlignment="0" applyProtection="0"/>
    <xf numFmtId="43" fontId="14" fillId="0" borderId="0" applyFont="0" applyFill="0" applyBorder="0" applyAlignment="0" applyProtection="0"/>
    <xf numFmtId="42" fontId="14" fillId="0" borderId="0" applyFont="0" applyFill="0" applyBorder="0" applyAlignment="0" applyProtection="0"/>
    <xf numFmtId="44" fontId="14" fillId="0" borderId="0" applyFon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21" fillId="38" borderId="5" applyNumberFormat="0" applyAlignment="0" applyProtection="0"/>
    <xf numFmtId="176" fontId="2" fillId="0" borderId="0" applyFont="0" applyFill="0" applyBorder="0" applyAlignment="0" applyProtection="0"/>
    <xf numFmtId="177" fontId="2" fillId="0" borderId="0" applyFont="0" applyFill="0" applyBorder="0" applyAlignment="0" applyProtection="0"/>
    <xf numFmtId="0" fontId="2" fillId="0" borderId="0"/>
    <xf numFmtId="37" fontId="44" fillId="0" borderId="0"/>
    <xf numFmtId="178" fontId="2" fillId="0" borderId="0" applyFont="0" applyFill="0" applyBorder="0" applyAlignment="0" applyProtection="0"/>
    <xf numFmtId="0" fontId="2" fillId="0" borderId="0"/>
    <xf numFmtId="0" fontId="45" fillId="0" borderId="0"/>
    <xf numFmtId="0" fontId="48" fillId="0" borderId="0"/>
  </cellStyleXfs>
  <cellXfs count="429">
    <xf numFmtId="0" fontId="0" fillId="0" borderId="0" xfId="0"/>
    <xf numFmtId="0" fontId="2" fillId="0" borderId="0" xfId="0" applyFont="1" applyBorder="1"/>
    <xf numFmtId="0" fontId="0" fillId="52" borderId="0" xfId="0" applyFill="1"/>
    <xf numFmtId="0" fontId="2" fillId="52" borderId="0" xfId="0" applyFont="1" applyFill="1"/>
    <xf numFmtId="0" fontId="2" fillId="0" borderId="0" xfId="0" applyFont="1" applyFill="1" applyBorder="1"/>
    <xf numFmtId="0" fontId="7" fillId="52" borderId="0" xfId="0" applyFont="1" applyFill="1"/>
    <xf numFmtId="0" fontId="2" fillId="0" borderId="0" xfId="334" applyFont="1" applyFill="1" applyBorder="1"/>
    <xf numFmtId="0" fontId="2" fillId="0" borderId="0" xfId="338" applyNumberFormat="1" applyFont="1" applyFill="1" applyBorder="1"/>
    <xf numFmtId="0" fontId="6" fillId="0" borderId="0" xfId="342" applyFont="1" applyFill="1" applyBorder="1"/>
    <xf numFmtId="0" fontId="2" fillId="52" borderId="0" xfId="0" applyFont="1" applyFill="1" applyBorder="1"/>
    <xf numFmtId="0" fontId="2" fillId="52" borderId="0" xfId="0" applyNumberFormat="1" applyFont="1" applyFill="1" applyBorder="1"/>
    <xf numFmtId="0" fontId="2" fillId="52" borderId="23" xfId="0" applyFont="1" applyFill="1" applyBorder="1"/>
    <xf numFmtId="0" fontId="8" fillId="52" borderId="0" xfId="0" applyFont="1" applyFill="1" applyBorder="1"/>
    <xf numFmtId="0" fontId="8" fillId="0" borderId="0" xfId="0" applyFont="1" applyFill="1" applyBorder="1"/>
    <xf numFmtId="0" fontId="10" fillId="0" borderId="0" xfId="0" applyFont="1" applyFill="1" applyBorder="1"/>
    <xf numFmtId="0" fontId="8" fillId="52" borderId="23" xfId="0" applyNumberFormat="1" applyFont="1" applyFill="1" applyBorder="1"/>
    <xf numFmtId="0" fontId="8" fillId="52" borderId="23" xfId="0" applyFont="1" applyFill="1" applyBorder="1"/>
    <xf numFmtId="3" fontId="2" fillId="0" borderId="0" xfId="0" applyNumberFormat="1" applyFont="1" applyFill="1" applyBorder="1"/>
    <xf numFmtId="3" fontId="8" fillId="0" borderId="0" xfId="0" applyNumberFormat="1" applyFont="1" applyFill="1" applyBorder="1"/>
    <xf numFmtId="0" fontId="2" fillId="52" borderId="0" xfId="305" applyFont="1" applyFill="1" applyBorder="1" applyAlignment="1">
      <alignment vertical="top" wrapText="1"/>
    </xf>
    <xf numFmtId="0" fontId="8" fillId="52" borderId="0" xfId="305" applyFont="1" applyFill="1" applyBorder="1" applyAlignment="1">
      <alignment horizontal="right"/>
    </xf>
    <xf numFmtId="3" fontId="2" fillId="52" borderId="0" xfId="0" applyNumberFormat="1" applyFont="1" applyFill="1" applyBorder="1" applyAlignment="1">
      <alignment vertical="top" wrapText="1"/>
    </xf>
    <xf numFmtId="0" fontId="2" fillId="52" borderId="23" xfId="305" applyFont="1" applyFill="1" applyBorder="1" applyAlignment="1">
      <alignment vertical="top" wrapText="1"/>
    </xf>
    <xf numFmtId="3" fontId="2" fillId="52" borderId="23" xfId="0" applyNumberFormat="1" applyFont="1" applyFill="1" applyBorder="1" applyAlignment="1">
      <alignment vertical="top" wrapText="1"/>
    </xf>
    <xf numFmtId="0" fontId="8" fillId="52" borderId="0" xfId="305" applyFont="1" applyFill="1" applyBorder="1" applyAlignment="1">
      <alignment vertical="top" wrapText="1"/>
    </xf>
    <xf numFmtId="3" fontId="8" fillId="52" borderId="0" xfId="0" applyNumberFormat="1" applyFont="1" applyFill="1" applyBorder="1" applyAlignment="1">
      <alignment vertical="top" wrapText="1"/>
    </xf>
    <xf numFmtId="0" fontId="8" fillId="52" borderId="9" xfId="305" applyFont="1" applyFill="1" applyBorder="1" applyAlignment="1">
      <alignment vertical="top" wrapText="1"/>
    </xf>
    <xf numFmtId="3" fontId="8" fillId="52" borderId="9" xfId="0" applyNumberFormat="1" applyFont="1" applyFill="1" applyBorder="1" applyAlignment="1">
      <alignment vertical="top" wrapText="1"/>
    </xf>
    <xf numFmtId="3" fontId="10" fillId="52" borderId="0" xfId="0" applyNumberFormat="1" applyFont="1" applyFill="1" applyBorder="1" applyAlignment="1">
      <alignment vertical="top" wrapText="1"/>
    </xf>
    <xf numFmtId="0" fontId="8" fillId="52" borderId="0" xfId="0" applyNumberFormat="1" applyFont="1" applyFill="1" applyBorder="1"/>
    <xf numFmtId="3" fontId="2" fillId="52" borderId="0" xfId="0" applyNumberFormat="1" applyFont="1" applyFill="1" applyBorder="1" applyAlignment="1">
      <alignment horizontal="right"/>
    </xf>
    <xf numFmtId="165" fontId="2" fillId="52" borderId="0" xfId="369" applyNumberFormat="1" applyFont="1" applyFill="1" applyBorder="1"/>
    <xf numFmtId="3" fontId="2" fillId="52" borderId="0" xfId="0" applyNumberFormat="1" applyFont="1" applyFill="1" applyBorder="1"/>
    <xf numFmtId="3" fontId="10" fillId="52" borderId="0" xfId="0" applyNumberFormat="1" applyFont="1" applyFill="1" applyBorder="1"/>
    <xf numFmtId="165" fontId="2" fillId="52" borderId="0" xfId="369" applyNumberFormat="1" applyFont="1" applyFill="1" applyBorder="1" applyAlignment="1">
      <alignment horizontal="right"/>
    </xf>
    <xf numFmtId="3" fontId="8" fillId="52" borderId="0" xfId="0" applyNumberFormat="1" applyFont="1" applyFill="1" applyBorder="1" applyAlignment="1">
      <alignment horizontal="right"/>
    </xf>
    <xf numFmtId="0" fontId="2" fillId="0" borderId="0" xfId="0" applyFont="1" applyFill="1" applyBorder="1" applyAlignment="1">
      <alignment horizontal="right"/>
    </xf>
    <xf numFmtId="0" fontId="2" fillId="52" borderId="0" xfId="0" applyFont="1" applyFill="1" applyBorder="1" applyAlignment="1">
      <alignment horizontal="right"/>
    </xf>
    <xf numFmtId="0" fontId="8" fillId="52" borderId="0" xfId="338" applyFont="1" applyFill="1" applyBorder="1" applyAlignment="1">
      <alignment horizontal="right"/>
    </xf>
    <xf numFmtId="0" fontId="8" fillId="0" borderId="0" xfId="338" applyFont="1" applyFill="1" applyBorder="1" applyAlignment="1">
      <alignment horizontal="right"/>
    </xf>
    <xf numFmtId="0" fontId="8" fillId="0" borderId="0" xfId="0" applyFont="1" applyFill="1" applyBorder="1" applyAlignment="1">
      <alignment horizontal="right"/>
    </xf>
    <xf numFmtId="0" fontId="2" fillId="0" borderId="0" xfId="338" applyFont="1"/>
    <xf numFmtId="0" fontId="10" fillId="52" borderId="0" xfId="338" applyFont="1" applyFill="1" applyAlignment="1">
      <alignment vertical="top" wrapText="1"/>
    </xf>
    <xf numFmtId="0" fontId="12" fillId="0" borderId="0" xfId="0" applyFont="1" applyFill="1" applyBorder="1"/>
    <xf numFmtId="0" fontId="2" fillId="0" borderId="0" xfId="338" applyFont="1" applyFill="1" applyBorder="1" applyAlignment="1">
      <alignment horizontal="right"/>
    </xf>
    <xf numFmtId="3" fontId="2" fillId="0" borderId="0" xfId="338" applyNumberFormat="1" applyFont="1" applyFill="1" applyBorder="1"/>
    <xf numFmtId="3" fontId="8" fillId="0" borderId="0" xfId="338" applyNumberFormat="1" applyFont="1" applyFill="1" applyBorder="1"/>
    <xf numFmtId="0" fontId="12" fillId="0" borderId="0" xfId="338" applyFont="1" applyFill="1" applyBorder="1"/>
    <xf numFmtId="0" fontId="10" fillId="0" borderId="0" xfId="338" applyFont="1" applyFill="1" applyBorder="1"/>
    <xf numFmtId="3" fontId="12" fillId="0" borderId="0" xfId="338" applyNumberFormat="1" applyFont="1" applyFill="1" applyBorder="1"/>
    <xf numFmtId="3" fontId="10" fillId="0" borderId="0" xfId="338" applyNumberFormat="1" applyFont="1" applyFill="1" applyBorder="1"/>
    <xf numFmtId="165" fontId="10" fillId="0" borderId="0" xfId="369" applyNumberFormat="1" applyFont="1" applyFill="1" applyBorder="1" applyAlignment="1">
      <alignment horizontal="right"/>
    </xf>
    <xf numFmtId="165" fontId="12" fillId="0" borderId="0" xfId="369" applyNumberFormat="1" applyFont="1" applyFill="1" applyBorder="1"/>
    <xf numFmtId="165" fontId="10" fillId="0" borderId="0" xfId="369" applyNumberFormat="1" applyFont="1" applyFill="1" applyBorder="1"/>
    <xf numFmtId="0" fontId="8" fillId="0" borderId="0" xfId="338" applyFont="1" applyFill="1" applyBorder="1"/>
    <xf numFmtId="3" fontId="2" fillId="0" borderId="0" xfId="338" applyNumberFormat="1" applyFont="1" applyFill="1" applyBorder="1" applyAlignment="1">
      <alignment horizontal="right"/>
    </xf>
    <xf numFmtId="0" fontId="2" fillId="0" borderId="0" xfId="338" applyFont="1" applyFill="1" applyBorder="1"/>
    <xf numFmtId="0" fontId="2" fillId="0" borderId="0" xfId="334" applyFont="1" applyFill="1" applyBorder="1" applyAlignment="1">
      <alignment horizontal="right"/>
    </xf>
    <xf numFmtId="0" fontId="8" fillId="0" borderId="0" xfId="334" applyFont="1" applyFill="1" applyBorder="1"/>
    <xf numFmtId="0" fontId="2" fillId="0" borderId="0" xfId="334" applyNumberFormat="1" applyFont="1" applyFill="1" applyBorder="1"/>
    <xf numFmtId="0" fontId="8" fillId="52" borderId="23" xfId="340" applyFont="1" applyFill="1" applyBorder="1" applyAlignment="1">
      <alignment horizontal="right"/>
    </xf>
    <xf numFmtId="0" fontId="8" fillId="52" borderId="0" xfId="0" applyFont="1" applyFill="1" applyBorder="1" applyAlignment="1">
      <alignment horizontal="right"/>
    </xf>
    <xf numFmtId="2" fontId="2" fillId="52" borderId="0" xfId="0" applyNumberFormat="1" applyFont="1" applyFill="1" applyBorder="1" applyAlignment="1">
      <alignment horizontal="right" vertical="top" wrapText="1"/>
    </xf>
    <xf numFmtId="3" fontId="10" fillId="0" borderId="0" xfId="0" applyNumberFormat="1" applyFont="1" applyFill="1" applyBorder="1"/>
    <xf numFmtId="0" fontId="12" fillId="52" borderId="0" xfId="0" applyFont="1" applyFill="1" applyBorder="1"/>
    <xf numFmtId="165" fontId="12" fillId="52" borderId="0" xfId="369" applyNumberFormat="1" applyFont="1" applyFill="1" applyBorder="1" applyAlignment="1">
      <alignment horizontal="right"/>
    </xf>
    <xf numFmtId="3" fontId="12" fillId="0" borderId="0" xfId="0" applyNumberFormat="1" applyFont="1" applyFill="1" applyBorder="1"/>
    <xf numFmtId="0" fontId="2" fillId="52" borderId="0" xfId="0" applyFont="1" applyFill="1" applyBorder="1" applyAlignment="1">
      <alignment vertical="top" wrapText="1"/>
    </xf>
    <xf numFmtId="2" fontId="2" fillId="52" borderId="0" xfId="340" applyNumberFormat="1" applyFont="1" applyFill="1"/>
    <xf numFmtId="2" fontId="2" fillId="52" borderId="0" xfId="0" applyNumberFormat="1" applyFont="1" applyFill="1" applyAlignment="1">
      <alignment horizontal="right"/>
    </xf>
    <xf numFmtId="165" fontId="2" fillId="52" borderId="0" xfId="369" applyNumberFormat="1" applyFont="1" applyFill="1" applyAlignment="1">
      <alignment horizontal="right"/>
    </xf>
    <xf numFmtId="3" fontId="2" fillId="0" borderId="0" xfId="0" applyNumberFormat="1" applyFont="1" applyFill="1" applyBorder="1" applyAlignment="1">
      <alignment horizontal="right"/>
    </xf>
    <xf numFmtId="167" fontId="2" fillId="52" borderId="0" xfId="0" applyNumberFormat="1" applyFont="1" applyFill="1" applyBorder="1" applyAlignment="1">
      <alignment horizontal="right"/>
    </xf>
    <xf numFmtId="167" fontId="2" fillId="52" borderId="23" xfId="0" applyNumberFormat="1" applyFont="1" applyFill="1" applyBorder="1" applyAlignment="1">
      <alignment horizontal="right"/>
    </xf>
    <xf numFmtId="0" fontId="90" fillId="0" borderId="0" xfId="338" applyNumberFormat="1" applyFont="1" applyFill="1" applyBorder="1"/>
    <xf numFmtId="0" fontId="90" fillId="0" borderId="0" xfId="0" applyFont="1" applyFill="1" applyBorder="1"/>
    <xf numFmtId="0" fontId="8" fillId="52" borderId="24" xfId="0" applyNumberFormat="1" applyFont="1" applyFill="1" applyBorder="1"/>
    <xf numFmtId="0" fontId="10" fillId="52" borderId="0" xfId="0" applyNumberFormat="1" applyFont="1" applyFill="1" applyBorder="1"/>
    <xf numFmtId="0" fontId="8" fillId="52" borderId="0" xfId="344" applyFont="1" applyFill="1" applyBorder="1" applyAlignment="1">
      <alignment vertical="top" wrapText="1"/>
    </xf>
    <xf numFmtId="0" fontId="2" fillId="52" borderId="0" xfId="344" applyFont="1" applyFill="1" applyBorder="1" applyAlignment="1">
      <alignment vertical="top" wrapText="1"/>
    </xf>
    <xf numFmtId="0" fontId="10" fillId="52" borderId="0" xfId="344" applyFont="1" applyFill="1" applyBorder="1" applyAlignment="1">
      <alignment vertical="top" wrapText="1"/>
    </xf>
    <xf numFmtId="0" fontId="91" fillId="0" borderId="0" xfId="0" applyFont="1" applyFill="1" applyBorder="1" applyAlignment="1">
      <alignment horizontal="right"/>
    </xf>
    <xf numFmtId="0" fontId="8" fillId="52" borderId="23" xfId="0" applyFont="1" applyFill="1" applyBorder="1" applyAlignment="1">
      <alignment horizontal="right"/>
    </xf>
    <xf numFmtId="0" fontId="91" fillId="0" borderId="0" xfId="338" applyFont="1" applyFill="1" applyBorder="1" applyAlignment="1">
      <alignment horizontal="right"/>
    </xf>
    <xf numFmtId="0" fontId="91" fillId="0" borderId="0" xfId="338" applyNumberFormat="1" applyFont="1" applyFill="1" applyBorder="1" applyAlignment="1">
      <alignment horizontal="right"/>
    </xf>
    <xf numFmtId="0" fontId="2" fillId="0" borderId="0" xfId="338" applyFont="1" applyBorder="1"/>
    <xf numFmtId="0" fontId="2" fillId="52" borderId="30" xfId="0" applyFont="1" applyFill="1" applyBorder="1" applyAlignment="1">
      <alignment vertical="center"/>
    </xf>
    <xf numFmtId="0" fontId="2" fillId="52" borderId="31" xfId="0" applyFont="1" applyFill="1" applyBorder="1" applyAlignment="1">
      <alignment vertical="center"/>
    </xf>
    <xf numFmtId="0" fontId="8" fillId="52" borderId="30" xfId="0" applyFont="1" applyFill="1" applyBorder="1" applyAlignment="1">
      <alignment vertical="center"/>
    </xf>
    <xf numFmtId="3" fontId="90" fillId="52" borderId="0" xfId="0" applyNumberFormat="1" applyFont="1" applyFill="1" applyBorder="1" applyAlignment="1">
      <alignment horizontal="right" vertical="center"/>
    </xf>
    <xf numFmtId="165" fontId="90" fillId="52" borderId="0" xfId="369" applyNumberFormat="1" applyFont="1" applyFill="1" applyBorder="1" applyAlignment="1">
      <alignment horizontal="right" vertical="center"/>
    </xf>
    <xf numFmtId="165" fontId="90" fillId="52" borderId="0" xfId="369" quotePrefix="1" applyNumberFormat="1" applyFont="1" applyFill="1" applyBorder="1" applyAlignment="1">
      <alignment horizontal="right" vertical="center"/>
    </xf>
    <xf numFmtId="9" fontId="2" fillId="52" borderId="0" xfId="369" applyFont="1" applyFill="1" applyBorder="1" applyAlignment="1">
      <alignment vertical="center"/>
    </xf>
    <xf numFmtId="0" fontId="10" fillId="52" borderId="0" xfId="305" applyFont="1" applyFill="1" applyBorder="1" applyAlignment="1">
      <alignment vertical="top" wrapText="1"/>
    </xf>
    <xf numFmtId="0" fontId="2" fillId="52" borderId="24" xfId="0" applyFont="1" applyFill="1" applyBorder="1"/>
    <xf numFmtId="0" fontId="2" fillId="52" borderId="0" xfId="0" applyFont="1" applyFill="1" applyBorder="1" applyAlignment="1"/>
    <xf numFmtId="0" fontId="8" fillId="52" borderId="24" xfId="0" applyFont="1" applyFill="1" applyBorder="1"/>
    <xf numFmtId="3" fontId="8" fillId="52" borderId="24" xfId="0" applyNumberFormat="1" applyFont="1" applyFill="1" applyBorder="1"/>
    <xf numFmtId="3" fontId="8" fillId="52" borderId="24" xfId="0" applyNumberFormat="1" applyFont="1" applyFill="1" applyBorder="1" applyAlignment="1">
      <alignment horizontal="right"/>
    </xf>
    <xf numFmtId="0" fontId="8" fillId="52" borderId="23" xfId="344" applyFont="1" applyFill="1" applyBorder="1" applyAlignment="1">
      <alignment vertical="top" wrapText="1"/>
    </xf>
    <xf numFmtId="0" fontId="8" fillId="52" borderId="30" xfId="0" applyNumberFormat="1" applyFont="1" applyFill="1" applyBorder="1" applyAlignment="1">
      <alignment vertical="center"/>
    </xf>
    <xf numFmtId="0" fontId="2" fillId="52" borderId="30" xfId="0" applyNumberFormat="1" applyFont="1" applyFill="1" applyBorder="1" applyAlignment="1">
      <alignment vertical="center"/>
    </xf>
    <xf numFmtId="0" fontId="2" fillId="52" borderId="31" xfId="0" applyNumberFormat="1" applyFont="1" applyFill="1" applyBorder="1" applyAlignment="1">
      <alignment vertical="center"/>
    </xf>
    <xf numFmtId="0" fontId="10" fillId="52" borderId="30" xfId="0" applyNumberFormat="1" applyFont="1" applyFill="1" applyBorder="1" applyAlignment="1">
      <alignment vertical="center"/>
    </xf>
    <xf numFmtId="0" fontId="8" fillId="52" borderId="31" xfId="0" applyNumberFormat="1" applyFont="1" applyFill="1" applyBorder="1" applyAlignment="1">
      <alignment vertical="center"/>
    </xf>
    <xf numFmtId="0" fontId="8" fillId="52" borderId="31" xfId="0" applyFont="1" applyFill="1" applyBorder="1" applyAlignment="1">
      <alignment vertical="center"/>
    </xf>
    <xf numFmtId="0" fontId="0" fillId="52" borderId="0" xfId="0" applyFill="1" applyBorder="1"/>
    <xf numFmtId="0" fontId="2" fillId="53" borderId="31" xfId="0" applyFont="1" applyFill="1" applyBorder="1" applyAlignment="1">
      <alignment horizontal="left" vertical="center"/>
    </xf>
    <xf numFmtId="0" fontId="92" fillId="54" borderId="0" xfId="0" applyFont="1" applyFill="1"/>
    <xf numFmtId="0" fontId="8" fillId="53" borderId="0" xfId="0" applyFont="1" applyFill="1"/>
    <xf numFmtId="0" fontId="0" fillId="53" borderId="0" xfId="0" applyFill="1"/>
    <xf numFmtId="0" fontId="2" fillId="53" borderId="0" xfId="0" applyFont="1" applyFill="1"/>
    <xf numFmtId="0" fontId="93" fillId="52" borderId="0" xfId="246" applyFont="1" applyFill="1" applyAlignment="1" applyProtection="1"/>
    <xf numFmtId="0" fontId="92" fillId="54" borderId="0" xfId="0" applyFont="1" applyFill="1" applyBorder="1"/>
    <xf numFmtId="0" fontId="8" fillId="53" borderId="0" xfId="0" applyFont="1" applyFill="1" applyBorder="1" applyAlignment="1">
      <alignment horizontal="left"/>
    </xf>
    <xf numFmtId="0" fontId="90" fillId="53" borderId="0" xfId="0" applyFont="1" applyFill="1" applyBorder="1" applyAlignment="1">
      <alignment horizontal="left"/>
    </xf>
    <xf numFmtId="0" fontId="91" fillId="53" borderId="0" xfId="0" applyFont="1" applyFill="1" applyBorder="1" applyAlignment="1">
      <alignment horizontal="right"/>
    </xf>
    <xf numFmtId="0" fontId="91" fillId="53" borderId="0" xfId="338" applyNumberFormat="1" applyFont="1" applyFill="1" applyBorder="1"/>
    <xf numFmtId="0" fontId="91" fillId="53" borderId="0" xfId="338" applyFont="1" applyFill="1" applyBorder="1" applyAlignment="1">
      <alignment horizontal="right"/>
    </xf>
    <xf numFmtId="0" fontId="90" fillId="53" borderId="0" xfId="338" applyFont="1" applyFill="1" applyBorder="1" applyAlignment="1">
      <alignment horizontal="left"/>
    </xf>
    <xf numFmtId="0" fontId="8" fillId="53" borderId="0" xfId="0" applyNumberFormat="1" applyFont="1" applyFill="1" applyBorder="1"/>
    <xf numFmtId="0" fontId="2" fillId="53" borderId="0" xfId="340" applyFont="1" applyFill="1" applyBorder="1" applyAlignment="1">
      <alignment horizontal="right"/>
    </xf>
    <xf numFmtId="0" fontId="2" fillId="53" borderId="0" xfId="0" applyFont="1" applyFill="1" applyBorder="1" applyAlignment="1">
      <alignment horizontal="left"/>
    </xf>
    <xf numFmtId="0" fontId="8" fillId="53" borderId="23" xfId="0" applyFont="1" applyFill="1" applyBorder="1" applyAlignment="1">
      <alignment vertical="top" wrapText="1"/>
    </xf>
    <xf numFmtId="3" fontId="2" fillId="53" borderId="23" xfId="0" applyNumberFormat="1" applyFont="1" applyFill="1" applyBorder="1" applyAlignment="1">
      <alignment horizontal="right"/>
    </xf>
    <xf numFmtId="0" fontId="92" fillId="54" borderId="0" xfId="0" applyNumberFormat="1" applyFont="1" applyFill="1" applyBorder="1"/>
    <xf numFmtId="0" fontId="89" fillId="54" borderId="0" xfId="0" applyNumberFormat="1" applyFont="1" applyFill="1" applyBorder="1" applyAlignment="1">
      <alignment horizontal="right"/>
    </xf>
    <xf numFmtId="0" fontId="92" fillId="54" borderId="0" xfId="338" applyNumberFormat="1" applyFont="1" applyFill="1" applyBorder="1" applyAlignment="1">
      <alignment horizontal="right"/>
    </xf>
    <xf numFmtId="0" fontId="92" fillId="54" borderId="0" xfId="0" applyFont="1" applyFill="1" applyBorder="1" applyAlignment="1">
      <alignment vertical="center"/>
    </xf>
    <xf numFmtId="0" fontId="2" fillId="0" borderId="0" xfId="0" applyNumberFormat="1" applyFont="1" applyFill="1" applyBorder="1"/>
    <xf numFmtId="0" fontId="2" fillId="0" borderId="0" xfId="0" applyNumberFormat="1" applyFont="1" applyBorder="1" applyAlignment="1">
      <alignment horizontal="right"/>
    </xf>
    <xf numFmtId="0" fontId="2" fillId="53" borderId="0" xfId="0" applyNumberFormat="1" applyFont="1" applyFill="1" applyBorder="1"/>
    <xf numFmtId="0" fontId="8" fillId="53" borderId="23" xfId="0" applyFont="1" applyFill="1" applyBorder="1" applyAlignment="1">
      <alignment horizontal="right"/>
    </xf>
    <xf numFmtId="0" fontId="2" fillId="52" borderId="0" xfId="352" applyNumberFormat="1" applyFont="1" applyFill="1" applyBorder="1"/>
    <xf numFmtId="0" fontId="8" fillId="52" borderId="0" xfId="352" applyNumberFormat="1" applyFont="1" applyFill="1" applyBorder="1"/>
    <xf numFmtId="3" fontId="2" fillId="52" borderId="0" xfId="350" applyNumberFormat="1" applyFont="1" applyFill="1" applyBorder="1" applyAlignment="1">
      <alignment horizontal="right"/>
    </xf>
    <xf numFmtId="3" fontId="2" fillId="52" borderId="0" xfId="352" applyNumberFormat="1" applyFont="1" applyFill="1" applyBorder="1" applyAlignment="1">
      <alignment horizontal="right"/>
    </xf>
    <xf numFmtId="3" fontId="2" fillId="52" borderId="0" xfId="352" applyNumberFormat="1" applyFont="1" applyFill="1" applyBorder="1"/>
    <xf numFmtId="3" fontId="2" fillId="52" borderId="23" xfId="352" applyNumberFormat="1" applyFont="1" applyFill="1" applyBorder="1"/>
    <xf numFmtId="3" fontId="8" fillId="52" borderId="0" xfId="352" applyNumberFormat="1" applyFont="1" applyFill="1" applyBorder="1"/>
    <xf numFmtId="3" fontId="10" fillId="52" borderId="0" xfId="352" applyNumberFormat="1" applyFont="1" applyFill="1" applyBorder="1"/>
    <xf numFmtId="0" fontId="2" fillId="52" borderId="0" xfId="0" quotePrefix="1" applyNumberFormat="1" applyFont="1" applyFill="1" applyBorder="1" applyAlignment="1">
      <alignment horizontal="right"/>
    </xf>
    <xf numFmtId="3" fontId="8" fillId="52" borderId="9" xfId="352" applyNumberFormat="1" applyFont="1" applyFill="1" applyBorder="1"/>
    <xf numFmtId="0" fontId="2" fillId="53" borderId="0" xfId="0" applyFont="1" applyFill="1" applyBorder="1" applyAlignment="1">
      <alignment horizontal="left" vertical="center"/>
    </xf>
    <xf numFmtId="0" fontId="92" fillId="53" borderId="0" xfId="0" applyFont="1" applyFill="1" applyBorder="1"/>
    <xf numFmtId="0" fontId="89" fillId="53" borderId="0" xfId="0" applyFont="1" applyFill="1" applyBorder="1"/>
    <xf numFmtId="0" fontId="8" fillId="53" borderId="0" xfId="350" applyNumberFormat="1" applyFont="1" applyFill="1" applyBorder="1" applyAlignment="1"/>
    <xf numFmtId="0" fontId="2" fillId="53" borderId="23" xfId="352" applyNumberFormat="1" applyFont="1" applyFill="1" applyBorder="1"/>
    <xf numFmtId="0" fontId="2" fillId="52" borderId="23" xfId="352" applyNumberFormat="1" applyFont="1" applyFill="1" applyBorder="1"/>
    <xf numFmtId="0" fontId="10" fillId="52" borderId="0" xfId="352" applyNumberFormat="1" applyFont="1" applyFill="1" applyBorder="1"/>
    <xf numFmtId="0" fontId="8" fillId="52" borderId="9" xfId="352" applyNumberFormat="1" applyFont="1" applyFill="1" applyBorder="1"/>
    <xf numFmtId="0" fontId="2" fillId="0" borderId="0" xfId="352" applyNumberFormat="1" applyFont="1" applyBorder="1"/>
    <xf numFmtId="0" fontId="8" fillId="0" borderId="0" xfId="352" applyNumberFormat="1" applyFont="1" applyBorder="1"/>
    <xf numFmtId="0" fontId="0" fillId="0" borderId="0" xfId="0" applyBorder="1"/>
    <xf numFmtId="0" fontId="10" fillId="52" borderId="0" xfId="340" applyFont="1" applyFill="1" applyBorder="1" applyAlignment="1">
      <alignment horizontal="left"/>
    </xf>
    <xf numFmtId="168" fontId="2" fillId="50" borderId="0" xfId="0" applyNumberFormat="1" applyFont="1" applyFill="1" applyBorder="1" applyAlignment="1" applyProtection="1">
      <alignment horizontal="right"/>
      <protection locked="0"/>
    </xf>
    <xf numFmtId="3" fontId="2" fillId="52" borderId="24" xfId="0" applyNumberFormat="1" applyFont="1" applyFill="1" applyBorder="1" applyAlignment="1">
      <alignment horizontal="right"/>
    </xf>
    <xf numFmtId="0" fontId="8" fillId="54" borderId="0" xfId="0" applyFont="1" applyFill="1" applyBorder="1"/>
    <xf numFmtId="0" fontId="92" fillId="0" borderId="0" xfId="0" applyFont="1" applyFill="1" applyBorder="1"/>
    <xf numFmtId="0" fontId="0" fillId="0" borderId="0" xfId="0" applyBorder="1" applyAlignment="1">
      <alignment horizontal="right"/>
    </xf>
    <xf numFmtId="0" fontId="91" fillId="0" borderId="0" xfId="0" applyFont="1" applyFill="1" applyBorder="1"/>
    <xf numFmtId="0" fontId="92" fillId="0" borderId="0" xfId="338" applyNumberFormat="1" applyFont="1" applyFill="1" applyBorder="1" applyAlignment="1">
      <alignment horizontal="right"/>
    </xf>
    <xf numFmtId="0" fontId="92" fillId="0" borderId="0" xfId="338" applyFont="1" applyFill="1"/>
    <xf numFmtId="0" fontId="2" fillId="0" borderId="0" xfId="305" applyFont="1"/>
    <xf numFmtId="0" fontId="2" fillId="0" borderId="30" xfId="305" applyFont="1" applyBorder="1"/>
    <xf numFmtId="0" fontId="8" fillId="0" borderId="0" xfId="305" applyFont="1"/>
    <xf numFmtId="0" fontId="2" fillId="0" borderId="0" xfId="305" applyFont="1" applyFill="1" applyBorder="1"/>
    <xf numFmtId="0" fontId="8" fillId="0" borderId="0" xfId="305" applyFont="1" applyFill="1" applyBorder="1"/>
    <xf numFmtId="0" fontId="92" fillId="54" borderId="30" xfId="305" applyFont="1" applyFill="1" applyBorder="1"/>
    <xf numFmtId="0" fontId="92" fillId="54" borderId="30" xfId="305" applyNumberFormat="1" applyFont="1" applyFill="1" applyBorder="1"/>
    <xf numFmtId="0" fontId="8" fillId="53" borderId="30" xfId="305" applyFont="1" applyFill="1" applyBorder="1" applyAlignment="1">
      <alignment horizontal="left"/>
    </xf>
    <xf numFmtId="0" fontId="8" fillId="53" borderId="31" xfId="305" applyFont="1" applyFill="1" applyBorder="1" applyAlignment="1">
      <alignment horizontal="left"/>
    </xf>
    <xf numFmtId="0" fontId="92" fillId="54" borderId="30" xfId="0" applyNumberFormat="1" applyFont="1" applyFill="1" applyBorder="1"/>
    <xf numFmtId="0" fontId="8" fillId="53" borderId="30" xfId="0" applyFont="1" applyFill="1" applyBorder="1" applyAlignment="1">
      <alignment horizontal="left"/>
    </xf>
    <xf numFmtId="0" fontId="2" fillId="52" borderId="30" xfId="344" applyFont="1" applyFill="1" applyBorder="1" applyAlignment="1">
      <alignment vertical="top" wrapText="1"/>
    </xf>
    <xf numFmtId="0" fontId="8" fillId="53" borderId="0" xfId="0" applyFont="1" applyFill="1" applyBorder="1" applyAlignment="1">
      <alignment horizontal="right"/>
    </xf>
    <xf numFmtId="0" fontId="92" fillId="54" borderId="0" xfId="0" applyNumberFormat="1" applyFont="1" applyFill="1" applyBorder="1" applyAlignment="1">
      <alignment horizontal="right"/>
    </xf>
    <xf numFmtId="0" fontId="8" fillId="53" borderId="17" xfId="0" applyFont="1" applyFill="1" applyBorder="1" applyAlignment="1">
      <alignment horizontal="right"/>
    </xf>
    <xf numFmtId="0" fontId="2" fillId="52" borderId="0" xfId="305" applyFont="1" applyFill="1" applyBorder="1"/>
    <xf numFmtId="0" fontId="92" fillId="54" borderId="17" xfId="305" applyFont="1" applyFill="1" applyBorder="1"/>
    <xf numFmtId="0" fontId="8" fillId="53" borderId="17" xfId="305" applyFont="1" applyFill="1" applyBorder="1" applyAlignment="1">
      <alignment horizontal="right"/>
    </xf>
    <xf numFmtId="0" fontId="8" fillId="53" borderId="15" xfId="305" applyFont="1" applyFill="1" applyBorder="1" applyAlignment="1">
      <alignment horizontal="right"/>
    </xf>
    <xf numFmtId="169" fontId="2" fillId="52" borderId="17" xfId="176" applyNumberFormat="1" applyFont="1" applyFill="1" applyBorder="1"/>
    <xf numFmtId="169" fontId="8" fillId="52" borderId="15" xfId="176" applyNumberFormat="1" applyFont="1" applyFill="1" applyBorder="1"/>
    <xf numFmtId="0" fontId="2" fillId="0" borderId="17" xfId="305" applyFont="1" applyBorder="1"/>
    <xf numFmtId="0" fontId="8" fillId="52" borderId="30" xfId="305" applyFont="1" applyFill="1" applyBorder="1" applyAlignment="1" applyProtection="1">
      <alignment vertical="top" wrapText="1"/>
      <protection locked="0"/>
    </xf>
    <xf numFmtId="3" fontId="8" fillId="52" borderId="17" xfId="305" applyNumberFormat="1" applyFont="1" applyFill="1" applyBorder="1" applyAlignment="1" applyProtection="1">
      <alignment horizontal="right" vertical="top" wrapText="1"/>
      <protection locked="0"/>
    </xf>
    <xf numFmtId="0" fontId="2" fillId="52" borderId="30" xfId="305" applyFont="1" applyFill="1" applyBorder="1" applyAlignment="1" applyProtection="1">
      <alignment vertical="top" wrapText="1"/>
      <protection locked="0"/>
    </xf>
    <xf numFmtId="3" fontId="2" fillId="52" borderId="17" xfId="305" applyNumberFormat="1" applyFont="1" applyFill="1" applyBorder="1" applyAlignment="1" applyProtection="1">
      <alignment horizontal="right" vertical="top" wrapText="1"/>
      <protection locked="0"/>
    </xf>
    <xf numFmtId="0" fontId="2" fillId="52" borderId="32" xfId="305" applyFont="1" applyFill="1" applyBorder="1" applyAlignment="1" applyProtection="1">
      <alignment vertical="top" wrapText="1"/>
      <protection locked="0"/>
    </xf>
    <xf numFmtId="3" fontId="2" fillId="52" borderId="25" xfId="305" applyNumberFormat="1" applyFont="1" applyFill="1" applyBorder="1" applyAlignment="1" applyProtection="1">
      <alignment horizontal="right" vertical="top" wrapText="1"/>
      <protection locked="0"/>
    </xf>
    <xf numFmtId="0" fontId="8" fillId="52" borderId="32" xfId="305" applyFont="1" applyFill="1" applyBorder="1" applyAlignment="1" applyProtection="1">
      <alignment vertical="top" wrapText="1"/>
      <protection locked="0"/>
    </xf>
    <xf numFmtId="3" fontId="2" fillId="52" borderId="17" xfId="305" applyNumberFormat="1" applyFont="1" applyFill="1" applyBorder="1" applyAlignment="1" applyProtection="1">
      <alignment horizontal="right" vertical="center" wrapText="1"/>
      <protection locked="0"/>
    </xf>
    <xf numFmtId="3" fontId="2" fillId="52" borderId="17" xfId="305" applyNumberFormat="1" applyFont="1" applyFill="1" applyBorder="1" applyProtection="1">
      <protection locked="0"/>
    </xf>
    <xf numFmtId="0" fontId="2" fillId="52" borderId="31" xfId="305" applyFont="1" applyFill="1" applyBorder="1" applyAlignment="1" applyProtection="1">
      <alignment vertical="top"/>
      <protection locked="0"/>
    </xf>
    <xf numFmtId="3" fontId="2" fillId="52" borderId="15" xfId="305" applyNumberFormat="1" applyFont="1" applyFill="1" applyBorder="1" applyAlignment="1" applyProtection="1">
      <alignment horizontal="right" vertical="top"/>
      <protection locked="0"/>
    </xf>
    <xf numFmtId="0" fontId="10" fillId="52" borderId="30" xfId="305" applyFont="1" applyFill="1" applyBorder="1" applyAlignment="1" applyProtection="1">
      <alignment vertical="top" wrapText="1"/>
      <protection locked="0"/>
    </xf>
    <xf numFmtId="3" fontId="10" fillId="52" borderId="17" xfId="305" applyNumberFormat="1" applyFont="1" applyFill="1" applyBorder="1" applyAlignment="1" applyProtection="1">
      <alignment horizontal="right" vertical="top" wrapText="1"/>
      <protection locked="0"/>
    </xf>
    <xf numFmtId="0" fontId="10" fillId="52" borderId="32" xfId="305" applyFont="1" applyFill="1" applyBorder="1" applyAlignment="1" applyProtection="1">
      <alignment vertical="top" wrapText="1"/>
      <protection locked="0"/>
    </xf>
    <xf numFmtId="0" fontId="8" fillId="52" borderId="31" xfId="305" applyFont="1" applyFill="1" applyBorder="1" applyAlignment="1" applyProtection="1">
      <alignment vertical="top"/>
      <protection locked="0"/>
    </xf>
    <xf numFmtId="0" fontId="2" fillId="52" borderId="30" xfId="305" quotePrefix="1" applyFont="1" applyFill="1" applyBorder="1" applyAlignment="1" applyProtection="1">
      <alignment vertical="top" wrapText="1"/>
      <protection locked="0"/>
    </xf>
    <xf numFmtId="3" fontId="2" fillId="52" borderId="17" xfId="305" applyNumberFormat="1" applyFont="1" applyFill="1" applyBorder="1" applyAlignment="1" applyProtection="1">
      <alignment horizontal="right" wrapText="1"/>
      <protection locked="0"/>
    </xf>
    <xf numFmtId="0" fontId="2" fillId="52" borderId="0" xfId="0" applyFont="1" applyFill="1" applyBorder="1"/>
    <xf numFmtId="0" fontId="8" fillId="52" borderId="0" xfId="0" applyFont="1" applyFill="1" applyBorder="1"/>
    <xf numFmtId="0" fontId="2" fillId="52" borderId="0" xfId="0" applyFont="1" applyFill="1" applyBorder="1" applyAlignment="1">
      <alignment vertical="center"/>
    </xf>
    <xf numFmtId="0" fontId="90" fillId="52" borderId="0" xfId="0" applyFont="1" applyFill="1" applyBorder="1" applyAlignment="1">
      <alignment vertical="center"/>
    </xf>
    <xf numFmtId="3" fontId="90" fillId="52" borderId="0" xfId="0" applyNumberFormat="1" applyFont="1" applyFill="1" applyBorder="1" applyAlignment="1">
      <alignment vertical="center"/>
    </xf>
    <xf numFmtId="3" fontId="90" fillId="52" borderId="0" xfId="0" quotePrefix="1" applyNumberFormat="1" applyFont="1" applyFill="1" applyBorder="1" applyAlignment="1">
      <alignment horizontal="right" vertical="center"/>
    </xf>
    <xf numFmtId="0" fontId="2" fillId="52" borderId="23" xfId="0" applyFont="1" applyFill="1" applyBorder="1" applyAlignment="1">
      <alignment vertical="center"/>
    </xf>
    <xf numFmtId="3" fontId="90" fillId="52" borderId="23" xfId="0" applyNumberFormat="1" applyFont="1" applyFill="1" applyBorder="1" applyAlignment="1">
      <alignment vertical="center"/>
    </xf>
    <xf numFmtId="3" fontId="91" fillId="52" borderId="0" xfId="0" applyNumberFormat="1" applyFont="1" applyFill="1" applyBorder="1" applyAlignment="1">
      <alignment vertical="center"/>
    </xf>
    <xf numFmtId="165" fontId="90" fillId="52" borderId="0" xfId="369" applyNumberFormat="1" applyFont="1" applyFill="1" applyBorder="1" applyAlignment="1">
      <alignment vertical="center"/>
    </xf>
    <xf numFmtId="0" fontId="89" fillId="54" borderId="0" xfId="0" applyFont="1" applyFill="1" applyBorder="1"/>
    <xf numFmtId="0" fontId="89" fillId="54" borderId="0" xfId="0" applyFont="1" applyFill="1" applyBorder="1" applyAlignment="1">
      <alignment vertical="center"/>
    </xf>
    <xf numFmtId="0" fontId="91" fillId="53" borderId="0" xfId="0" applyFont="1" applyFill="1" applyBorder="1" applyAlignment="1">
      <alignment horizontal="right" vertical="center"/>
    </xf>
    <xf numFmtId="0" fontId="91" fillId="53" borderId="23" xfId="0" applyFont="1" applyFill="1" applyBorder="1" applyAlignment="1">
      <alignment horizontal="right" vertical="center"/>
    </xf>
    <xf numFmtId="3" fontId="10" fillId="52" borderId="0" xfId="0" applyNumberFormat="1" applyFont="1" applyFill="1" applyBorder="1" applyAlignment="1">
      <alignment vertical="center"/>
    </xf>
    <xf numFmtId="165" fontId="2" fillId="52" borderId="0" xfId="369" applyNumberFormat="1" applyFont="1" applyFill="1" applyBorder="1" applyAlignment="1">
      <alignment vertical="center"/>
    </xf>
    <xf numFmtId="0" fontId="94" fillId="52" borderId="23" xfId="0" applyFont="1" applyFill="1" applyBorder="1" applyAlignment="1">
      <alignment vertical="center"/>
    </xf>
    <xf numFmtId="3" fontId="2" fillId="52" borderId="0" xfId="0" applyNumberFormat="1" applyFont="1" applyFill="1" applyBorder="1" applyAlignment="1">
      <alignment vertical="center"/>
    </xf>
    <xf numFmtId="3" fontId="8" fillId="52" borderId="0" xfId="0" applyNumberFormat="1" applyFont="1" applyFill="1" applyBorder="1" applyAlignment="1">
      <alignment vertical="center"/>
    </xf>
    <xf numFmtId="165" fontId="2" fillId="52" borderId="23" xfId="369" applyNumberFormat="1" applyFont="1" applyFill="1" applyBorder="1" applyAlignment="1">
      <alignment vertical="center"/>
    </xf>
    <xf numFmtId="3" fontId="2" fillId="52" borderId="0" xfId="0" applyNumberFormat="1" applyFont="1" applyFill="1" applyBorder="1" applyAlignment="1">
      <alignment horizontal="right" vertical="center"/>
    </xf>
    <xf numFmtId="3" fontId="2" fillId="52" borderId="0" xfId="0" quotePrefix="1" applyNumberFormat="1" applyFont="1" applyFill="1" applyBorder="1" applyAlignment="1">
      <alignment horizontal="right" vertical="center"/>
    </xf>
    <xf numFmtId="3" fontId="2" fillId="52" borderId="23" xfId="0" applyNumberFormat="1" applyFont="1" applyFill="1" applyBorder="1" applyAlignment="1">
      <alignment vertical="center"/>
    </xf>
    <xf numFmtId="3" fontId="8" fillId="52" borderId="23" xfId="0" applyNumberFormat="1" applyFont="1" applyFill="1" applyBorder="1" applyAlignment="1">
      <alignment vertical="center"/>
    </xf>
    <xf numFmtId="165" fontId="2" fillId="52" borderId="0" xfId="369" applyNumberFormat="1" applyFont="1" applyFill="1" applyBorder="1" applyAlignment="1">
      <alignment horizontal="right" vertical="center"/>
    </xf>
    <xf numFmtId="165" fontId="2" fillId="52" borderId="0" xfId="369" quotePrefix="1" applyNumberFormat="1" applyFont="1" applyFill="1" applyBorder="1" applyAlignment="1">
      <alignment horizontal="right" vertical="center"/>
    </xf>
    <xf numFmtId="165" fontId="2" fillId="52" borderId="23" xfId="369" applyNumberFormat="1" applyFont="1" applyFill="1" applyBorder="1" applyAlignment="1">
      <alignment horizontal="right" vertical="center"/>
    </xf>
    <xf numFmtId="0" fontId="2" fillId="52" borderId="23" xfId="0" quotePrefix="1" applyFont="1" applyFill="1" applyBorder="1" applyAlignment="1">
      <alignment vertical="center"/>
    </xf>
    <xf numFmtId="0" fontId="8" fillId="53" borderId="0" xfId="305" applyFont="1" applyFill="1" applyBorder="1" applyAlignment="1">
      <alignment horizontal="right"/>
    </xf>
    <xf numFmtId="170" fontId="2" fillId="52" borderId="0" xfId="305" applyNumberFormat="1" applyFont="1" applyFill="1" applyBorder="1" applyAlignment="1">
      <alignment horizontal="right" vertical="top" wrapText="1"/>
    </xf>
    <xf numFmtId="3" fontId="8" fillId="52" borderId="0" xfId="305" applyNumberFormat="1" applyFont="1" applyFill="1" applyBorder="1" applyAlignment="1">
      <alignment horizontal="right" vertical="top" wrapText="1"/>
    </xf>
    <xf numFmtId="169" fontId="8" fillId="52" borderId="23" xfId="176" applyNumberFormat="1" applyFont="1" applyFill="1" applyBorder="1"/>
    <xf numFmtId="169" fontId="2" fillId="52" borderId="0" xfId="176" applyNumberFormat="1" applyFont="1" applyFill="1" applyBorder="1"/>
    <xf numFmtId="3" fontId="10" fillId="52" borderId="9" xfId="305" applyNumberFormat="1" applyFont="1" applyFill="1" applyBorder="1" applyAlignment="1">
      <alignment horizontal="right" vertical="top" wrapText="1"/>
    </xf>
    <xf numFmtId="0" fontId="10" fillId="52" borderId="0" xfId="305" applyFont="1" applyFill="1" applyBorder="1" applyAlignment="1">
      <alignment horizontal="right" vertical="top" wrapText="1"/>
    </xf>
    <xf numFmtId="0" fontId="2" fillId="52" borderId="23" xfId="305" applyFont="1" applyFill="1" applyBorder="1" applyAlignment="1">
      <alignment horizontal="right" vertical="top"/>
    </xf>
    <xf numFmtId="3" fontId="8" fillId="52" borderId="9" xfId="305" applyNumberFormat="1" applyFont="1" applyFill="1" applyBorder="1" applyAlignment="1">
      <alignment horizontal="right" vertical="top" wrapText="1"/>
    </xf>
    <xf numFmtId="0" fontId="92" fillId="54" borderId="0" xfId="305" applyFont="1" applyFill="1" applyBorder="1"/>
    <xf numFmtId="3" fontId="2" fillId="52" borderId="0" xfId="305" applyNumberFormat="1" applyFont="1" applyFill="1" applyBorder="1" applyAlignment="1">
      <alignment horizontal="right" vertical="top" wrapText="1"/>
    </xf>
    <xf numFmtId="3" fontId="2" fillId="52" borderId="9" xfId="305" applyNumberFormat="1" applyFont="1" applyFill="1" applyBorder="1" applyAlignment="1">
      <alignment horizontal="right" vertical="top" wrapText="1"/>
    </xf>
    <xf numFmtId="0" fontId="8" fillId="52" borderId="0" xfId="305" applyFont="1" applyFill="1" applyBorder="1" applyAlignment="1">
      <alignment horizontal="right" vertical="top" wrapText="1"/>
    </xf>
    <xf numFmtId="0" fontId="8" fillId="53" borderId="23" xfId="305" applyFont="1" applyFill="1" applyBorder="1" applyAlignment="1">
      <alignment horizontal="right"/>
    </xf>
    <xf numFmtId="3" fontId="8" fillId="52" borderId="25" xfId="305" applyNumberFormat="1" applyFont="1" applyFill="1" applyBorder="1" applyAlignment="1" applyProtection="1">
      <alignment horizontal="right" vertical="top" wrapText="1"/>
      <protection locked="0"/>
    </xf>
    <xf numFmtId="3" fontId="2" fillId="52" borderId="0" xfId="346" applyNumberFormat="1" applyFont="1" applyFill="1" applyBorder="1" applyAlignment="1" applyProtection="1">
      <alignment horizontal="right" vertical="top" wrapText="1"/>
      <protection locked="0"/>
    </xf>
    <xf numFmtId="3" fontId="10" fillId="52" borderId="25" xfId="305" applyNumberFormat="1" applyFont="1" applyFill="1" applyBorder="1" applyAlignment="1" applyProtection="1">
      <alignment horizontal="right" vertical="top" wrapText="1"/>
      <protection locked="0"/>
    </xf>
    <xf numFmtId="3" fontId="2" fillId="52" borderId="0" xfId="305" applyNumberFormat="1" applyFont="1" applyFill="1" applyBorder="1" applyAlignment="1">
      <alignment horizontal="right" wrapText="1"/>
    </xf>
    <xf numFmtId="165" fontId="8" fillId="52" borderId="23" xfId="369" applyNumberFormat="1" applyFont="1" applyFill="1" applyBorder="1"/>
    <xf numFmtId="3" fontId="2" fillId="0" borderId="0" xfId="0" applyNumberFormat="1" applyFont="1" applyFill="1" applyBorder="1" applyAlignment="1">
      <alignment vertical="center"/>
    </xf>
    <xf numFmtId="3" fontId="2" fillId="0" borderId="0" xfId="0" applyNumberFormat="1" applyFont="1" applyFill="1" applyBorder="1" applyAlignment="1">
      <alignment horizontal="right" vertical="center"/>
    </xf>
    <xf numFmtId="0" fontId="14" fillId="0" borderId="30" xfId="305" applyFont="1" applyFill="1" applyBorder="1" applyAlignment="1" applyProtection="1">
      <protection locked="0"/>
    </xf>
    <xf numFmtId="0" fontId="2" fillId="0" borderId="30" xfId="305" applyFont="1" applyFill="1" applyBorder="1"/>
    <xf numFmtId="0" fontId="2" fillId="0" borderId="17" xfId="305" applyFont="1" applyFill="1" applyBorder="1"/>
    <xf numFmtId="3" fontId="2" fillId="0" borderId="0" xfId="346" applyNumberFormat="1" applyFont="1" applyFill="1" applyBorder="1" applyAlignment="1" applyProtection="1">
      <alignment horizontal="right" vertical="top" wrapText="1"/>
      <protection locked="0"/>
    </xf>
    <xf numFmtId="3" fontId="2" fillId="0" borderId="17" xfId="346" applyNumberFormat="1" applyFont="1" applyFill="1" applyBorder="1" applyAlignment="1" applyProtection="1">
      <alignment horizontal="right" vertical="top" wrapText="1"/>
      <protection locked="0"/>
    </xf>
    <xf numFmtId="3" fontId="2" fillId="52" borderId="23" xfId="0" applyNumberFormat="1" applyFont="1" applyFill="1" applyBorder="1" applyAlignment="1">
      <alignment horizontal="right"/>
    </xf>
    <xf numFmtId="10" fontId="2" fillId="0" borderId="0" xfId="369" applyNumberFormat="1" applyFont="1" applyFill="1" applyBorder="1"/>
    <xf numFmtId="164" fontId="2" fillId="52" borderId="0" xfId="0" applyNumberFormat="1" applyFont="1" applyFill="1" applyBorder="1" applyAlignment="1">
      <alignment horizontal="right"/>
    </xf>
    <xf numFmtId="0" fontId="8" fillId="0" borderId="0" xfId="0" applyFont="1" applyBorder="1"/>
    <xf numFmtId="0" fontId="2" fillId="0" borderId="0" xfId="0" applyNumberFormat="1" applyFont="1" applyBorder="1"/>
    <xf numFmtId="0" fontId="13" fillId="52" borderId="0" xfId="305" applyFont="1" applyFill="1" applyBorder="1" applyAlignment="1" applyProtection="1">
      <alignment vertical="top" wrapText="1"/>
      <protection locked="0"/>
    </xf>
    <xf numFmtId="3" fontId="2" fillId="52" borderId="0" xfId="300" applyNumberFormat="1" applyFont="1" applyFill="1" applyBorder="1" applyAlignment="1">
      <alignment vertical="top" wrapText="1"/>
    </xf>
    <xf numFmtId="3" fontId="2" fillId="52" borderId="23" xfId="300" applyNumberFormat="1" applyFont="1" applyFill="1" applyBorder="1" applyAlignment="1">
      <alignment vertical="top" wrapText="1"/>
    </xf>
    <xf numFmtId="3" fontId="12" fillId="52" borderId="9" xfId="0" applyNumberFormat="1" applyFont="1" applyFill="1" applyBorder="1" applyAlignment="1">
      <alignment vertical="top" wrapText="1"/>
    </xf>
    <xf numFmtId="3" fontId="2" fillId="52" borderId="17" xfId="305" applyNumberFormat="1" applyFont="1" applyFill="1" applyBorder="1" applyAlignment="1">
      <alignment horizontal="right" vertical="top" wrapText="1"/>
    </xf>
    <xf numFmtId="165" fontId="2" fillId="52" borderId="24" xfId="369" applyNumberFormat="1" applyFont="1" applyFill="1" applyBorder="1" applyAlignment="1"/>
    <xf numFmtId="0" fontId="2" fillId="0" borderId="0" xfId="305" applyFont="1" applyBorder="1"/>
    <xf numFmtId="168" fontId="2" fillId="52" borderId="0" xfId="0" applyNumberFormat="1" applyFont="1" applyFill="1" applyBorder="1" applyAlignment="1" applyProtection="1">
      <alignment horizontal="right"/>
      <protection locked="0"/>
    </xf>
    <xf numFmtId="0" fontId="8" fillId="0" borderId="0" xfId="0" applyFont="1"/>
    <xf numFmtId="0" fontId="95" fillId="52" borderId="0" xfId="0" applyFont="1" applyFill="1"/>
    <xf numFmtId="0" fontId="0" fillId="52" borderId="0" xfId="0" applyFill="1" applyAlignment="1">
      <alignment horizontal="left" vertical="top" indent="1"/>
    </xf>
    <xf numFmtId="0" fontId="0" fillId="52" borderId="0" xfId="0" applyFill="1" applyAlignment="1">
      <alignment vertical="top"/>
    </xf>
    <xf numFmtId="0" fontId="95" fillId="52" borderId="0" xfId="0" applyFont="1" applyFill="1" applyAlignment="1">
      <alignment vertical="top"/>
    </xf>
    <xf numFmtId="0" fontId="95" fillId="52" borderId="0" xfId="0" applyFont="1" applyFill="1" applyAlignment="1">
      <alignment vertical="top" wrapText="1"/>
    </xf>
    <xf numFmtId="0" fontId="97" fillId="52" borderId="0" xfId="0" applyFont="1" applyFill="1"/>
    <xf numFmtId="0" fontId="94" fillId="0" borderId="0" xfId="0" applyFont="1" applyFill="1" applyBorder="1" applyAlignment="1">
      <alignment horizontal="left"/>
    </xf>
    <xf numFmtId="3" fontId="90" fillId="0" borderId="0" xfId="0" applyNumberFormat="1" applyFont="1" applyFill="1" applyBorder="1" applyAlignment="1">
      <alignment vertical="center"/>
    </xf>
    <xf numFmtId="4" fontId="2" fillId="0" borderId="0" xfId="0" applyNumberFormat="1" applyFont="1" applyFill="1" applyBorder="1"/>
    <xf numFmtId="3" fontId="2" fillId="0" borderId="0" xfId="0" applyNumberFormat="1" applyFont="1" applyFill="1" applyBorder="1" applyAlignment="1">
      <alignment horizontal="right" vertical="top" wrapText="1"/>
    </xf>
    <xf numFmtId="3" fontId="2" fillId="0" borderId="0" xfId="0" applyNumberFormat="1" applyFont="1" applyFill="1" applyBorder="1" applyAlignment="1">
      <alignment vertical="top" wrapText="1"/>
    </xf>
    <xf numFmtId="165" fontId="2" fillId="0" borderId="0" xfId="369" applyNumberFormat="1" applyFont="1" applyFill="1" applyBorder="1" applyAlignment="1">
      <alignment horizontal="right"/>
    </xf>
    <xf numFmtId="0" fontId="10" fillId="52" borderId="23" xfId="0" applyFont="1" applyFill="1" applyBorder="1" applyAlignment="1">
      <alignment horizontal="right"/>
    </xf>
    <xf numFmtId="0" fontId="6" fillId="0" borderId="0" xfId="0" applyFont="1" applyFill="1" applyAlignment="1"/>
    <xf numFmtId="0" fontId="6" fillId="0" borderId="0" xfId="0" applyFont="1" applyFill="1" applyBorder="1"/>
    <xf numFmtId="165" fontId="8" fillId="52" borderId="0" xfId="369" applyNumberFormat="1" applyFont="1" applyFill="1" applyBorder="1" applyAlignment="1">
      <alignment vertical="center"/>
    </xf>
    <xf numFmtId="0" fontId="2" fillId="0" borderId="0" xfId="0" applyFont="1" applyFill="1" applyBorder="1" applyAlignment="1">
      <alignment horizontal="left"/>
    </xf>
    <xf numFmtId="0" fontId="95" fillId="52" borderId="0" xfId="0" applyFont="1" applyFill="1" applyAlignment="1">
      <alignment wrapText="1"/>
    </xf>
    <xf numFmtId="0" fontId="2" fillId="52" borderId="0" xfId="0" applyFont="1" applyFill="1" applyAlignment="1">
      <alignment horizontal="left" indent="1"/>
    </xf>
    <xf numFmtId="190" fontId="2" fillId="52" borderId="0" xfId="0" applyNumberFormat="1" applyFont="1" applyFill="1" applyBorder="1" applyAlignment="1">
      <alignment vertical="center"/>
    </xf>
    <xf numFmtId="0" fontId="2" fillId="0" borderId="0" xfId="305" applyFont="1" applyFill="1" applyBorder="1" applyAlignment="1">
      <alignment horizontal="left"/>
    </xf>
    <xf numFmtId="3" fontId="10" fillId="0" borderId="0" xfId="0" applyNumberFormat="1" applyFont="1" applyFill="1" applyBorder="1" applyAlignment="1">
      <alignment vertical="top" wrapText="1"/>
    </xf>
    <xf numFmtId="3" fontId="10" fillId="0" borderId="24" xfId="0" applyNumberFormat="1" applyFont="1" applyFill="1" applyBorder="1" applyAlignment="1">
      <alignment vertical="top" wrapText="1"/>
    </xf>
    <xf numFmtId="3" fontId="2" fillId="52" borderId="0" xfId="305" applyNumberFormat="1" applyFont="1" applyFill="1" applyBorder="1" applyAlignment="1">
      <alignment horizontal="left" vertical="top" wrapText="1"/>
    </xf>
    <xf numFmtId="0" fontId="92" fillId="54" borderId="0" xfId="305" applyFont="1" applyFill="1" applyBorder="1" applyAlignment="1">
      <alignment horizontal="left"/>
    </xf>
    <xf numFmtId="0" fontId="8" fillId="53" borderId="0" xfId="305" applyFont="1" applyFill="1" applyBorder="1" applyAlignment="1">
      <alignment horizontal="left"/>
    </xf>
    <xf numFmtId="0" fontId="8" fillId="53" borderId="23" xfId="305" applyFont="1" applyFill="1" applyBorder="1" applyAlignment="1">
      <alignment horizontal="left"/>
    </xf>
    <xf numFmtId="0" fontId="8" fillId="52" borderId="0" xfId="305" applyFont="1" applyFill="1" applyBorder="1" applyAlignment="1">
      <alignment horizontal="left" vertical="top" wrapText="1"/>
    </xf>
    <xf numFmtId="3" fontId="2" fillId="52" borderId="9" xfId="305" applyNumberFormat="1" applyFont="1" applyFill="1" applyBorder="1" applyAlignment="1">
      <alignment horizontal="left" vertical="top" wrapText="1"/>
    </xf>
    <xf numFmtId="3" fontId="2" fillId="52" borderId="0" xfId="305" applyNumberFormat="1" applyFont="1" applyFill="1" applyBorder="1" applyAlignment="1">
      <alignment horizontal="left" wrapText="1"/>
    </xf>
    <xf numFmtId="3" fontId="8" fillId="52" borderId="9" xfId="305" applyNumberFormat="1" applyFont="1" applyFill="1" applyBorder="1" applyAlignment="1">
      <alignment horizontal="left" vertical="top" wrapText="1"/>
    </xf>
    <xf numFmtId="3" fontId="8" fillId="52" borderId="0" xfId="305" applyNumberFormat="1" applyFont="1" applyFill="1" applyBorder="1" applyAlignment="1">
      <alignment horizontal="left" vertical="top" wrapText="1"/>
    </xf>
    <xf numFmtId="170" fontId="2" fillId="52" borderId="0" xfId="305" applyNumberFormat="1" applyFont="1" applyFill="1" applyBorder="1" applyAlignment="1">
      <alignment horizontal="left" vertical="top" wrapText="1"/>
    </xf>
    <xf numFmtId="0" fontId="2" fillId="52" borderId="23" xfId="305" applyFont="1" applyFill="1" applyBorder="1" applyAlignment="1">
      <alignment horizontal="left" vertical="top"/>
    </xf>
    <xf numFmtId="0" fontId="10" fillId="52" borderId="0" xfId="305" applyFont="1" applyFill="1" applyBorder="1" applyAlignment="1">
      <alignment horizontal="left" vertical="top" wrapText="1"/>
    </xf>
    <xf numFmtId="3" fontId="10" fillId="52" borderId="9" xfId="305" applyNumberFormat="1" applyFont="1" applyFill="1" applyBorder="1" applyAlignment="1">
      <alignment horizontal="left" vertical="top" wrapText="1"/>
    </xf>
    <xf numFmtId="169" fontId="2" fillId="52" borderId="0" xfId="176" applyNumberFormat="1" applyFont="1" applyFill="1" applyBorder="1" applyAlignment="1">
      <alignment horizontal="left"/>
    </xf>
    <xf numFmtId="169" fontId="8" fillId="52" borderId="23" xfId="176" applyNumberFormat="1" applyFont="1" applyFill="1" applyBorder="1" applyAlignment="1">
      <alignment horizontal="left"/>
    </xf>
    <xf numFmtId="3" fontId="2" fillId="0" borderId="0" xfId="346" applyNumberFormat="1" applyFont="1" applyFill="1" applyBorder="1" applyAlignment="1" applyProtection="1">
      <alignment horizontal="left" vertical="top" wrapText="1"/>
      <protection locked="0"/>
    </xf>
    <xf numFmtId="0" fontId="2" fillId="0" borderId="0" xfId="305" applyFont="1" applyBorder="1" applyAlignment="1">
      <alignment horizontal="left"/>
    </xf>
    <xf numFmtId="0" fontId="92" fillId="52" borderId="0" xfId="305" applyFont="1" applyFill="1" applyBorder="1"/>
    <xf numFmtId="1" fontId="2" fillId="52" borderId="0" xfId="176" applyNumberFormat="1" applyFont="1" applyFill="1" applyBorder="1" applyAlignment="1">
      <alignment horizontal="right" vertical="top" wrapText="1"/>
    </xf>
    <xf numFmtId="3" fontId="2" fillId="0" borderId="0" xfId="305" applyNumberFormat="1" applyFont="1" applyFill="1" applyBorder="1" applyAlignment="1">
      <alignment horizontal="right" vertical="top" wrapText="1"/>
    </xf>
    <xf numFmtId="0" fontId="90" fillId="0" borderId="0" xfId="0" applyFont="1" applyFill="1" applyBorder="1" applyAlignment="1">
      <alignment vertical="center"/>
    </xf>
    <xf numFmtId="3" fontId="91" fillId="0" borderId="0" xfId="0" applyNumberFormat="1" applyFont="1" applyFill="1" applyBorder="1" applyAlignment="1">
      <alignment vertical="center"/>
    </xf>
    <xf numFmtId="3" fontId="90" fillId="0" borderId="0" xfId="0" applyNumberFormat="1" applyFont="1" applyFill="1" applyBorder="1" applyAlignment="1">
      <alignment horizontal="right" vertical="center"/>
    </xf>
    <xf numFmtId="3" fontId="90" fillId="0" borderId="23" xfId="0" applyNumberFormat="1" applyFont="1" applyFill="1" applyBorder="1" applyAlignment="1">
      <alignment vertical="center"/>
    </xf>
    <xf numFmtId="165" fontId="90" fillId="0" borderId="0" xfId="369" applyNumberFormat="1" applyFont="1" applyFill="1" applyBorder="1" applyAlignment="1">
      <alignment horizontal="right" vertical="center"/>
    </xf>
    <xf numFmtId="0" fontId="3" fillId="52" borderId="30" xfId="305" applyFont="1" applyFill="1" applyBorder="1" applyAlignment="1" applyProtection="1">
      <alignment vertical="top"/>
      <protection locked="0"/>
    </xf>
    <xf numFmtId="3" fontId="2" fillId="52" borderId="0" xfId="0" quotePrefix="1" applyNumberFormat="1" applyFont="1" applyFill="1" applyBorder="1" applyAlignment="1">
      <alignment vertical="top" wrapText="1"/>
    </xf>
    <xf numFmtId="10" fontId="8" fillId="52" borderId="23" xfId="369" applyNumberFormat="1" applyFont="1" applyFill="1" applyBorder="1" applyAlignment="1">
      <alignment vertical="center"/>
    </xf>
    <xf numFmtId="170" fontId="2" fillId="0" borderId="0" xfId="305" applyNumberFormat="1" applyFont="1" applyFill="1" applyBorder="1" applyAlignment="1">
      <alignment horizontal="right" vertical="top" wrapText="1"/>
    </xf>
    <xf numFmtId="1" fontId="2" fillId="52" borderId="0" xfId="0" applyNumberFormat="1" applyFont="1" applyFill="1" applyAlignment="1">
      <alignment horizontal="right"/>
    </xf>
    <xf numFmtId="165" fontId="2" fillId="0" borderId="0" xfId="369" applyNumberFormat="1" applyFont="1" applyFill="1" applyBorder="1" applyAlignment="1">
      <alignment horizontal="left"/>
    </xf>
    <xf numFmtId="189" fontId="8" fillId="52" borderId="0" xfId="0" applyNumberFormat="1" applyFont="1" applyFill="1" applyBorder="1"/>
    <xf numFmtId="0" fontId="95" fillId="54" borderId="0" xfId="0" applyFont="1" applyFill="1" applyBorder="1"/>
    <xf numFmtId="0" fontId="2" fillId="52" borderId="30" xfId="0" applyNumberFormat="1" applyFont="1" applyFill="1" applyBorder="1" applyAlignment="1">
      <alignment horizontal="left" vertical="center" indent="1"/>
    </xf>
    <xf numFmtId="0" fontId="90" fillId="52" borderId="23" xfId="0" quotePrefix="1" applyFont="1" applyFill="1" applyBorder="1" applyAlignment="1">
      <alignment vertical="center"/>
    </xf>
    <xf numFmtId="0" fontId="94" fillId="0" borderId="0" xfId="0" applyFont="1" applyFill="1" applyBorder="1"/>
    <xf numFmtId="2" fontId="2" fillId="0" borderId="0" xfId="0" applyNumberFormat="1" applyFont="1" applyFill="1" applyBorder="1" applyAlignment="1">
      <alignment horizontal="right"/>
    </xf>
    <xf numFmtId="0" fontId="92" fillId="54" borderId="33" xfId="0" applyFont="1" applyFill="1" applyBorder="1"/>
    <xf numFmtId="0" fontId="92" fillId="54" borderId="24" xfId="0" applyFont="1" applyFill="1" applyBorder="1"/>
    <xf numFmtId="0" fontId="92" fillId="54" borderId="34" xfId="0" applyFont="1" applyFill="1" applyBorder="1"/>
    <xf numFmtId="0" fontId="8" fillId="53" borderId="30" xfId="0" applyFont="1" applyFill="1" applyBorder="1" applyAlignment="1">
      <alignment horizontal="right"/>
    </xf>
    <xf numFmtId="3" fontId="2" fillId="52" borderId="17" xfId="0" applyNumberFormat="1" applyFont="1" applyFill="1" applyBorder="1" applyAlignment="1">
      <alignment vertical="top" wrapText="1"/>
    </xf>
    <xf numFmtId="3" fontId="90" fillId="52" borderId="30" xfId="0" quotePrefix="1" applyNumberFormat="1" applyFont="1" applyFill="1" applyBorder="1" applyAlignment="1">
      <alignment vertical="top" wrapText="1"/>
    </xf>
    <xf numFmtId="3" fontId="90" fillId="52" borderId="30" xfId="0" applyNumberFormat="1" applyFont="1" applyFill="1" applyBorder="1" applyAlignment="1">
      <alignment vertical="top" wrapText="1"/>
    </xf>
    <xf numFmtId="3" fontId="2" fillId="52" borderId="15" xfId="0" applyNumberFormat="1" applyFont="1" applyFill="1" applyBorder="1" applyAlignment="1">
      <alignment vertical="top" wrapText="1"/>
    </xf>
    <xf numFmtId="3" fontId="90" fillId="52" borderId="31" xfId="0" applyNumberFormat="1" applyFont="1" applyFill="1" applyBorder="1" applyAlignment="1">
      <alignment vertical="top" wrapText="1"/>
    </xf>
    <xf numFmtId="3" fontId="8" fillId="52" borderId="17" xfId="0" applyNumberFormat="1" applyFont="1" applyFill="1" applyBorder="1" applyAlignment="1">
      <alignment vertical="top" wrapText="1"/>
    </xf>
    <xf numFmtId="3" fontId="91" fillId="52" borderId="30" xfId="0" applyNumberFormat="1" applyFont="1" applyFill="1" applyBorder="1" applyAlignment="1">
      <alignment vertical="top" wrapText="1"/>
    </xf>
    <xf numFmtId="3" fontId="8" fillId="52" borderId="25" xfId="0" applyNumberFormat="1" applyFont="1" applyFill="1" applyBorder="1" applyAlignment="1">
      <alignment vertical="top" wrapText="1"/>
    </xf>
    <xf numFmtId="3" fontId="91" fillId="52" borderId="32" xfId="0" applyNumberFormat="1" applyFont="1" applyFill="1" applyBorder="1" applyAlignment="1">
      <alignment vertical="top" wrapText="1"/>
    </xf>
    <xf numFmtId="3" fontId="98" fillId="52" borderId="30" xfId="0" applyNumberFormat="1" applyFont="1" applyFill="1" applyBorder="1" applyAlignment="1">
      <alignment vertical="top" wrapText="1"/>
    </xf>
    <xf numFmtId="3" fontId="2" fillId="52" borderId="17" xfId="300" applyNumberFormat="1" applyFont="1" applyFill="1" applyBorder="1" applyAlignment="1">
      <alignment vertical="top" wrapText="1"/>
    </xf>
    <xf numFmtId="3" fontId="90" fillId="52" borderId="30" xfId="300" applyNumberFormat="1" applyFont="1" applyFill="1" applyBorder="1" applyAlignment="1">
      <alignment vertical="top" wrapText="1"/>
    </xf>
    <xf numFmtId="3" fontId="2" fillId="52" borderId="15" xfId="300" applyNumberFormat="1" applyFont="1" applyFill="1" applyBorder="1" applyAlignment="1">
      <alignment vertical="top" wrapText="1"/>
    </xf>
    <xf numFmtId="3" fontId="90" fillId="52" borderId="31" xfId="300" applyNumberFormat="1" applyFont="1" applyFill="1" applyBorder="1" applyAlignment="1">
      <alignment vertical="top" wrapText="1"/>
    </xf>
    <xf numFmtId="3" fontId="10" fillId="52" borderId="17" xfId="0" applyNumberFormat="1" applyFont="1" applyFill="1" applyBorder="1" applyAlignment="1">
      <alignment vertical="top" wrapText="1"/>
    </xf>
    <xf numFmtId="3" fontId="99" fillId="52" borderId="30" xfId="0" applyNumberFormat="1" applyFont="1" applyFill="1" applyBorder="1" applyAlignment="1">
      <alignment vertical="top" wrapText="1"/>
    </xf>
    <xf numFmtId="3" fontId="96" fillId="52" borderId="30" xfId="0" applyNumberFormat="1" applyFont="1" applyFill="1" applyBorder="1" applyAlignment="1">
      <alignment vertical="top" wrapText="1"/>
    </xf>
    <xf numFmtId="3" fontId="12" fillId="52" borderId="25" xfId="0" applyNumberFormat="1" applyFont="1" applyFill="1" applyBorder="1" applyAlignment="1">
      <alignment vertical="top" wrapText="1"/>
    </xf>
    <xf numFmtId="3" fontId="100" fillId="52" borderId="32" xfId="0" applyNumberFormat="1" applyFont="1" applyFill="1" applyBorder="1" applyAlignment="1">
      <alignment vertical="top" wrapText="1"/>
    </xf>
    <xf numFmtId="3" fontId="96" fillId="0" borderId="30" xfId="0" applyNumberFormat="1" applyFont="1" applyFill="1" applyBorder="1" applyAlignment="1">
      <alignment vertical="top" wrapText="1"/>
    </xf>
    <xf numFmtId="0" fontId="94" fillId="54" borderId="0" xfId="0" applyFont="1" applyFill="1" applyBorder="1" applyAlignment="1">
      <alignment vertical="center"/>
    </xf>
    <xf numFmtId="0" fontId="94" fillId="52" borderId="0" xfId="0" applyFont="1" applyFill="1" applyBorder="1"/>
    <xf numFmtId="3" fontId="8" fillId="0" borderId="0" xfId="0" applyNumberFormat="1" applyFont="1" applyFill="1" applyBorder="1" applyAlignment="1">
      <alignment vertical="center"/>
    </xf>
    <xf numFmtId="3" fontId="8" fillId="0" borderId="0" xfId="0" applyNumberFormat="1" applyFont="1" applyFill="1" applyBorder="1" applyAlignment="1">
      <alignment horizontal="right" vertical="center"/>
    </xf>
    <xf numFmtId="0" fontId="2" fillId="0" borderId="0" xfId="0" applyFont="1" applyFill="1" applyBorder="1" applyAlignment="1">
      <alignment vertical="center"/>
    </xf>
    <xf numFmtId="3" fontId="8" fillId="0" borderId="23" xfId="0" applyNumberFormat="1" applyFont="1" applyFill="1" applyBorder="1" applyAlignment="1">
      <alignment vertical="center"/>
    </xf>
    <xf numFmtId="165" fontId="2" fillId="0" borderId="0" xfId="369" applyNumberFormat="1" applyFont="1" applyFill="1" applyBorder="1" applyAlignment="1">
      <alignment horizontal="right" vertical="center"/>
    </xf>
    <xf numFmtId="3" fontId="10" fillId="0" borderId="17" xfId="0" applyNumberFormat="1" applyFont="1" applyFill="1" applyBorder="1" applyAlignment="1">
      <alignment vertical="top" wrapText="1"/>
    </xf>
    <xf numFmtId="3" fontId="99" fillId="0" borderId="30" xfId="0" applyNumberFormat="1" applyFont="1" applyFill="1" applyBorder="1" applyAlignment="1">
      <alignment vertical="top" wrapText="1"/>
    </xf>
    <xf numFmtId="3" fontId="12" fillId="0" borderId="25" xfId="0" applyNumberFormat="1" applyFont="1" applyFill="1" applyBorder="1" applyAlignment="1">
      <alignment vertical="top" wrapText="1"/>
    </xf>
    <xf numFmtId="3" fontId="12" fillId="0" borderId="9" xfId="0" applyNumberFormat="1" applyFont="1" applyFill="1" applyBorder="1" applyAlignment="1">
      <alignment vertical="top" wrapText="1"/>
    </xf>
    <xf numFmtId="3" fontId="100" fillId="0" borderId="32" xfId="0" applyNumberFormat="1" applyFont="1" applyFill="1" applyBorder="1" applyAlignment="1">
      <alignment vertical="top" wrapText="1"/>
    </xf>
    <xf numFmtId="168" fontId="2" fillId="0" borderId="0" xfId="0" applyNumberFormat="1" applyFont="1" applyFill="1" applyBorder="1" applyAlignment="1" applyProtection="1">
      <alignment horizontal="right"/>
      <protection locked="0"/>
    </xf>
    <xf numFmtId="168" fontId="2" fillId="0" borderId="17" xfId="0" applyNumberFormat="1" applyFont="1" applyFill="1" applyBorder="1" applyAlignment="1" applyProtection="1">
      <alignment horizontal="right"/>
      <protection locked="0"/>
    </xf>
    <xf numFmtId="3" fontId="13" fillId="52" borderId="0" xfId="351" applyNumberFormat="1" applyFill="1" applyAlignment="1">
      <alignment horizontal="right"/>
    </xf>
    <xf numFmtId="170" fontId="2" fillId="0" borderId="17" xfId="305" applyNumberFormat="1" applyFont="1" applyFill="1" applyBorder="1" applyAlignment="1">
      <alignment horizontal="right" vertical="top" wrapText="1"/>
    </xf>
    <xf numFmtId="3" fontId="2" fillId="0" borderId="0" xfId="305" applyNumberFormat="1" applyFont="1" applyFill="1" applyBorder="1" applyAlignment="1" applyProtection="1">
      <alignment horizontal="right" vertical="top" wrapText="1"/>
      <protection locked="0"/>
    </xf>
    <xf numFmtId="170" fontId="2" fillId="0" borderId="0" xfId="305" applyNumberFormat="1" applyFont="1" applyFill="1" applyBorder="1" applyAlignment="1" applyProtection="1">
      <alignment horizontal="right" vertical="top" wrapText="1"/>
      <protection locked="0"/>
    </xf>
    <xf numFmtId="3" fontId="8" fillId="0" borderId="9" xfId="305" applyNumberFormat="1" applyFont="1" applyFill="1" applyBorder="1" applyAlignment="1" applyProtection="1">
      <alignment horizontal="right" vertical="top" wrapText="1"/>
      <protection locked="0"/>
    </xf>
    <xf numFmtId="164" fontId="2" fillId="0" borderId="0" xfId="0" applyNumberFormat="1" applyFont="1" applyFill="1" applyBorder="1" applyAlignment="1"/>
    <xf numFmtId="2" fontId="2" fillId="0" borderId="0" xfId="0" applyNumberFormat="1" applyFont="1" applyFill="1" applyBorder="1" applyAlignment="1">
      <alignment horizontal="right" vertical="top" wrapText="1"/>
    </xf>
    <xf numFmtId="0" fontId="95" fillId="0" borderId="0" xfId="0" applyFont="1" applyFill="1" applyBorder="1" applyAlignment="1">
      <alignment horizontal="right"/>
    </xf>
    <xf numFmtId="0" fontId="95" fillId="52" borderId="0" xfId="0" applyFont="1" applyFill="1" applyBorder="1" applyAlignment="1">
      <alignment horizontal="right"/>
    </xf>
    <xf numFmtId="1" fontId="2" fillId="0" borderId="0" xfId="0" applyNumberFormat="1" applyFont="1" applyFill="1" applyBorder="1"/>
    <xf numFmtId="3" fontId="8" fillId="52" borderId="0" xfId="0" applyNumberFormat="1" applyFont="1" applyFill="1" applyBorder="1"/>
    <xf numFmtId="0" fontId="2" fillId="0" borderId="30" xfId="0" applyFont="1" applyFill="1" applyBorder="1" applyAlignment="1">
      <alignment vertical="center"/>
    </xf>
    <xf numFmtId="0" fontId="2" fillId="52" borderId="0" xfId="352" applyNumberFormat="1" applyFont="1" applyFill="1" applyBorder="1" applyAlignment="1">
      <alignment horizontal="left"/>
    </xf>
    <xf numFmtId="0" fontId="2" fillId="52" borderId="23" xfId="352" applyNumberFormat="1" applyFont="1" applyFill="1" applyBorder="1" applyAlignment="1">
      <alignment horizontal="left"/>
    </xf>
    <xf numFmtId="3" fontId="2" fillId="0" borderId="0" xfId="369" applyNumberFormat="1" applyFont="1" applyFill="1" applyBorder="1" applyAlignment="1">
      <alignment horizontal="right"/>
    </xf>
    <xf numFmtId="4" fontId="2" fillId="0" borderId="0" xfId="176" applyNumberFormat="1" applyFont="1" applyFill="1" applyBorder="1" applyAlignment="1">
      <alignment horizontal="right"/>
    </xf>
    <xf numFmtId="0" fontId="93" fillId="52" borderId="36" xfId="246" applyFont="1" applyFill="1" applyBorder="1" applyAlignment="1" applyProtection="1">
      <alignment horizontal="left" vertical="top" wrapText="1" indent="1"/>
    </xf>
    <xf numFmtId="0" fontId="101" fillId="0" borderId="0" xfId="0" applyFont="1"/>
    <xf numFmtId="0" fontId="8" fillId="0" borderId="36" xfId="0" applyFont="1" applyBorder="1" applyAlignment="1">
      <alignment wrapText="1"/>
    </xf>
    <xf numFmtId="0" fontId="90" fillId="0" borderId="23" xfId="0" quotePrefix="1" applyFont="1" applyFill="1" applyBorder="1" applyAlignment="1">
      <alignment vertical="center"/>
    </xf>
    <xf numFmtId="0" fontId="2" fillId="0" borderId="23" xfId="0" quotePrefix="1" applyFont="1" applyFill="1" applyBorder="1" applyAlignment="1">
      <alignment vertical="center"/>
    </xf>
    <xf numFmtId="0" fontId="102" fillId="52" borderId="36" xfId="246" applyFont="1" applyFill="1" applyBorder="1" applyAlignment="1" applyProtection="1">
      <alignment horizontal="left" vertical="top" wrapText="1" indent="1"/>
    </xf>
    <xf numFmtId="0" fontId="93" fillId="52" borderId="0" xfId="246" applyFont="1" applyFill="1" applyAlignment="1" applyProtection="1">
      <alignment horizontal="left" indent="2"/>
    </xf>
    <xf numFmtId="3" fontId="2" fillId="0" borderId="0" xfId="352" applyNumberFormat="1" applyFont="1" applyFill="1" applyBorder="1"/>
    <xf numFmtId="3" fontId="10" fillId="0" borderId="33" xfId="0" applyNumberFormat="1" applyFont="1" applyFill="1" applyBorder="1" applyAlignment="1">
      <alignment vertical="top" wrapText="1"/>
    </xf>
    <xf numFmtId="3" fontId="10" fillId="0" borderId="30" xfId="0" applyNumberFormat="1" applyFont="1" applyFill="1" applyBorder="1" applyAlignment="1">
      <alignment vertical="top" wrapText="1"/>
    </xf>
    <xf numFmtId="170" fontId="2" fillId="52" borderId="17" xfId="305" applyNumberFormat="1" applyFont="1" applyFill="1" applyBorder="1" applyAlignment="1">
      <alignment horizontal="right" vertical="top" wrapText="1"/>
    </xf>
    <xf numFmtId="3" fontId="0" fillId="52" borderId="17" xfId="0" applyNumberFormat="1" applyFill="1" applyBorder="1" applyAlignment="1">
      <alignment horizontal="right"/>
    </xf>
    <xf numFmtId="3" fontId="2" fillId="0" borderId="17" xfId="305" applyNumberFormat="1" applyFont="1" applyFill="1" applyBorder="1" applyAlignment="1">
      <alignment horizontal="right" vertical="top" wrapText="1"/>
    </xf>
    <xf numFmtId="3" fontId="8" fillId="0" borderId="25" xfId="305" applyNumberFormat="1" applyFont="1" applyFill="1" applyBorder="1" applyAlignment="1" applyProtection="1">
      <alignment horizontal="right" vertical="top" wrapText="1"/>
      <protection locked="0"/>
    </xf>
    <xf numFmtId="3" fontId="90" fillId="52" borderId="0" xfId="0" quotePrefix="1" applyNumberFormat="1" applyFont="1" applyFill="1" applyBorder="1" applyAlignment="1">
      <alignment vertical="top" wrapText="1"/>
    </xf>
    <xf numFmtId="3" fontId="90" fillId="52" borderId="0" xfId="0" applyNumberFormat="1" applyFont="1" applyFill="1" applyBorder="1" applyAlignment="1">
      <alignment vertical="top" wrapText="1"/>
    </xf>
    <xf numFmtId="3" fontId="90" fillId="52" borderId="23" xfId="0" applyNumberFormat="1" applyFont="1" applyFill="1" applyBorder="1" applyAlignment="1">
      <alignment vertical="top" wrapText="1"/>
    </xf>
    <xf numFmtId="3" fontId="91" fillId="52" borderId="0" xfId="0" applyNumberFormat="1" applyFont="1" applyFill="1" applyBorder="1" applyAlignment="1">
      <alignment vertical="top" wrapText="1"/>
    </xf>
    <xf numFmtId="3" fontId="91" fillId="52" borderId="9" xfId="0" applyNumberFormat="1" applyFont="1" applyFill="1" applyBorder="1" applyAlignment="1">
      <alignment vertical="top" wrapText="1"/>
    </xf>
    <xf numFmtId="3" fontId="98" fillId="52" borderId="0" xfId="0" applyNumberFormat="1" applyFont="1" applyFill="1" applyBorder="1" applyAlignment="1">
      <alignment vertical="top" wrapText="1"/>
    </xf>
    <xf numFmtId="3" fontId="90" fillId="52" borderId="0" xfId="300" applyNumberFormat="1" applyFont="1" applyFill="1" applyBorder="1" applyAlignment="1">
      <alignment vertical="top" wrapText="1"/>
    </xf>
    <xf numFmtId="3" fontId="90" fillId="52" borderId="23" xfId="300" applyNumberFormat="1" applyFont="1" applyFill="1" applyBorder="1" applyAlignment="1">
      <alignment vertical="top" wrapText="1"/>
    </xf>
    <xf numFmtId="0" fontId="92" fillId="0" borderId="17" xfId="338" applyNumberFormat="1" applyFont="1" applyFill="1" applyBorder="1" applyAlignment="1">
      <alignment horizontal="right"/>
    </xf>
    <xf numFmtId="0" fontId="92" fillId="0" borderId="17" xfId="0" applyFont="1" applyFill="1" applyBorder="1"/>
    <xf numFmtId="0" fontId="91" fillId="0" borderId="17" xfId="338" applyNumberFormat="1" applyFont="1" applyFill="1" applyBorder="1" applyAlignment="1">
      <alignment horizontal="right"/>
    </xf>
    <xf numFmtId="0" fontId="91" fillId="0" borderId="17" xfId="0" applyFont="1" applyFill="1" applyBorder="1" applyAlignment="1">
      <alignment horizontal="right"/>
    </xf>
    <xf numFmtId="0" fontId="8" fillId="0" borderId="17" xfId="338" applyFont="1" applyFill="1" applyBorder="1" applyAlignment="1">
      <alignment horizontal="right"/>
    </xf>
    <xf numFmtId="3" fontId="2" fillId="0" borderId="17" xfId="338" applyNumberFormat="1" applyFont="1" applyBorder="1"/>
    <xf numFmtId="0" fontId="8" fillId="0" borderId="17" xfId="0" applyFont="1" applyFill="1" applyBorder="1" applyAlignment="1">
      <alignment horizontal="right"/>
    </xf>
    <xf numFmtId="0" fontId="8" fillId="0" borderId="17" xfId="0" applyFont="1" applyFill="1" applyBorder="1" applyAlignment="1">
      <alignment horizontal="left"/>
    </xf>
    <xf numFmtId="0" fontId="13" fillId="0" borderId="0" xfId="305" applyFont="1" applyFill="1" applyBorder="1" applyAlignment="1">
      <alignment horizontal="left"/>
    </xf>
    <xf numFmtId="0" fontId="9" fillId="0" borderId="0" xfId="338" applyFont="1" applyFill="1" applyBorder="1" applyAlignment="1">
      <alignment horizontal="left"/>
    </xf>
    <xf numFmtId="0" fontId="97" fillId="52" borderId="0" xfId="0" applyFont="1" applyFill="1" applyAlignment="1">
      <alignment horizontal="left" wrapText="1"/>
    </xf>
    <xf numFmtId="0" fontId="95" fillId="52" borderId="0" xfId="0" applyFont="1" applyFill="1" applyAlignment="1">
      <alignment horizontal="center" vertical="top" wrapText="1"/>
    </xf>
    <xf numFmtId="0" fontId="8" fillId="52" borderId="36" xfId="0" applyFont="1" applyFill="1" applyBorder="1" applyAlignment="1">
      <alignment horizontal="left" wrapText="1"/>
    </xf>
    <xf numFmtId="0" fontId="8" fillId="52" borderId="36" xfId="0" applyFont="1" applyFill="1" applyBorder="1" applyAlignment="1">
      <alignment horizontal="left"/>
    </xf>
    <xf numFmtId="0" fontId="2" fillId="52" borderId="0" xfId="0" applyFont="1" applyFill="1" applyAlignment="1">
      <alignment horizontal="left" wrapText="1"/>
    </xf>
    <xf numFmtId="0" fontId="2" fillId="0" borderId="36" xfId="0" applyFont="1" applyBorder="1" applyAlignment="1">
      <alignment horizontal="left" vertical="top" wrapText="1" indent="1"/>
    </xf>
    <xf numFmtId="0" fontId="2" fillId="52" borderId="36" xfId="0" applyFont="1" applyFill="1" applyBorder="1" applyAlignment="1">
      <alignment horizontal="left" vertical="top" wrapText="1" indent="1"/>
    </xf>
    <xf numFmtId="0" fontId="0" fillId="52" borderId="36" xfId="0" applyFill="1" applyBorder="1" applyAlignment="1">
      <alignment horizontal="left" vertical="top" wrapText="1" indent="1"/>
    </xf>
    <xf numFmtId="0" fontId="2" fillId="52" borderId="36" xfId="0" applyFont="1" applyFill="1" applyBorder="1" applyAlignment="1">
      <alignment horizontal="left" vertical="center" wrapText="1" indent="1"/>
    </xf>
    <xf numFmtId="0" fontId="8" fillId="52" borderId="36" xfId="0" applyFont="1" applyFill="1" applyBorder="1" applyAlignment="1">
      <alignment horizontal="left" vertical="top"/>
    </xf>
    <xf numFmtId="0" fontId="92" fillId="54" borderId="17" xfId="0" applyFont="1" applyFill="1" applyBorder="1" applyAlignment="1">
      <alignment horizontal="center"/>
    </xf>
    <xf numFmtId="0" fontId="92" fillId="54" borderId="0" xfId="0" applyFont="1" applyFill="1" applyBorder="1" applyAlignment="1">
      <alignment horizontal="center"/>
    </xf>
    <xf numFmtId="0" fontId="92" fillId="54" borderId="30" xfId="0" applyFont="1" applyFill="1" applyBorder="1" applyAlignment="1">
      <alignment horizontal="center"/>
    </xf>
  </cellXfs>
  <cellStyles count="520">
    <cellStyle name="_Bank Draft-May 08" xfId="1"/>
    <cellStyle name="_Book3" xfId="2"/>
    <cellStyle name="_Book4" xfId="3"/>
    <cellStyle name="_Finance OH Allocation-B 2009-V1" xfId="4"/>
    <cellStyle name="_Heading" xfId="5"/>
    <cellStyle name="_Jack-BI" xfId="6"/>
    <cellStyle name="_James-BI" xfId="7"/>
    <cellStyle name="_Leslie-BI" xfId="8"/>
    <cellStyle name="_Material Purchase-Jan 2009" xfId="9"/>
    <cellStyle name="_OH FYF information-Aug 08" xfId="10"/>
    <cellStyle name="_Operation report-Aug 08" xfId="11"/>
    <cellStyle name="_Overheads Format" xfId="12"/>
    <cellStyle name="_Overheads-Nov-2007" xfId="13"/>
    <cellStyle name="_Raymond-BI" xfId="14"/>
    <cellStyle name="_Salary- B 2009-V1" xfId="15"/>
    <cellStyle name="_Sales-B 2009-V2" xfId="16"/>
    <cellStyle name="_TableHead" xfId="17"/>
    <cellStyle name="_TableSuperHead" xfId="18"/>
    <cellStyle name="_Total-BI" xfId="19"/>
    <cellStyle name="_Wendy-BI" xfId="20"/>
    <cellStyle name="_Yangmin-BI" xfId="21"/>
    <cellStyle name="20 % - Accent1" xfId="22"/>
    <cellStyle name="20 % - Accent2" xfId="23"/>
    <cellStyle name="20 % - Accent3" xfId="24"/>
    <cellStyle name="20 % - Accent4" xfId="25"/>
    <cellStyle name="20 % - Accent5" xfId="26"/>
    <cellStyle name="20 % - Accent6" xfId="27"/>
    <cellStyle name="20% - Accent1 2" xfId="28"/>
    <cellStyle name="20% - Accent1 3" xfId="29"/>
    <cellStyle name="20% - Accent1 4" xfId="30"/>
    <cellStyle name="20% - Accent1 5" xfId="31"/>
    <cellStyle name="20% - Accent2 2" xfId="32"/>
    <cellStyle name="20% - Accent2 3" xfId="33"/>
    <cellStyle name="20% - Accent2 4" xfId="34"/>
    <cellStyle name="20% - Accent2 5" xfId="35"/>
    <cellStyle name="20% - Accent3 2" xfId="36"/>
    <cellStyle name="20% - Accent3 3" xfId="37"/>
    <cellStyle name="20% - Accent3 4" xfId="38"/>
    <cellStyle name="20% - Accent3 5" xfId="39"/>
    <cellStyle name="20% - Accent4 2" xfId="40"/>
    <cellStyle name="20% - Accent4 3" xfId="41"/>
    <cellStyle name="20% - Accent4 4" xfId="42"/>
    <cellStyle name="20% - Accent4 5" xfId="43"/>
    <cellStyle name="20% - Accent5 2" xfId="44"/>
    <cellStyle name="20% - Accent5 3" xfId="45"/>
    <cellStyle name="20% - Accent5 4" xfId="46"/>
    <cellStyle name="20% - Accent5 5" xfId="47"/>
    <cellStyle name="20% - Accent6 2" xfId="48"/>
    <cellStyle name="20% - Accent6 3" xfId="49"/>
    <cellStyle name="20% - Accent6 4" xfId="50"/>
    <cellStyle name="20% - Accent6 5" xfId="51"/>
    <cellStyle name="40 % - Accent1" xfId="52"/>
    <cellStyle name="40 % - Accent2" xfId="53"/>
    <cellStyle name="40 % - Accent3" xfId="54"/>
    <cellStyle name="40 % - Accent4" xfId="55"/>
    <cellStyle name="40 % - Accent5" xfId="56"/>
    <cellStyle name="40 % - Accent6" xfId="57"/>
    <cellStyle name="40% - Accent1 2" xfId="58"/>
    <cellStyle name="40% - Accent1 3" xfId="59"/>
    <cellStyle name="40% - Accent1 4" xfId="60"/>
    <cellStyle name="40% - Accent1 5" xfId="61"/>
    <cellStyle name="40% - Accent2 2" xfId="62"/>
    <cellStyle name="40% - Accent2 3" xfId="63"/>
    <cellStyle name="40% - Accent2 4" xfId="64"/>
    <cellStyle name="40% - Accent2 5" xfId="65"/>
    <cellStyle name="40% - Accent3 2" xfId="66"/>
    <cellStyle name="40% - Accent3 3" xfId="67"/>
    <cellStyle name="40% - Accent3 4" xfId="68"/>
    <cellStyle name="40% - Accent3 5" xfId="69"/>
    <cellStyle name="40% - Accent4 2" xfId="70"/>
    <cellStyle name="40% - Accent4 3" xfId="71"/>
    <cellStyle name="40% - Accent4 4" xfId="72"/>
    <cellStyle name="40% - Accent4 5" xfId="73"/>
    <cellStyle name="40% - Accent5 2" xfId="74"/>
    <cellStyle name="40% - Accent5 3" xfId="75"/>
    <cellStyle name="40% - Accent5 4" xfId="76"/>
    <cellStyle name="40% - Accent5 5" xfId="77"/>
    <cellStyle name="40% - Accent6 2" xfId="78"/>
    <cellStyle name="40% - Accent6 3" xfId="79"/>
    <cellStyle name="40% - Accent6 4" xfId="80"/>
    <cellStyle name="40% - Accent6 5" xfId="81"/>
    <cellStyle name="60 % - Accent1" xfId="82"/>
    <cellStyle name="60 % - Accent2" xfId="83"/>
    <cellStyle name="60 % - Accent3" xfId="84"/>
    <cellStyle name="60 % - Accent4" xfId="85"/>
    <cellStyle name="60 % - Accent5" xfId="86"/>
    <cellStyle name="60 % - Accent6" xfId="87"/>
    <cellStyle name="60% - Accent1 2" xfId="88"/>
    <cellStyle name="60% - Accent1 3" xfId="89"/>
    <cellStyle name="60% - Accent1 4" xfId="90"/>
    <cellStyle name="60% - Accent1 5" xfId="91"/>
    <cellStyle name="60% - Accent2 2" xfId="92"/>
    <cellStyle name="60% - Accent2 3" xfId="93"/>
    <cellStyle name="60% - Accent2 4" xfId="94"/>
    <cellStyle name="60% - Accent2 5" xfId="95"/>
    <cellStyle name="60% - Accent3 2" xfId="96"/>
    <cellStyle name="60% - Accent3 3" xfId="97"/>
    <cellStyle name="60% - Accent3 4" xfId="98"/>
    <cellStyle name="60% - Accent3 5" xfId="99"/>
    <cellStyle name="60% - Accent4 2" xfId="100"/>
    <cellStyle name="60% - Accent4 3" xfId="101"/>
    <cellStyle name="60% - Accent4 4" xfId="102"/>
    <cellStyle name="60% - Accent4 5" xfId="103"/>
    <cellStyle name="60% - Accent5 2" xfId="104"/>
    <cellStyle name="60% - Accent5 3" xfId="105"/>
    <cellStyle name="60% - Accent5 4" xfId="106"/>
    <cellStyle name="60% - Accent5 5" xfId="107"/>
    <cellStyle name="60% - Accent6 2" xfId="108"/>
    <cellStyle name="60% - Accent6 3" xfId="109"/>
    <cellStyle name="60% - Accent6 4" xfId="110"/>
    <cellStyle name="60% - Accent6 5" xfId="111"/>
    <cellStyle name="À‰" xfId="112"/>
    <cellStyle name="Accent1 - 20%" xfId="113"/>
    <cellStyle name="Accent1 - 40%" xfId="114"/>
    <cellStyle name="Accent1 - 60%" xfId="115"/>
    <cellStyle name="Accent1 2" xfId="116"/>
    <cellStyle name="Accent1 3" xfId="117"/>
    <cellStyle name="Accent1 4" xfId="118"/>
    <cellStyle name="Accent1 5" xfId="119"/>
    <cellStyle name="Accent2 - 20%" xfId="120"/>
    <cellStyle name="Accent2 - 40%" xfId="121"/>
    <cellStyle name="Accent2 - 60%" xfId="122"/>
    <cellStyle name="Accent2 2" xfId="123"/>
    <cellStyle name="Accent2 3" xfId="124"/>
    <cellStyle name="Accent2 4" xfId="125"/>
    <cellStyle name="Accent2 5" xfId="126"/>
    <cellStyle name="Accent3 - 20%" xfId="127"/>
    <cellStyle name="Accent3 - 40%" xfId="128"/>
    <cellStyle name="Accent3 - 60%" xfId="129"/>
    <cellStyle name="Accent3 2" xfId="130"/>
    <cellStyle name="Accent3 3" xfId="131"/>
    <cellStyle name="Accent3 4" xfId="132"/>
    <cellStyle name="Accent3 5" xfId="133"/>
    <cellStyle name="Accent4 - 20%" xfId="134"/>
    <cellStyle name="Accent4 - 40%" xfId="135"/>
    <cellStyle name="Accent4 - 60%" xfId="136"/>
    <cellStyle name="Accent4 2" xfId="137"/>
    <cellStyle name="Accent4 3" xfId="138"/>
    <cellStyle name="Accent4 4" xfId="139"/>
    <cellStyle name="Accent4 5" xfId="140"/>
    <cellStyle name="Accent5 - 20%" xfId="141"/>
    <cellStyle name="Accent5 - 40%" xfId="142"/>
    <cellStyle name="Accent5 - 60%" xfId="143"/>
    <cellStyle name="Accent5 2" xfId="144"/>
    <cellStyle name="Accent5 3" xfId="145"/>
    <cellStyle name="Accent5 4" xfId="146"/>
    <cellStyle name="Accent5 5" xfId="147"/>
    <cellStyle name="Accent6 - 20%" xfId="148"/>
    <cellStyle name="Accent6 - 40%" xfId="149"/>
    <cellStyle name="Accent6 - 60%" xfId="150"/>
    <cellStyle name="Accent6 2" xfId="151"/>
    <cellStyle name="Accent6 3" xfId="152"/>
    <cellStyle name="Accent6 4" xfId="153"/>
    <cellStyle name="Accent6 5" xfId="154"/>
    <cellStyle name="Avertissement" xfId="155"/>
    <cellStyle name="Bad 2" xfId="156"/>
    <cellStyle name="Bad 3" xfId="157"/>
    <cellStyle name="Bad 4" xfId="158"/>
    <cellStyle name="Bad 5" xfId="159"/>
    <cellStyle name="Blankettnamn" xfId="160"/>
    <cellStyle name="Blankettnamn 2" xfId="161"/>
    <cellStyle name="Blankettnamn 3" xfId="162"/>
    <cellStyle name="bottem" xfId="163"/>
    <cellStyle name="Calc Currency (0)" xfId="164"/>
    <cellStyle name="Calcul" xfId="165"/>
    <cellStyle name="Calculation 2" xfId="166"/>
    <cellStyle name="Calculation 3" xfId="167"/>
    <cellStyle name="Calculation 4" xfId="168"/>
    <cellStyle name="Calculation 5" xfId="169"/>
    <cellStyle name="Cellule liée" xfId="170"/>
    <cellStyle name="Check Cell 2" xfId="171"/>
    <cellStyle name="Check Cell 3" xfId="172"/>
    <cellStyle name="Check Cell 4" xfId="173"/>
    <cellStyle name="Check Cell 5" xfId="174"/>
    <cellStyle name="ColumnHeading" xfId="175"/>
    <cellStyle name="Comma" xfId="176" builtinId="3"/>
    <cellStyle name="Comma 10" xfId="177"/>
    <cellStyle name="Comma 10 2" xfId="178"/>
    <cellStyle name="Comma 11" xfId="179"/>
    <cellStyle name="Comma 2" xfId="180"/>
    <cellStyle name="Comma 2 2" xfId="181"/>
    <cellStyle name="Comma 2 3" xfId="182"/>
    <cellStyle name="Comma 2 4" xfId="183"/>
    <cellStyle name="Comma 2_Obligation" xfId="184"/>
    <cellStyle name="Comma 3" xfId="185"/>
    <cellStyle name="Comma 3 2" xfId="186"/>
    <cellStyle name="Comma 3 2 2" xfId="187"/>
    <cellStyle name="Comma 3 3" xfId="188"/>
    <cellStyle name="Comma 4" xfId="189"/>
    <cellStyle name="Comma 4 2" xfId="190"/>
    <cellStyle name="Comma 5" xfId="191"/>
    <cellStyle name="Comma 5 2" xfId="192"/>
    <cellStyle name="Comma 6" xfId="193"/>
    <cellStyle name="Comma 6 2" xfId="194"/>
    <cellStyle name="Comma 7" xfId="195"/>
    <cellStyle name="Comma 7 2" xfId="196"/>
    <cellStyle name="Comma 8" xfId="197"/>
    <cellStyle name="Comma 8 2" xfId="198"/>
    <cellStyle name="Comma 9" xfId="199"/>
    <cellStyle name="Comma 9 2" xfId="200"/>
    <cellStyle name="Commentaire" xfId="201"/>
    <cellStyle name="Copied" xfId="202"/>
    <cellStyle name="Date" xfId="203"/>
    <cellStyle name="Datum" xfId="204"/>
    <cellStyle name="Datum 2" xfId="205"/>
    <cellStyle name="Datum 3" xfId="206"/>
    <cellStyle name="Dezimal [0]_2ADJ" xfId="207"/>
    <cellStyle name="Dezimal_2ADJ" xfId="208"/>
    <cellStyle name="Emphasis 1" xfId="209"/>
    <cellStyle name="Emphasis 2" xfId="210"/>
    <cellStyle name="Emphasis 3" xfId="211"/>
    <cellStyle name="Entered" xfId="212"/>
    <cellStyle name="Entrée" xfId="213"/>
    <cellStyle name="Explanatory Text 2" xfId="214"/>
    <cellStyle name="Explanatory Text 3" xfId="215"/>
    <cellStyle name="Explanatory Text 4" xfId="216"/>
    <cellStyle name="Explanatory Text 5" xfId="217"/>
    <cellStyle name="Finstilt" xfId="218"/>
    <cellStyle name="Finstilt låst" xfId="219"/>
    <cellStyle name="Good 2" xfId="220"/>
    <cellStyle name="Good 3" xfId="221"/>
    <cellStyle name="Good 4" xfId="222"/>
    <cellStyle name="Good 5" xfId="223"/>
    <cellStyle name="Grey" xfId="224"/>
    <cellStyle name="hard no" xfId="225"/>
    <cellStyle name="hardno" xfId="226"/>
    <cellStyle name="Header1" xfId="227"/>
    <cellStyle name="Header2" xfId="228"/>
    <cellStyle name="Heading 1 2" xfId="229"/>
    <cellStyle name="Heading 1 3" xfId="230"/>
    <cellStyle name="Heading 1 4" xfId="231"/>
    <cellStyle name="Heading 1 5" xfId="232"/>
    <cellStyle name="Heading 2 2" xfId="233"/>
    <cellStyle name="Heading 2 3" xfId="234"/>
    <cellStyle name="Heading 2 4" xfId="235"/>
    <cellStyle name="Heading 2 5" xfId="236"/>
    <cellStyle name="Heading 3 2" xfId="237"/>
    <cellStyle name="Heading 3 3" xfId="238"/>
    <cellStyle name="Heading 3 4" xfId="239"/>
    <cellStyle name="Heading 3 5" xfId="240"/>
    <cellStyle name="Heading 4 2" xfId="241"/>
    <cellStyle name="Heading 4 3" xfId="242"/>
    <cellStyle name="Heading 4 4" xfId="243"/>
    <cellStyle name="Heading 4 5" xfId="244"/>
    <cellStyle name="Huvud indata" xfId="245"/>
    <cellStyle name="Hyperlink" xfId="246" builtinId="8"/>
    <cellStyle name="Hyperlink 2" xfId="247"/>
    <cellStyle name="Hyperlink 3" xfId="248"/>
    <cellStyle name="Indata" xfId="249"/>
    <cellStyle name="Indata 14" xfId="250"/>
    <cellStyle name="Indata 2" xfId="251"/>
    <cellStyle name="Indata 3" xfId="252"/>
    <cellStyle name="Indata text 11" xfId="253"/>
    <cellStyle name="Indata text 12" xfId="254"/>
    <cellStyle name="Input [yellow]" xfId="255"/>
    <cellStyle name="Input 2" xfId="256"/>
    <cellStyle name="Input 3" xfId="257"/>
    <cellStyle name="Input 4" xfId="258"/>
    <cellStyle name="Input 5" xfId="259"/>
    <cellStyle name="Insatisfaisant" xfId="260"/>
    <cellStyle name="Kolrubr" xfId="261"/>
    <cellStyle name="Kolrubr låst" xfId="262"/>
    <cellStyle name="Kolumnrubrik" xfId="263"/>
    <cellStyle name="Kolumnrubrik 2" xfId="264"/>
    <cellStyle name="Kolumnrubrik 3" xfId="265"/>
    <cellStyle name="Komma (0)" xfId="266"/>
    <cellStyle name="Kommentarer" xfId="267"/>
    <cellStyle name="KRADSFI" xfId="268"/>
    <cellStyle name="KRADSFI 2" xfId="269"/>
    <cellStyle name="KRADSFI 3" xfId="270"/>
    <cellStyle name="Lien hypertexte visité_SSJB  MICHELIN" xfId="271"/>
    <cellStyle name="Lien hypertexte_SSJB  MICHELIN" xfId="272"/>
    <cellStyle name="Linked Cell 2" xfId="273"/>
    <cellStyle name="Linked Cell 3" xfId="274"/>
    <cellStyle name="Linked Cell 4" xfId="275"/>
    <cellStyle name="Linked Cell 5" xfId="276"/>
    <cellStyle name="Map Data Values" xfId="277"/>
    <cellStyle name="Map Distance" xfId="278"/>
    <cellStyle name="Map Legend" xfId="279"/>
    <cellStyle name="Map Object Names" xfId="280"/>
    <cellStyle name="Map Title" xfId="281"/>
    <cellStyle name="Milliers [0]_Bourse96" xfId="282"/>
    <cellStyle name="Milliers_Bourse96" xfId="283"/>
    <cellStyle name="Monétaire [0]_Bourse96" xfId="284"/>
    <cellStyle name="Monétaire_Bourse96" xfId="285"/>
    <cellStyle name="Neutral 2" xfId="286"/>
    <cellStyle name="Neutral 3" xfId="287"/>
    <cellStyle name="Neutral 4" xfId="288"/>
    <cellStyle name="Neutral 5" xfId="289"/>
    <cellStyle name="Neutre" xfId="290"/>
    <cellStyle name="Normal" xfId="0" builtinId="0"/>
    <cellStyle name="Normal - Style1" xfId="291"/>
    <cellStyle name="Normal 10" xfId="292"/>
    <cellStyle name="Normal 11" xfId="293"/>
    <cellStyle name="Normal 11 2" xfId="294"/>
    <cellStyle name="Normal 12" xfId="295"/>
    <cellStyle name="Normal 13" xfId="296"/>
    <cellStyle name="Normal 14" xfId="297"/>
    <cellStyle name="Normal 15" xfId="298"/>
    <cellStyle name="Normal 16" xfId="299"/>
    <cellStyle name="Normal 17" xfId="300"/>
    <cellStyle name="Normal 17 2" xfId="301"/>
    <cellStyle name="Normal 18" xfId="302"/>
    <cellStyle name="Normal 18 2" xfId="303"/>
    <cellStyle name="Normal 19" xfId="304"/>
    <cellStyle name="Normal 2" xfId="305"/>
    <cellStyle name="Normal 2 2" xfId="306"/>
    <cellStyle name="Normal 2 2 2" xfId="307"/>
    <cellStyle name="Normal 2 2_179001 (2)" xfId="308"/>
    <cellStyle name="Normal 2 3" xfId="309"/>
    <cellStyle name="Normal 2_Bokföringsorder Månadsvis Mars 2012" xfId="310"/>
    <cellStyle name="Normal 20" xfId="311"/>
    <cellStyle name="Normal 21" xfId="312"/>
    <cellStyle name="Normal 22" xfId="313"/>
    <cellStyle name="Normal 23" xfId="314"/>
    <cellStyle name="Normal 24" xfId="315"/>
    <cellStyle name="Normal 25" xfId="316"/>
    <cellStyle name="Normal 26" xfId="317"/>
    <cellStyle name="Normal 27" xfId="318"/>
    <cellStyle name="Normal 28" xfId="319"/>
    <cellStyle name="Normal 29" xfId="320"/>
    <cellStyle name="Normal 3" xfId="321"/>
    <cellStyle name="Normal 3 2" xfId="322"/>
    <cellStyle name="Normal 3 2 2" xfId="323"/>
    <cellStyle name="Normal 3 3" xfId="324"/>
    <cellStyle name="Normal 30" xfId="325"/>
    <cellStyle name="Normal 31" xfId="326"/>
    <cellStyle name="Normal 32" xfId="327"/>
    <cellStyle name="Normal 33" xfId="328"/>
    <cellStyle name="Normal 34" xfId="329"/>
    <cellStyle name="Normal 35" xfId="330"/>
    <cellStyle name="Normal 36" xfId="331"/>
    <cellStyle name="Normal 37" xfId="332"/>
    <cellStyle name="Normal 38" xfId="333"/>
    <cellStyle name="Normal 4" xfId="334"/>
    <cellStyle name="Normal 4 2" xfId="335"/>
    <cellStyle name="Normal 4 2 2" xfId="336"/>
    <cellStyle name="Normal 4_Långt kort CJ" xfId="337"/>
    <cellStyle name="Normal 5" xfId="338"/>
    <cellStyle name="Normal 5 2" xfId="339"/>
    <cellStyle name="Normal 6" xfId="340"/>
    <cellStyle name="Normal 6 2" xfId="341"/>
    <cellStyle name="Normal 7" xfId="342"/>
    <cellStyle name="Normal 7 2" xfId="343"/>
    <cellStyle name="Normal 8" xfId="344"/>
    <cellStyle name="Normal 8 2" xfId="345"/>
    <cellStyle name="Normal 9" xfId="346"/>
    <cellStyle name="Normal 9 2" xfId="347"/>
    <cellStyle name="Normal ej noll" xfId="348"/>
    <cellStyle name="Normal ej noll låst" xfId="349"/>
    <cellStyle name="Normal_9509" xfId="350"/>
    <cellStyle name="Normal_CF" xfId="351"/>
    <cellStyle name="Normal_Fin pos" xfId="352"/>
    <cellStyle name="Normale_Foglio1" xfId="353"/>
    <cellStyle name="Note 2" xfId="354"/>
    <cellStyle name="Note 2 2" xfId="355"/>
    <cellStyle name="Note 2_Obligation" xfId="356"/>
    <cellStyle name="Note 3" xfId="357"/>
    <cellStyle name="Note 3 2" xfId="358"/>
    <cellStyle name="Note 3_Obligation" xfId="359"/>
    <cellStyle name="Note 4" xfId="360"/>
    <cellStyle name="Note 4 2" xfId="361"/>
    <cellStyle name="Note 4_Obligation" xfId="362"/>
    <cellStyle name="Note 5" xfId="363"/>
    <cellStyle name="number" xfId="364"/>
    <cellStyle name="Output 2" xfId="365"/>
    <cellStyle name="Output 3" xfId="366"/>
    <cellStyle name="Output 4" xfId="367"/>
    <cellStyle name="Output 5" xfId="368"/>
    <cellStyle name="Percent" xfId="369" builtinId="5"/>
    <cellStyle name="Percent [2]" xfId="370"/>
    <cellStyle name="Percent [2] 2" xfId="371"/>
    <cellStyle name="Percent 10" xfId="372"/>
    <cellStyle name="Percent 11" xfId="373"/>
    <cellStyle name="Percent 12" xfId="374"/>
    <cellStyle name="Percent 13" xfId="375"/>
    <cellStyle name="Percent 14" xfId="376"/>
    <cellStyle name="Percent 15" xfId="377"/>
    <cellStyle name="Percent 16" xfId="378"/>
    <cellStyle name="Percent 17" xfId="379"/>
    <cellStyle name="Percent 18" xfId="380"/>
    <cellStyle name="Percent 19" xfId="381"/>
    <cellStyle name="Percent 2" xfId="382"/>
    <cellStyle name="Percent 20" xfId="383"/>
    <cellStyle name="Percent 21" xfId="384"/>
    <cellStyle name="Percent 22" xfId="385"/>
    <cellStyle name="Percent 23" xfId="386"/>
    <cellStyle name="Percent 24" xfId="387"/>
    <cellStyle name="Percent 25" xfId="388"/>
    <cellStyle name="Percent 26" xfId="389"/>
    <cellStyle name="Percent 27" xfId="390"/>
    <cellStyle name="Percent 28" xfId="391"/>
    <cellStyle name="Percent 29" xfId="392"/>
    <cellStyle name="Percent 3" xfId="393"/>
    <cellStyle name="Percent 30" xfId="394"/>
    <cellStyle name="Percent 31" xfId="395"/>
    <cellStyle name="Percent 32" xfId="396"/>
    <cellStyle name="Percent 33" xfId="397"/>
    <cellStyle name="Percent 34" xfId="398"/>
    <cellStyle name="Percent 35" xfId="399"/>
    <cellStyle name="Percent 36" xfId="400"/>
    <cellStyle name="Percent 37" xfId="401"/>
    <cellStyle name="Percent 38" xfId="402"/>
    <cellStyle name="Percent 39" xfId="403"/>
    <cellStyle name="Percent 4" xfId="404"/>
    <cellStyle name="Percent 40" xfId="405"/>
    <cellStyle name="Percent 41" xfId="406"/>
    <cellStyle name="Percent 42" xfId="407"/>
    <cellStyle name="Percent 5" xfId="408"/>
    <cellStyle name="Percent 6" xfId="409"/>
    <cellStyle name="Percent 7" xfId="410"/>
    <cellStyle name="Percent 8" xfId="411"/>
    <cellStyle name="Percent 9" xfId="412"/>
    <cellStyle name="Radrubrik" xfId="413"/>
    <cellStyle name="Radtext" xfId="414"/>
    <cellStyle name="Randig" xfId="415"/>
    <cellStyle name="Resultat" xfId="416"/>
    <cellStyle name="Resultat 2" xfId="417"/>
    <cellStyle name="Resultat 3" xfId="418"/>
    <cellStyle name="RevList" xfId="419"/>
    <cellStyle name="Rubrik1" xfId="420"/>
    <cellStyle name="SAPBEXaggData" xfId="421"/>
    <cellStyle name="SAPBEXaggDataEmph" xfId="422"/>
    <cellStyle name="SAPBEXaggItem" xfId="423"/>
    <cellStyle name="SAPBEXaggItemX" xfId="424"/>
    <cellStyle name="SAPBEXchaText" xfId="425"/>
    <cellStyle name="SAPBEXexcBad7" xfId="426"/>
    <cellStyle name="SAPBEXexcBad8" xfId="427"/>
    <cellStyle name="SAPBEXexcBad9" xfId="428"/>
    <cellStyle name="SAPBEXexcCritical4" xfId="429"/>
    <cellStyle name="SAPBEXexcCritical5" xfId="430"/>
    <cellStyle name="SAPBEXexcCritical6" xfId="431"/>
    <cellStyle name="SAPBEXexcGood1" xfId="432"/>
    <cellStyle name="SAPBEXexcGood2" xfId="433"/>
    <cellStyle name="SAPBEXexcGood3" xfId="434"/>
    <cellStyle name="SAPBEXfilterDrill" xfId="435"/>
    <cellStyle name="SAPBEXfilterItem" xfId="436"/>
    <cellStyle name="SAPBEXfilterText" xfId="437"/>
    <cellStyle name="SAPBEXformats" xfId="438"/>
    <cellStyle name="SAPBEXheaderItem" xfId="439"/>
    <cellStyle name="SAPBEXheaderText" xfId="440"/>
    <cellStyle name="SAPBEXHLevel0" xfId="441"/>
    <cellStyle name="SAPBEXHLevel0X" xfId="442"/>
    <cellStyle name="SAPBEXHLevel1" xfId="443"/>
    <cellStyle name="SAPBEXHLevel1X" xfId="444"/>
    <cellStyle name="SAPBEXHLevel2" xfId="445"/>
    <cellStyle name="SAPBEXHLevel2X" xfId="446"/>
    <cellStyle name="SAPBEXHLevel3" xfId="447"/>
    <cellStyle name="SAPBEXHLevel3X" xfId="448"/>
    <cellStyle name="SAPBEXinputData" xfId="449"/>
    <cellStyle name="SAPBEXresData" xfId="450"/>
    <cellStyle name="SAPBEXresDataEmph" xfId="451"/>
    <cellStyle name="SAPBEXresItem" xfId="452"/>
    <cellStyle name="SAPBEXresItemX" xfId="453"/>
    <cellStyle name="SAPBEXstdData" xfId="454"/>
    <cellStyle name="SAPBEXstdDataEmph" xfId="455"/>
    <cellStyle name="SAPBEXstdItem" xfId="456"/>
    <cellStyle name="SAPBEXstdItemX" xfId="457"/>
    <cellStyle name="SAPBEXtitle" xfId="458"/>
    <cellStyle name="SAPBEXundefined" xfId="459"/>
    <cellStyle name="Satisfaisant" xfId="460"/>
    <cellStyle name="Sheet Title" xfId="461"/>
    <cellStyle name="Sortie" xfId="462"/>
    <cellStyle name="Standard_2_2sei" xfId="463"/>
    <cellStyle name="Style 1" xfId="464"/>
    <cellStyle name="Subtotal" xfId="465"/>
    <cellStyle name="Summa" xfId="466"/>
    <cellStyle name="Summa 1 låst" xfId="467"/>
    <cellStyle name="Summa 2" xfId="468"/>
    <cellStyle name="Summa 3" xfId="469"/>
    <cellStyle name="Summa1 låst" xfId="470"/>
    <cellStyle name="Tal" xfId="471"/>
    <cellStyle name="Tal 2" xfId="472"/>
    <cellStyle name="Tal 3" xfId="473"/>
    <cellStyle name="Text" xfId="474"/>
    <cellStyle name="Text 12" xfId="475"/>
    <cellStyle name="Text 2" xfId="476"/>
    <cellStyle name="Text 3" xfId="477"/>
    <cellStyle name="Text 4" xfId="478"/>
    <cellStyle name="Text 5" xfId="479"/>
    <cellStyle name="Text 6" xfId="480"/>
    <cellStyle name="Text 7" xfId="481"/>
    <cellStyle name="Text 7 2" xfId="482"/>
    <cellStyle name="Text 7 2 2" xfId="483"/>
    <cellStyle name="Text 8" xfId="484"/>
    <cellStyle name="Text_179001 (2)" xfId="485"/>
    <cellStyle name="Texte explicatif" xfId="486"/>
    <cellStyle name="Textrubrik" xfId="487"/>
    <cellStyle name="Textrubrik 2" xfId="488"/>
    <cellStyle name="Textrubrik 3" xfId="489"/>
    <cellStyle name="Title 2" xfId="490"/>
    <cellStyle name="Title 3" xfId="491"/>
    <cellStyle name="Title 4" xfId="492"/>
    <cellStyle name="Title 5" xfId="493"/>
    <cellStyle name="Titre" xfId="494"/>
    <cellStyle name="Titre 1" xfId="495"/>
    <cellStyle name="Titre 2" xfId="496"/>
    <cellStyle name="Titre 3" xfId="497"/>
    <cellStyle name="Titre 4" xfId="498"/>
    <cellStyle name="Total 2" xfId="499"/>
    <cellStyle name="Total 3" xfId="500"/>
    <cellStyle name="Total 4" xfId="501"/>
    <cellStyle name="Total 5" xfId="502"/>
    <cellStyle name="Tusental (0)_1FIX, page 2" xfId="503"/>
    <cellStyle name="Tusental_1FIX, page 2" xfId="504"/>
    <cellStyle name="Valuta (0)_1FIX, page 2" xfId="505"/>
    <cellStyle name="Valuta_1FIX, page 2" xfId="506"/>
    <cellStyle name="Warning Text 2" xfId="507"/>
    <cellStyle name="Warning Text 3" xfId="508"/>
    <cellStyle name="Warning Text 4" xfId="509"/>
    <cellStyle name="Warning Text 5" xfId="510"/>
    <cellStyle name="Vérification" xfId="511"/>
    <cellStyle name="Währung [0]_2ADJ" xfId="512"/>
    <cellStyle name="Währung_2ADJ" xfId="513"/>
    <cellStyle name="Обычный_1BAS" xfId="514"/>
    <cellStyle name="一般_Overdue" xfId="515"/>
    <cellStyle name="千位分隔_0061 DSO DPO-0512-0110" xfId="516"/>
    <cellStyle name="常规_0061 DSO DPO-0512-0110" xfId="517"/>
    <cellStyle name="未定義" xfId="518"/>
    <cellStyle name="標準_材料在庫" xfId="519"/>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99CC"/>
      <rgbColor rgb="006E6E78"/>
      <rgbColor rgb="00FFFFCC"/>
      <rgbColor rgb="00CCFFFF"/>
      <rgbColor rgb="00660066"/>
      <rgbColor rgb="00FF8080"/>
      <rgbColor rgb="000066CC"/>
      <rgbColor rgb="00CCCCFF"/>
      <rgbColor rgb="00000080"/>
      <rgbColor rgb="00D2D2D2"/>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0</xdr:colOff>
      <xdr:row>1</xdr:row>
      <xdr:rowOff>142875</xdr:rowOff>
    </xdr:to>
    <xdr:sp macro="" textlink="">
      <xdr:nvSpPr>
        <xdr:cNvPr id="73064" name="Text Box 10"/>
        <xdr:cNvSpPr txBox="1">
          <a:spLocks noChangeArrowheads="1"/>
        </xdr:cNvSpPr>
      </xdr:nvSpPr>
      <xdr:spPr bwMode="auto">
        <a:xfrm>
          <a:off x="0" y="0"/>
          <a:ext cx="26069925" cy="304800"/>
        </a:xfrm>
        <a:prstGeom prst="rect">
          <a:avLst/>
        </a:prstGeom>
        <a:gradFill rotWithShape="1">
          <a:gsLst>
            <a:gs pos="0">
              <a:srgbClr val="0099CC"/>
            </a:gs>
            <a:gs pos="100000">
              <a:srgbClr val="FFFFFF">
                <a:alpha val="0"/>
              </a:srgbClr>
            </a:gs>
          </a:gsLst>
          <a:lin ang="5400000" scaled="1"/>
        </a:gra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361950</xdr:colOff>
      <xdr:row>3</xdr:row>
      <xdr:rowOff>19050</xdr:rowOff>
    </xdr:from>
    <xdr:to>
      <xdr:col>0</xdr:col>
      <xdr:colOff>1400175</xdr:colOff>
      <xdr:row>6</xdr:row>
      <xdr:rowOff>38100</xdr:rowOff>
    </xdr:to>
    <xdr:pic>
      <xdr:nvPicPr>
        <xdr:cNvPr id="73065"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1950" y="504825"/>
          <a:ext cx="103822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tlascopcogroup.com/en/investor-relations/key-figures/key-financial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U130"/>
  <sheetViews>
    <sheetView showGridLines="0" tabSelected="1" workbookViewId="0"/>
  </sheetViews>
  <sheetFormatPr defaultRowHeight="12.75"/>
  <cols>
    <col min="1" max="1" width="26.140625" customWidth="1"/>
    <col min="2" max="2" width="35.28515625" customWidth="1"/>
    <col min="3" max="6" width="25.7109375" customWidth="1"/>
    <col min="7" max="7" width="6.42578125" customWidth="1"/>
    <col min="8" max="8" width="36.42578125" customWidth="1"/>
    <col min="9" max="9" width="25.42578125" customWidth="1"/>
    <col min="10" max="10" width="31.28515625" customWidth="1"/>
    <col min="11" max="21" width="25.42578125" customWidth="1"/>
  </cols>
  <sheetData>
    <row r="1" spans="1:21">
      <c r="A1" s="2"/>
      <c r="B1" s="2"/>
      <c r="C1" s="2"/>
      <c r="D1" s="2"/>
      <c r="E1" s="2"/>
      <c r="F1" s="2"/>
      <c r="G1" s="2"/>
      <c r="H1" s="2"/>
      <c r="I1" s="2"/>
      <c r="J1" s="2"/>
      <c r="K1" s="2"/>
      <c r="L1" s="2"/>
      <c r="M1" s="2"/>
      <c r="N1" s="2"/>
      <c r="O1" s="2"/>
      <c r="P1" s="2"/>
      <c r="Q1" s="2"/>
      <c r="R1" s="2"/>
      <c r="S1" s="2"/>
      <c r="T1" s="2"/>
      <c r="U1" s="2"/>
    </row>
    <row r="2" spans="1:21">
      <c r="A2" s="2"/>
      <c r="B2" s="2"/>
      <c r="C2" s="2"/>
      <c r="D2" s="2"/>
      <c r="E2" s="2"/>
      <c r="F2" s="2"/>
      <c r="G2" s="2"/>
      <c r="H2" s="2"/>
      <c r="I2" s="2"/>
      <c r="J2" s="2"/>
      <c r="K2" s="2"/>
      <c r="L2" s="2"/>
      <c r="M2" s="2"/>
      <c r="N2" s="2"/>
      <c r="O2" s="2"/>
      <c r="P2" s="2"/>
      <c r="Q2" s="2"/>
      <c r="R2" s="2"/>
      <c r="S2" s="2"/>
      <c r="T2" s="2"/>
      <c r="U2" s="2"/>
    </row>
    <row r="3" spans="1:21">
      <c r="A3" s="2"/>
      <c r="B3" s="2"/>
      <c r="C3" s="2"/>
      <c r="D3" s="2"/>
      <c r="E3" s="2"/>
      <c r="F3" s="2"/>
      <c r="G3" s="2"/>
      <c r="H3" s="2"/>
      <c r="I3" s="2"/>
      <c r="J3" s="2"/>
      <c r="K3" s="2"/>
      <c r="L3" s="2"/>
      <c r="M3" s="2"/>
      <c r="N3" s="2"/>
      <c r="O3" s="2"/>
      <c r="P3" s="2"/>
      <c r="Q3" s="2"/>
      <c r="R3" s="2"/>
      <c r="S3" s="2"/>
      <c r="T3" s="2"/>
      <c r="U3" s="2"/>
    </row>
    <row r="4" spans="1:21">
      <c r="A4" s="2"/>
      <c r="B4" s="108" t="s">
        <v>139</v>
      </c>
      <c r="C4" s="108"/>
      <c r="D4" s="108"/>
      <c r="E4" s="108"/>
      <c r="F4" s="108"/>
      <c r="G4" s="2"/>
      <c r="H4" s="2"/>
      <c r="I4" s="2"/>
      <c r="J4" s="2"/>
      <c r="K4" s="2"/>
      <c r="L4" s="2"/>
      <c r="M4" s="2"/>
      <c r="N4" s="2"/>
      <c r="O4" s="2"/>
      <c r="P4" s="2"/>
      <c r="Q4" s="2"/>
      <c r="R4" s="2"/>
      <c r="S4" s="2"/>
      <c r="T4" s="2"/>
      <c r="U4" s="2"/>
    </row>
    <row r="5" spans="1:21">
      <c r="A5" s="2"/>
      <c r="B5" s="109" t="s">
        <v>101</v>
      </c>
      <c r="C5" s="109" t="s">
        <v>102</v>
      </c>
      <c r="D5" s="109" t="s">
        <v>172</v>
      </c>
      <c r="E5" s="109" t="s">
        <v>103</v>
      </c>
      <c r="F5" s="110"/>
      <c r="G5" s="2"/>
      <c r="H5" s="2"/>
      <c r="I5" s="2"/>
      <c r="J5" s="2"/>
      <c r="K5" s="2"/>
      <c r="L5" s="2"/>
      <c r="M5" s="2"/>
      <c r="N5" s="2"/>
      <c r="O5" s="2"/>
      <c r="P5" s="2"/>
      <c r="Q5" s="2"/>
      <c r="R5" s="2"/>
      <c r="S5" s="2"/>
      <c r="T5" s="2"/>
      <c r="U5" s="2"/>
    </row>
    <row r="6" spans="1:21">
      <c r="A6" s="2"/>
      <c r="B6" s="112" t="s">
        <v>100</v>
      </c>
      <c r="C6" s="2" t="s">
        <v>112</v>
      </c>
      <c r="D6" s="2" t="s">
        <v>83</v>
      </c>
      <c r="E6" s="3"/>
      <c r="F6" s="2"/>
      <c r="I6" s="2"/>
      <c r="J6" s="2"/>
      <c r="K6" s="2"/>
      <c r="L6" s="2"/>
      <c r="M6" s="2"/>
      <c r="N6" s="2"/>
      <c r="O6" s="2"/>
      <c r="P6" s="2"/>
      <c r="Q6" s="2"/>
      <c r="R6" s="2"/>
      <c r="S6" s="2"/>
      <c r="T6" s="2"/>
      <c r="U6" s="2"/>
    </row>
    <row r="7" spans="1:21" ht="13.5" customHeight="1">
      <c r="A7" s="2"/>
      <c r="B7" s="112" t="s">
        <v>107</v>
      </c>
      <c r="C7" s="2" t="s">
        <v>104</v>
      </c>
      <c r="D7" s="2" t="s">
        <v>97</v>
      </c>
      <c r="E7" s="2"/>
      <c r="F7" s="2"/>
      <c r="I7" s="2"/>
      <c r="J7" s="2"/>
      <c r="K7" s="2"/>
      <c r="L7" s="2"/>
      <c r="M7" s="2"/>
      <c r="N7" s="2"/>
      <c r="O7" s="2"/>
      <c r="P7" s="2"/>
      <c r="Q7" s="2"/>
      <c r="R7" s="2"/>
      <c r="S7" s="2"/>
      <c r="T7" s="2"/>
      <c r="U7" s="2"/>
    </row>
    <row r="8" spans="1:21" ht="13.5" customHeight="1">
      <c r="A8" s="2"/>
      <c r="B8" s="112" t="s">
        <v>170</v>
      </c>
      <c r="C8" s="3" t="s">
        <v>171</v>
      </c>
      <c r="D8" s="3" t="s">
        <v>97</v>
      </c>
      <c r="E8" s="3"/>
      <c r="F8" s="2"/>
      <c r="I8" s="2"/>
      <c r="J8" s="2"/>
      <c r="K8" s="2"/>
      <c r="L8" s="2"/>
      <c r="M8" s="2"/>
      <c r="N8" s="2"/>
      <c r="O8" s="2"/>
      <c r="P8" s="2"/>
      <c r="Q8" s="2"/>
      <c r="R8" s="2"/>
      <c r="S8" s="2"/>
      <c r="T8" s="2"/>
      <c r="U8" s="2"/>
    </row>
    <row r="9" spans="1:21">
      <c r="A9" s="2"/>
      <c r="B9" s="112" t="s">
        <v>140</v>
      </c>
      <c r="C9" s="2" t="s">
        <v>141</v>
      </c>
      <c r="D9" s="2" t="s">
        <v>148</v>
      </c>
      <c r="E9" s="3"/>
      <c r="F9" s="2"/>
      <c r="I9" s="2"/>
      <c r="J9" s="2"/>
      <c r="K9" s="2"/>
      <c r="L9" s="2"/>
      <c r="M9" s="2"/>
      <c r="N9" s="2"/>
      <c r="O9" s="2"/>
      <c r="P9" s="2"/>
      <c r="Q9" s="2"/>
      <c r="R9" s="2"/>
      <c r="S9" s="2"/>
      <c r="T9" s="2"/>
      <c r="U9" s="2"/>
    </row>
    <row r="10" spans="1:21">
      <c r="A10" s="2"/>
      <c r="B10" s="112" t="s">
        <v>108</v>
      </c>
      <c r="C10" s="2" t="s">
        <v>105</v>
      </c>
      <c r="D10" s="2" t="s">
        <v>83</v>
      </c>
      <c r="E10" s="3"/>
      <c r="F10" s="2"/>
      <c r="I10" s="2"/>
      <c r="J10" s="2"/>
      <c r="K10" s="2"/>
      <c r="L10" s="2"/>
      <c r="M10" s="2"/>
      <c r="N10" s="2"/>
      <c r="O10" s="2"/>
      <c r="P10" s="2"/>
      <c r="Q10" s="2"/>
      <c r="R10" s="2"/>
      <c r="S10" s="2"/>
      <c r="T10" s="2"/>
      <c r="U10" s="2"/>
    </row>
    <row r="11" spans="1:21">
      <c r="A11" s="2"/>
      <c r="B11" s="112" t="s">
        <v>109</v>
      </c>
      <c r="C11" s="2" t="s">
        <v>110</v>
      </c>
      <c r="D11" s="2" t="s">
        <v>83</v>
      </c>
      <c r="E11" s="2"/>
      <c r="F11" s="2"/>
      <c r="I11" s="5"/>
      <c r="J11" s="2"/>
      <c r="K11" s="2"/>
      <c r="L11" s="2"/>
      <c r="M11" s="2"/>
      <c r="N11" s="2"/>
      <c r="O11" s="2"/>
      <c r="P11" s="2"/>
      <c r="Q11" s="2"/>
      <c r="R11" s="2"/>
      <c r="S11" s="2"/>
      <c r="T11" s="2"/>
      <c r="U11" s="2"/>
    </row>
    <row r="12" spans="1:21">
      <c r="A12" s="2"/>
      <c r="B12" s="112" t="s">
        <v>137</v>
      </c>
      <c r="C12" s="2" t="s">
        <v>138</v>
      </c>
      <c r="D12" s="2" t="s">
        <v>97</v>
      </c>
      <c r="E12" s="2"/>
      <c r="F12" s="2"/>
      <c r="G12" s="2"/>
      <c r="H12" s="2"/>
      <c r="I12" s="2"/>
      <c r="J12" s="2"/>
      <c r="K12" s="2"/>
      <c r="L12" s="2"/>
      <c r="M12" s="2"/>
      <c r="N12" s="2"/>
      <c r="O12" s="2"/>
      <c r="P12" s="2"/>
      <c r="Q12" s="2"/>
      <c r="R12" s="2"/>
      <c r="S12" s="2"/>
      <c r="T12" s="2"/>
      <c r="U12" s="2"/>
    </row>
    <row r="13" spans="1:21">
      <c r="A13" s="2"/>
      <c r="B13" s="112" t="s">
        <v>96</v>
      </c>
      <c r="C13" s="3" t="s">
        <v>106</v>
      </c>
      <c r="D13" s="2"/>
      <c r="E13" s="2"/>
      <c r="F13" s="2"/>
      <c r="G13" s="2"/>
      <c r="H13" s="2"/>
      <c r="I13" s="2"/>
      <c r="J13" s="2"/>
      <c r="K13" s="2"/>
      <c r="L13" s="2"/>
      <c r="M13" s="2"/>
      <c r="N13" s="2"/>
      <c r="O13" s="2"/>
      <c r="P13" s="2"/>
      <c r="Q13" s="2"/>
      <c r="R13" s="2"/>
      <c r="S13" s="2"/>
      <c r="T13" s="2"/>
      <c r="U13" s="2"/>
    </row>
    <row r="14" spans="1:21">
      <c r="A14" s="2"/>
      <c r="B14" s="111"/>
      <c r="C14" s="110"/>
      <c r="D14" s="110"/>
      <c r="E14" s="110"/>
      <c r="F14" s="110"/>
      <c r="G14" s="2"/>
      <c r="H14" s="2"/>
      <c r="I14" s="2"/>
      <c r="J14" s="2"/>
      <c r="K14" s="2"/>
      <c r="L14" s="2"/>
      <c r="M14" s="2"/>
      <c r="N14" s="2"/>
      <c r="O14" s="2"/>
      <c r="P14" s="2"/>
      <c r="Q14" s="2"/>
      <c r="R14" s="2"/>
      <c r="S14" s="2"/>
      <c r="T14" s="2"/>
      <c r="U14" s="2"/>
    </row>
    <row r="15" spans="1:21">
      <c r="A15" s="2"/>
      <c r="B15" s="112"/>
      <c r="C15" s="2"/>
      <c r="D15" s="2"/>
      <c r="E15" s="3"/>
      <c r="F15" s="2"/>
      <c r="G15" s="2"/>
      <c r="H15" s="2"/>
      <c r="I15" s="2"/>
      <c r="J15" s="2"/>
      <c r="K15" s="2"/>
      <c r="L15" s="2"/>
      <c r="M15" s="2"/>
      <c r="N15" s="2"/>
      <c r="O15" s="2"/>
      <c r="P15" s="2"/>
      <c r="Q15" s="2"/>
      <c r="R15" s="2"/>
      <c r="S15" s="2"/>
      <c r="T15" s="2"/>
      <c r="U15" s="2"/>
    </row>
    <row r="16" spans="1:21">
      <c r="A16" s="2"/>
      <c r="B16" s="3" t="s">
        <v>111</v>
      </c>
      <c r="D16" s="2"/>
      <c r="E16" s="2"/>
      <c r="F16" s="2"/>
      <c r="G16" s="2"/>
      <c r="H16" s="2"/>
      <c r="I16" s="2"/>
    </row>
    <row r="17" spans="1:9">
      <c r="A17" s="270"/>
      <c r="B17" s="288" t="s">
        <v>222</v>
      </c>
      <c r="C17" s="2"/>
      <c r="D17" s="2"/>
      <c r="E17" s="2"/>
      <c r="F17" s="2"/>
      <c r="G17" s="2"/>
      <c r="H17" s="2"/>
      <c r="I17" s="2"/>
    </row>
    <row r="18" spans="1:9">
      <c r="A18" s="2"/>
      <c r="B18" s="288" t="s">
        <v>289</v>
      </c>
      <c r="C18" s="2"/>
      <c r="D18" s="2"/>
      <c r="E18" s="2"/>
      <c r="F18" s="2"/>
      <c r="G18" s="2"/>
      <c r="H18" s="2"/>
      <c r="I18" s="2"/>
    </row>
    <row r="19" spans="1:9">
      <c r="A19" s="2"/>
      <c r="B19" s="390" t="s">
        <v>288</v>
      </c>
      <c r="C19" s="2"/>
      <c r="D19" s="2"/>
      <c r="E19" s="2"/>
      <c r="F19" s="2"/>
      <c r="G19" s="2"/>
      <c r="H19" s="2"/>
      <c r="I19" s="2"/>
    </row>
    <row r="20" spans="1:9" ht="56.25" customHeight="1">
      <c r="A20" s="2"/>
      <c r="B20" s="420" t="s">
        <v>190</v>
      </c>
      <c r="C20" s="420"/>
      <c r="D20" s="420"/>
      <c r="E20" s="420"/>
      <c r="F20" s="420"/>
      <c r="G20" s="2"/>
      <c r="H20" s="2"/>
      <c r="I20" s="2"/>
    </row>
    <row r="21" spans="1:9" ht="72" customHeight="1">
      <c r="A21" s="2"/>
      <c r="B21" s="420" t="s">
        <v>232</v>
      </c>
      <c r="C21" s="420"/>
      <c r="D21" s="420"/>
      <c r="E21" s="420"/>
      <c r="F21" s="420"/>
      <c r="G21" s="2"/>
      <c r="H21" s="270"/>
      <c r="I21" s="2"/>
    </row>
    <row r="22" spans="1:9">
      <c r="A22" s="2"/>
      <c r="B22" s="269" t="s">
        <v>188</v>
      </c>
      <c r="C22" s="2"/>
      <c r="D22" s="2"/>
      <c r="E22" s="2"/>
      <c r="F22" s="2"/>
      <c r="G22" s="2"/>
      <c r="H22" s="2"/>
      <c r="I22" s="2"/>
    </row>
    <row r="23" spans="1:9">
      <c r="A23" s="2"/>
      <c r="B23" s="385" t="s">
        <v>221</v>
      </c>
      <c r="C23" s="2"/>
      <c r="D23" s="2"/>
      <c r="E23" s="2"/>
      <c r="F23" s="2"/>
      <c r="G23" s="2"/>
      <c r="H23" s="2"/>
      <c r="I23" s="2"/>
    </row>
    <row r="24" spans="1:9">
      <c r="A24" s="2"/>
      <c r="B24" s="269"/>
      <c r="C24" s="2"/>
      <c r="D24" s="2"/>
      <c r="E24" s="2"/>
      <c r="F24" s="2"/>
      <c r="G24" s="2"/>
      <c r="H24" s="2"/>
      <c r="I24" s="2"/>
    </row>
    <row r="25" spans="1:9" ht="25.5">
      <c r="A25" s="287"/>
      <c r="B25" s="386" t="s">
        <v>233</v>
      </c>
      <c r="C25" s="425" t="s">
        <v>189</v>
      </c>
      <c r="D25" s="425"/>
      <c r="E25" s="418" t="s">
        <v>234</v>
      </c>
      <c r="F25" s="419"/>
      <c r="G25" s="2"/>
      <c r="H25" s="2"/>
      <c r="I25" s="2"/>
    </row>
    <row r="26" spans="1:9" ht="69" customHeight="1">
      <c r="A26" s="271"/>
      <c r="B26" s="384" t="s">
        <v>226</v>
      </c>
      <c r="C26" s="421" t="s">
        <v>225</v>
      </c>
      <c r="D26" s="421"/>
      <c r="E26" s="424" t="s">
        <v>228</v>
      </c>
      <c r="F26" s="424"/>
      <c r="G26" s="2"/>
      <c r="H26" s="2"/>
      <c r="I26" s="2"/>
    </row>
    <row r="27" spans="1:9" ht="38.25">
      <c r="A27" s="271"/>
      <c r="B27" s="384" t="s">
        <v>224</v>
      </c>
      <c r="C27" s="421" t="s">
        <v>227</v>
      </c>
      <c r="D27" s="421"/>
      <c r="E27" s="424"/>
      <c r="F27" s="424"/>
      <c r="G27" s="2"/>
      <c r="H27" s="2"/>
      <c r="I27" s="2"/>
    </row>
    <row r="28" spans="1:9" ht="108.75" customHeight="1">
      <c r="A28" s="271"/>
      <c r="B28" s="384" t="s">
        <v>230</v>
      </c>
      <c r="C28" s="422" t="s">
        <v>229</v>
      </c>
      <c r="D28" s="423"/>
      <c r="E28" s="422" t="s">
        <v>231</v>
      </c>
      <c r="F28" s="422"/>
      <c r="G28" s="2"/>
      <c r="H28" s="2"/>
      <c r="I28" s="2"/>
    </row>
    <row r="29" spans="1:9" ht="51">
      <c r="A29" s="271"/>
      <c r="B29" s="384" t="s">
        <v>265</v>
      </c>
      <c r="C29" s="422" t="s">
        <v>266</v>
      </c>
      <c r="D29" s="423"/>
      <c r="E29" s="422" t="s">
        <v>267</v>
      </c>
      <c r="F29" s="422"/>
      <c r="G29" s="2"/>
      <c r="H29" s="2"/>
      <c r="I29" s="2"/>
    </row>
    <row r="30" spans="1:9" ht="55.5" customHeight="1">
      <c r="A30" s="271"/>
      <c r="B30" s="384" t="s">
        <v>253</v>
      </c>
      <c r="C30" s="422" t="s">
        <v>254</v>
      </c>
      <c r="D30" s="423"/>
      <c r="E30" s="422" t="s">
        <v>255</v>
      </c>
      <c r="F30" s="422"/>
      <c r="G30" s="2"/>
      <c r="H30" s="2"/>
      <c r="I30" s="2"/>
    </row>
    <row r="31" spans="1:9" ht="65.25" customHeight="1">
      <c r="A31" s="271"/>
      <c r="B31" s="384" t="s">
        <v>278</v>
      </c>
      <c r="C31" s="422" t="s">
        <v>277</v>
      </c>
      <c r="D31" s="423"/>
      <c r="E31" s="422" t="s">
        <v>279</v>
      </c>
      <c r="F31" s="422"/>
      <c r="G31" s="2"/>
      <c r="H31" s="2"/>
      <c r="I31" s="2"/>
    </row>
    <row r="32" spans="1:9" ht="71.25" customHeight="1">
      <c r="A32" s="271"/>
      <c r="B32" s="384" t="s">
        <v>244</v>
      </c>
      <c r="C32" s="422" t="s">
        <v>245</v>
      </c>
      <c r="D32" s="423"/>
      <c r="E32" s="422" t="s">
        <v>246</v>
      </c>
      <c r="F32" s="422"/>
      <c r="G32" s="2"/>
      <c r="H32" s="417"/>
      <c r="I32" s="417"/>
    </row>
    <row r="33" spans="1:10" ht="54" customHeight="1">
      <c r="A33" s="271"/>
      <c r="B33" s="384" t="s">
        <v>281</v>
      </c>
      <c r="C33" s="422" t="s">
        <v>235</v>
      </c>
      <c r="D33" s="423"/>
      <c r="E33" s="424" t="s">
        <v>237</v>
      </c>
      <c r="F33" s="424"/>
      <c r="G33" s="2"/>
      <c r="H33" s="416"/>
      <c r="I33" s="416"/>
      <c r="J33" s="416"/>
    </row>
    <row r="34" spans="1:10" ht="64.5" customHeight="1">
      <c r="A34" s="271"/>
      <c r="B34" s="384" t="s">
        <v>280</v>
      </c>
      <c r="C34" s="422" t="s">
        <v>236</v>
      </c>
      <c r="D34" s="423"/>
      <c r="E34" s="424"/>
      <c r="F34" s="424"/>
      <c r="G34" s="2"/>
      <c r="H34" s="416"/>
      <c r="I34" s="416"/>
      <c r="J34" s="416"/>
    </row>
    <row r="35" spans="1:10" ht="66.75" customHeight="1">
      <c r="A35" s="271"/>
      <c r="B35" s="384" t="s">
        <v>282</v>
      </c>
      <c r="C35" s="422" t="s">
        <v>283</v>
      </c>
      <c r="D35" s="423"/>
      <c r="E35" s="422" t="s">
        <v>284</v>
      </c>
      <c r="F35" s="422"/>
      <c r="G35" s="2"/>
      <c r="H35" s="275"/>
      <c r="I35" s="2"/>
    </row>
    <row r="36" spans="1:10" ht="79.5" customHeight="1">
      <c r="A36" s="271"/>
      <c r="B36" s="384" t="s">
        <v>247</v>
      </c>
      <c r="C36" s="422" t="s">
        <v>248</v>
      </c>
      <c r="D36" s="423"/>
      <c r="E36" s="422" t="s">
        <v>249</v>
      </c>
      <c r="F36" s="422"/>
      <c r="G36" s="2"/>
      <c r="H36" s="275"/>
      <c r="I36" s="2"/>
    </row>
    <row r="37" spans="1:10" ht="83.25" customHeight="1">
      <c r="A37" s="271"/>
      <c r="B37" s="384" t="s">
        <v>250</v>
      </c>
      <c r="C37" s="422" t="s">
        <v>251</v>
      </c>
      <c r="D37" s="423"/>
      <c r="E37" s="422" t="s">
        <v>252</v>
      </c>
      <c r="F37" s="422"/>
      <c r="G37" s="2"/>
      <c r="H37" s="273"/>
      <c r="I37" s="2"/>
    </row>
    <row r="38" spans="1:10" ht="59.25" customHeight="1">
      <c r="A38" s="271"/>
      <c r="B38" s="384" t="s">
        <v>259</v>
      </c>
      <c r="C38" s="422" t="s">
        <v>260</v>
      </c>
      <c r="D38" s="423"/>
      <c r="E38" s="422" t="s">
        <v>261</v>
      </c>
      <c r="F38" s="422"/>
      <c r="G38" s="2"/>
      <c r="H38" s="270"/>
      <c r="I38" s="2"/>
    </row>
    <row r="39" spans="1:10" ht="133.5" customHeight="1">
      <c r="A39" s="271"/>
      <c r="B39" s="384" t="s">
        <v>262</v>
      </c>
      <c r="C39" s="422" t="s">
        <v>263</v>
      </c>
      <c r="D39" s="423"/>
      <c r="E39" s="422" t="s">
        <v>264</v>
      </c>
      <c r="F39" s="422"/>
      <c r="G39" s="2"/>
      <c r="H39" s="270"/>
      <c r="I39" s="2"/>
    </row>
    <row r="40" spans="1:10" ht="86.25" customHeight="1">
      <c r="A40" s="271"/>
      <c r="B40" s="384" t="s">
        <v>257</v>
      </c>
      <c r="C40" s="422" t="s">
        <v>256</v>
      </c>
      <c r="D40" s="423"/>
      <c r="E40" s="422" t="s">
        <v>258</v>
      </c>
      <c r="F40" s="422"/>
      <c r="G40" s="2"/>
      <c r="H40" s="273"/>
      <c r="I40" s="2"/>
    </row>
    <row r="41" spans="1:10" ht="78.75" customHeight="1">
      <c r="A41" s="271"/>
      <c r="B41" s="384" t="s">
        <v>269</v>
      </c>
      <c r="C41" s="422" t="s">
        <v>268</v>
      </c>
      <c r="D41" s="423"/>
      <c r="E41" s="422" t="s">
        <v>270</v>
      </c>
      <c r="F41" s="422"/>
      <c r="G41" s="2"/>
      <c r="H41" s="270"/>
      <c r="I41" s="2"/>
    </row>
    <row r="42" spans="1:10" ht="76.5">
      <c r="A42" s="271"/>
      <c r="B42" s="384" t="s">
        <v>271</v>
      </c>
      <c r="C42" s="422" t="s">
        <v>272</v>
      </c>
      <c r="D42" s="423"/>
      <c r="E42" s="422" t="s">
        <v>273</v>
      </c>
      <c r="F42" s="422"/>
      <c r="G42" s="2"/>
      <c r="H42" s="270"/>
      <c r="I42" s="2"/>
    </row>
    <row r="43" spans="1:10" ht="68.25" customHeight="1">
      <c r="A43" s="271"/>
      <c r="B43" s="384" t="s">
        <v>274</v>
      </c>
      <c r="C43" s="422" t="s">
        <v>275</v>
      </c>
      <c r="D43" s="423"/>
      <c r="E43" s="422" t="s">
        <v>276</v>
      </c>
      <c r="F43" s="422"/>
      <c r="G43" s="2"/>
      <c r="H43" s="273"/>
      <c r="I43" s="2"/>
    </row>
    <row r="44" spans="1:10" ht="97.5" customHeight="1">
      <c r="A44" s="271"/>
      <c r="B44" s="384" t="s">
        <v>242</v>
      </c>
      <c r="C44" s="422" t="s">
        <v>241</v>
      </c>
      <c r="D44" s="423"/>
      <c r="E44" s="422" t="s">
        <v>243</v>
      </c>
      <c r="F44" s="422"/>
      <c r="G44" s="2"/>
      <c r="H44" s="274"/>
      <c r="I44" s="2"/>
    </row>
    <row r="45" spans="1:10" ht="97.5" customHeight="1">
      <c r="A45" s="271"/>
      <c r="B45" s="384" t="s">
        <v>239</v>
      </c>
      <c r="C45" s="422" t="s">
        <v>238</v>
      </c>
      <c r="D45" s="423"/>
      <c r="E45" s="422" t="s">
        <v>240</v>
      </c>
      <c r="F45" s="422"/>
      <c r="G45" s="2"/>
      <c r="H45" s="273"/>
      <c r="I45" s="2"/>
    </row>
    <row r="46" spans="1:10" ht="66.75" customHeight="1">
      <c r="A46" s="271"/>
      <c r="B46" s="389" t="s">
        <v>285</v>
      </c>
      <c r="C46" s="422" t="s">
        <v>286</v>
      </c>
      <c r="D46" s="423"/>
      <c r="E46" s="422" t="s">
        <v>287</v>
      </c>
      <c r="F46" s="422"/>
      <c r="G46" s="2"/>
      <c r="H46" s="273"/>
      <c r="I46" s="2"/>
    </row>
    <row r="48" spans="1:10">
      <c r="A48" s="2"/>
      <c r="B48" s="2"/>
      <c r="C48" s="2"/>
      <c r="D48" s="2"/>
      <c r="E48" s="2"/>
      <c r="F48" s="2"/>
      <c r="G48" s="2"/>
      <c r="H48" s="272"/>
      <c r="I48" s="2"/>
    </row>
    <row r="49" spans="1:9">
      <c r="A49" s="2"/>
      <c r="B49" s="2"/>
      <c r="C49" s="2"/>
      <c r="D49" s="2"/>
      <c r="E49" s="2"/>
      <c r="F49" s="2"/>
      <c r="G49" s="2"/>
      <c r="H49" s="2"/>
      <c r="I49" s="2"/>
    </row>
    <row r="50" spans="1:9">
      <c r="A50" s="2"/>
      <c r="B50" s="2"/>
      <c r="C50" s="2"/>
      <c r="D50" s="2"/>
      <c r="E50" s="2"/>
      <c r="F50" s="2"/>
      <c r="G50" s="2"/>
      <c r="H50" s="2"/>
      <c r="I50" s="2"/>
    </row>
    <row r="51" spans="1:9">
      <c r="A51" s="2"/>
      <c r="B51" s="270"/>
      <c r="C51" s="2"/>
      <c r="D51" s="2"/>
      <c r="E51" s="2"/>
      <c r="F51" s="2"/>
      <c r="G51" s="2"/>
      <c r="H51" s="2"/>
      <c r="I51" s="2"/>
    </row>
    <row r="52" spans="1:9">
      <c r="A52" s="2"/>
      <c r="B52" s="270"/>
      <c r="C52" s="2"/>
      <c r="D52" s="2"/>
      <c r="E52" s="106"/>
    </row>
    <row r="53" spans="1:9">
      <c r="A53" s="2"/>
      <c r="B53" s="2"/>
      <c r="C53" s="2"/>
      <c r="D53" s="2"/>
      <c r="E53" s="106"/>
    </row>
    <row r="54" spans="1:9">
      <c r="A54" s="2"/>
      <c r="B54" s="2"/>
      <c r="C54" s="2"/>
      <c r="D54" s="2"/>
      <c r="E54" s="106"/>
      <c r="F54" s="106"/>
      <c r="G54" s="2"/>
      <c r="H54" s="2"/>
      <c r="I54" s="2"/>
    </row>
    <row r="55" spans="1:9">
      <c r="A55" s="2"/>
      <c r="B55" s="2"/>
      <c r="C55" s="2"/>
      <c r="D55" s="2"/>
      <c r="E55" s="2"/>
      <c r="F55" s="2"/>
      <c r="G55" s="2"/>
      <c r="H55" s="2"/>
      <c r="I55" s="2"/>
    </row>
    <row r="56" spans="1:9">
      <c r="A56" s="2"/>
      <c r="B56" s="2"/>
      <c r="C56" s="2"/>
      <c r="D56" s="2"/>
      <c r="E56" s="2"/>
      <c r="F56" s="2"/>
      <c r="G56" s="2"/>
      <c r="H56" s="2"/>
      <c r="I56" s="2"/>
    </row>
    <row r="57" spans="1:9">
      <c r="A57" s="2"/>
      <c r="B57" s="3"/>
      <c r="C57" s="2"/>
      <c r="D57" s="2"/>
      <c r="E57" s="2"/>
      <c r="F57" s="2"/>
      <c r="G57" s="2"/>
      <c r="H57" s="2"/>
      <c r="I57" s="2"/>
    </row>
    <row r="58" spans="1:9">
      <c r="A58" s="2"/>
      <c r="B58" s="2"/>
      <c r="C58" s="2"/>
      <c r="D58" s="2"/>
      <c r="E58" s="2"/>
      <c r="F58" s="2"/>
      <c r="G58" s="2"/>
      <c r="H58" s="2"/>
      <c r="I58" s="2"/>
    </row>
    <row r="59" spans="1:9">
      <c r="A59" s="2"/>
      <c r="B59" s="2"/>
      <c r="C59" s="2"/>
      <c r="D59" s="2"/>
      <c r="E59" s="2"/>
      <c r="F59" s="2"/>
      <c r="G59" s="2"/>
      <c r="H59" s="2"/>
      <c r="I59" s="2"/>
    </row>
    <row r="60" spans="1:9">
      <c r="A60" s="2"/>
      <c r="B60" s="2"/>
      <c r="C60" s="2"/>
      <c r="D60" s="2"/>
      <c r="E60" s="2"/>
      <c r="F60" s="2"/>
      <c r="G60" s="2"/>
      <c r="H60" s="2"/>
      <c r="I60" s="2"/>
    </row>
    <row r="61" spans="1:9">
      <c r="A61" s="2"/>
      <c r="B61" s="2"/>
      <c r="C61" s="2"/>
      <c r="D61" s="2"/>
      <c r="E61" s="2"/>
      <c r="F61" s="2"/>
      <c r="G61" s="2"/>
      <c r="H61" s="2"/>
      <c r="I61" s="2"/>
    </row>
    <row r="62" spans="1:9">
      <c r="A62" s="2"/>
      <c r="B62" s="2"/>
      <c r="C62" s="2"/>
      <c r="D62" s="2"/>
      <c r="E62" s="2"/>
      <c r="F62" s="2"/>
      <c r="G62" s="2"/>
      <c r="H62" s="2"/>
      <c r="I62" s="2"/>
    </row>
    <row r="63" spans="1:9">
      <c r="A63" s="2"/>
      <c r="B63" s="2"/>
      <c r="C63" s="2"/>
      <c r="D63" s="2"/>
      <c r="E63" s="2"/>
      <c r="F63" s="2"/>
      <c r="G63" s="2"/>
      <c r="H63" s="2"/>
      <c r="I63" s="2"/>
    </row>
    <row r="64" spans="1:9">
      <c r="A64" s="2"/>
      <c r="B64" s="2"/>
      <c r="C64" s="2"/>
      <c r="D64" s="2"/>
      <c r="E64" s="2"/>
      <c r="F64" s="2"/>
      <c r="G64" s="2"/>
      <c r="H64" s="2"/>
      <c r="I64" s="2"/>
    </row>
    <row r="65" spans="1:9">
      <c r="A65" s="2"/>
      <c r="B65" s="2"/>
      <c r="C65" s="2"/>
      <c r="D65" s="2"/>
      <c r="E65" s="2"/>
      <c r="F65" s="2"/>
      <c r="G65" s="2"/>
      <c r="H65" s="2"/>
      <c r="I65" s="2"/>
    </row>
    <row r="66" spans="1:9">
      <c r="A66" s="2"/>
      <c r="B66" s="2"/>
      <c r="C66" s="2"/>
      <c r="D66" s="2"/>
      <c r="E66" s="2"/>
      <c r="F66" s="2"/>
      <c r="G66" s="2"/>
      <c r="H66" s="2"/>
      <c r="I66" s="2"/>
    </row>
    <row r="67" spans="1:9">
      <c r="A67" s="2"/>
      <c r="B67" s="2"/>
      <c r="C67" s="2"/>
      <c r="D67" s="2"/>
      <c r="E67" s="2"/>
      <c r="F67" s="2"/>
      <c r="G67" s="2"/>
      <c r="H67" s="2"/>
      <c r="I67" s="2"/>
    </row>
    <row r="68" spans="1:9">
      <c r="A68" s="2"/>
      <c r="B68" s="2"/>
      <c r="C68" s="2"/>
      <c r="D68" s="2"/>
      <c r="E68" s="2"/>
      <c r="F68" s="2"/>
      <c r="G68" s="2"/>
      <c r="H68" s="2"/>
      <c r="I68" s="2"/>
    </row>
    <row r="69" spans="1:9">
      <c r="A69" s="2"/>
      <c r="B69" s="2"/>
      <c r="C69" s="2"/>
      <c r="D69" s="2"/>
      <c r="E69" s="2"/>
      <c r="F69" s="2"/>
      <c r="G69" s="2"/>
      <c r="H69" s="2"/>
      <c r="I69" s="2"/>
    </row>
    <row r="70" spans="1:9">
      <c r="A70" s="2"/>
      <c r="B70" s="2"/>
      <c r="C70" s="2"/>
      <c r="D70" s="2"/>
      <c r="E70" s="2"/>
      <c r="F70" s="2"/>
      <c r="G70" s="2"/>
      <c r="H70" s="2"/>
      <c r="I70" s="2"/>
    </row>
    <row r="71" spans="1:9">
      <c r="A71" s="2"/>
      <c r="B71" s="2"/>
      <c r="C71" s="2"/>
      <c r="D71" s="2"/>
      <c r="E71" s="2"/>
      <c r="F71" s="2"/>
      <c r="G71" s="2"/>
      <c r="H71" s="2"/>
      <c r="I71" s="2"/>
    </row>
    <row r="72" spans="1:9">
      <c r="A72" s="2"/>
      <c r="B72" s="2"/>
      <c r="C72" s="2"/>
      <c r="D72" s="2"/>
      <c r="E72" s="2"/>
      <c r="F72" s="2"/>
      <c r="G72" s="2"/>
      <c r="H72" s="2"/>
      <c r="I72" s="2"/>
    </row>
    <row r="73" spans="1:9">
      <c r="A73" s="2"/>
      <c r="B73" s="2"/>
      <c r="C73" s="2"/>
      <c r="D73" s="2"/>
      <c r="E73" s="2"/>
      <c r="F73" s="2"/>
      <c r="G73" s="2"/>
      <c r="H73" s="2"/>
      <c r="I73" s="2"/>
    </row>
    <row r="74" spans="1:9">
      <c r="A74" s="2"/>
      <c r="B74" s="2"/>
      <c r="C74" s="2"/>
      <c r="D74" s="2"/>
      <c r="E74" s="2"/>
      <c r="F74" s="2"/>
      <c r="G74" s="2"/>
      <c r="H74" s="2"/>
      <c r="I74" s="2"/>
    </row>
    <row r="75" spans="1:9">
      <c r="A75" s="2"/>
      <c r="B75" s="2"/>
      <c r="C75" s="2"/>
      <c r="D75" s="2"/>
      <c r="E75" s="2"/>
      <c r="F75" s="2"/>
      <c r="G75" s="2"/>
      <c r="H75" s="2"/>
      <c r="I75" s="2"/>
    </row>
    <row r="76" spans="1:9">
      <c r="A76" s="2"/>
      <c r="B76" s="2"/>
      <c r="C76" s="2"/>
      <c r="D76" s="2"/>
      <c r="E76" s="2"/>
      <c r="F76" s="2"/>
      <c r="G76" s="2"/>
      <c r="H76" s="2"/>
      <c r="I76" s="2"/>
    </row>
    <row r="77" spans="1:9">
      <c r="A77" s="2"/>
      <c r="B77" s="2"/>
      <c r="C77" s="2"/>
      <c r="D77" s="2"/>
      <c r="E77" s="2"/>
      <c r="F77" s="2"/>
      <c r="G77" s="2"/>
      <c r="H77" s="2"/>
      <c r="I77" s="2"/>
    </row>
    <row r="78" spans="1:9">
      <c r="A78" s="2"/>
      <c r="B78" s="2"/>
      <c r="C78" s="2"/>
      <c r="D78" s="2"/>
      <c r="E78" s="2"/>
      <c r="F78" s="2"/>
      <c r="G78" s="2"/>
      <c r="H78" s="2"/>
      <c r="I78" s="2"/>
    </row>
    <row r="79" spans="1:9">
      <c r="A79" s="2"/>
      <c r="B79" s="2"/>
      <c r="C79" s="2"/>
      <c r="D79" s="2"/>
      <c r="E79" s="2"/>
      <c r="F79" s="2"/>
      <c r="G79" s="2"/>
      <c r="H79" s="2"/>
      <c r="I79" s="2"/>
    </row>
    <row r="80" spans="1:9">
      <c r="A80" s="2"/>
      <c r="B80" s="2"/>
      <c r="C80" s="2"/>
      <c r="D80" s="2"/>
      <c r="E80" s="2"/>
      <c r="F80" s="2"/>
      <c r="G80" s="2"/>
      <c r="H80" s="2"/>
      <c r="I80" s="2"/>
    </row>
    <row r="81" spans="1:9">
      <c r="A81" s="2"/>
      <c r="B81" s="2"/>
      <c r="C81" s="2"/>
      <c r="D81" s="2"/>
      <c r="E81" s="2"/>
      <c r="F81" s="2"/>
      <c r="G81" s="2"/>
      <c r="H81" s="2"/>
      <c r="I81" s="2"/>
    </row>
    <row r="82" spans="1:9">
      <c r="A82" s="2"/>
      <c r="B82" s="2"/>
      <c r="C82" s="2"/>
      <c r="D82" s="2"/>
      <c r="E82" s="2"/>
      <c r="F82" s="2"/>
      <c r="G82" s="2"/>
      <c r="H82" s="2"/>
      <c r="I82" s="2"/>
    </row>
    <row r="83" spans="1:9">
      <c r="A83" s="2"/>
      <c r="B83" s="2"/>
      <c r="C83" s="2"/>
      <c r="D83" s="2"/>
      <c r="E83" s="2"/>
      <c r="F83" s="2"/>
      <c r="G83" s="2"/>
      <c r="H83" s="2"/>
      <c r="I83" s="2"/>
    </row>
    <row r="84" spans="1:9">
      <c r="A84" s="2"/>
      <c r="B84" s="2"/>
      <c r="C84" s="2"/>
      <c r="D84" s="2"/>
      <c r="E84" s="2"/>
      <c r="F84" s="2"/>
      <c r="G84" s="2"/>
      <c r="H84" s="2"/>
      <c r="I84" s="2"/>
    </row>
    <row r="85" spans="1:9">
      <c r="A85" s="2"/>
      <c r="B85" s="2"/>
      <c r="C85" s="2"/>
      <c r="D85" s="2"/>
      <c r="E85" s="2"/>
      <c r="F85" s="2"/>
      <c r="G85" s="2"/>
      <c r="H85" s="2"/>
      <c r="I85" s="2"/>
    </row>
    <row r="86" spans="1:9">
      <c r="A86" s="2"/>
      <c r="B86" s="2"/>
      <c r="C86" s="2"/>
      <c r="D86" s="2"/>
      <c r="E86" s="2"/>
      <c r="F86" s="2"/>
      <c r="G86" s="2"/>
      <c r="H86" s="2"/>
      <c r="I86" s="2"/>
    </row>
    <row r="87" spans="1:9">
      <c r="A87" s="2"/>
      <c r="B87" s="2"/>
      <c r="C87" s="2"/>
      <c r="D87" s="2"/>
      <c r="E87" s="2"/>
      <c r="F87" s="2"/>
      <c r="G87" s="2"/>
      <c r="H87" s="2"/>
      <c r="I87" s="2"/>
    </row>
    <row r="88" spans="1:9">
      <c r="A88" s="2"/>
      <c r="B88" s="2"/>
      <c r="C88" s="2"/>
      <c r="D88" s="2"/>
      <c r="E88" s="2"/>
      <c r="F88" s="2"/>
      <c r="G88" s="2"/>
      <c r="H88" s="2"/>
      <c r="I88" s="2"/>
    </row>
    <row r="89" spans="1:9">
      <c r="A89" s="2"/>
      <c r="B89" s="2"/>
      <c r="C89" s="2"/>
      <c r="D89" s="2"/>
      <c r="E89" s="2"/>
      <c r="F89" s="2"/>
      <c r="G89" s="2"/>
      <c r="H89" s="2"/>
      <c r="I89" s="2"/>
    </row>
    <row r="90" spans="1:9">
      <c r="A90" s="2"/>
      <c r="B90" s="2"/>
      <c r="C90" s="2"/>
      <c r="D90" s="2"/>
      <c r="E90" s="2"/>
      <c r="F90" s="2"/>
      <c r="G90" s="2"/>
      <c r="H90" s="2"/>
      <c r="I90" s="2"/>
    </row>
    <row r="91" spans="1:9">
      <c r="A91" s="2"/>
      <c r="B91" s="2"/>
      <c r="C91" s="2"/>
      <c r="D91" s="2"/>
      <c r="E91" s="2"/>
      <c r="F91" s="2"/>
      <c r="G91" s="2"/>
      <c r="H91" s="2"/>
      <c r="I91" s="2"/>
    </row>
    <row r="92" spans="1:9">
      <c r="A92" s="2"/>
      <c r="B92" s="2"/>
      <c r="C92" s="2"/>
      <c r="D92" s="2"/>
      <c r="E92" s="2"/>
      <c r="F92" s="2"/>
      <c r="G92" s="2"/>
      <c r="H92" s="2"/>
      <c r="I92" s="2"/>
    </row>
    <row r="93" spans="1:9">
      <c r="A93" s="2"/>
      <c r="B93" s="2"/>
      <c r="C93" s="2"/>
      <c r="D93" s="2"/>
      <c r="E93" s="2"/>
      <c r="F93" s="2"/>
      <c r="G93" s="2"/>
      <c r="H93" s="2"/>
      <c r="I93" s="2"/>
    </row>
    <row r="94" spans="1:9">
      <c r="A94" s="2"/>
      <c r="B94" s="2"/>
      <c r="C94" s="2"/>
      <c r="D94" s="2"/>
      <c r="E94" s="2"/>
      <c r="F94" s="2"/>
      <c r="G94" s="2"/>
      <c r="H94" s="2"/>
      <c r="I94" s="2"/>
    </row>
    <row r="95" spans="1:9">
      <c r="A95" s="2"/>
      <c r="B95" s="2"/>
      <c r="C95" s="2"/>
      <c r="D95" s="2"/>
      <c r="E95" s="2"/>
      <c r="F95" s="2"/>
      <c r="G95" s="2"/>
      <c r="H95" s="2"/>
      <c r="I95" s="2"/>
    </row>
    <row r="96" spans="1:9">
      <c r="A96" s="2"/>
      <c r="B96" s="2"/>
      <c r="C96" s="2"/>
      <c r="D96" s="2"/>
      <c r="E96" s="2"/>
      <c r="F96" s="2"/>
      <c r="G96" s="2"/>
      <c r="H96" s="2"/>
      <c r="I96" s="2"/>
    </row>
    <row r="97" spans="1:9">
      <c r="A97" s="2"/>
      <c r="B97" s="2"/>
      <c r="C97" s="2"/>
      <c r="D97" s="2"/>
      <c r="E97" s="2"/>
      <c r="F97" s="2"/>
      <c r="G97" s="2"/>
      <c r="H97" s="2"/>
      <c r="I97" s="2"/>
    </row>
    <row r="98" spans="1:9">
      <c r="A98" s="2"/>
      <c r="B98" s="2"/>
      <c r="C98" s="2"/>
      <c r="D98" s="2"/>
      <c r="E98" s="2"/>
      <c r="F98" s="2"/>
      <c r="G98" s="2"/>
      <c r="H98" s="2"/>
      <c r="I98" s="2"/>
    </row>
    <row r="99" spans="1:9">
      <c r="A99" s="2"/>
      <c r="B99" s="2"/>
      <c r="C99" s="2"/>
      <c r="D99" s="2"/>
      <c r="E99" s="2"/>
      <c r="F99" s="2"/>
      <c r="G99" s="2"/>
      <c r="H99" s="2"/>
      <c r="I99" s="2"/>
    </row>
    <row r="100" spans="1:9">
      <c r="A100" s="2"/>
      <c r="B100" s="2"/>
      <c r="C100" s="2"/>
      <c r="D100" s="2"/>
      <c r="E100" s="2"/>
      <c r="F100" s="2"/>
      <c r="G100" s="2"/>
      <c r="H100" s="2"/>
      <c r="I100" s="2"/>
    </row>
    <row r="101" spans="1:9">
      <c r="A101" s="2"/>
      <c r="B101" s="2"/>
      <c r="C101" s="2"/>
      <c r="D101" s="2"/>
      <c r="E101" s="2"/>
      <c r="F101" s="2"/>
      <c r="G101" s="2"/>
      <c r="H101" s="2"/>
      <c r="I101" s="2"/>
    </row>
    <row r="102" spans="1:9">
      <c r="A102" s="2"/>
      <c r="B102" s="2"/>
      <c r="C102" s="2"/>
      <c r="D102" s="2"/>
      <c r="E102" s="2"/>
      <c r="F102" s="2"/>
      <c r="G102" s="2"/>
      <c r="H102" s="2"/>
      <c r="I102" s="2"/>
    </row>
    <row r="103" spans="1:9">
      <c r="A103" s="2"/>
      <c r="B103" s="2"/>
      <c r="C103" s="2"/>
      <c r="D103" s="2"/>
      <c r="E103" s="2"/>
      <c r="F103" s="2"/>
      <c r="G103" s="2"/>
      <c r="H103" s="2"/>
      <c r="I103" s="2"/>
    </row>
    <row r="104" spans="1:9">
      <c r="A104" s="2"/>
      <c r="B104" s="2"/>
      <c r="C104" s="2"/>
      <c r="D104" s="2"/>
      <c r="E104" s="2"/>
      <c r="F104" s="2"/>
      <c r="G104" s="2"/>
      <c r="H104" s="2"/>
      <c r="I104" s="2"/>
    </row>
    <row r="105" spans="1:9">
      <c r="A105" s="2"/>
      <c r="B105" s="2"/>
      <c r="C105" s="2"/>
      <c r="D105" s="2"/>
      <c r="E105" s="2"/>
      <c r="F105" s="2"/>
      <c r="G105" s="2"/>
      <c r="H105" s="2"/>
      <c r="I105" s="2"/>
    </row>
    <row r="106" spans="1:9">
      <c r="A106" s="2"/>
      <c r="B106" s="2"/>
      <c r="C106" s="2"/>
      <c r="D106" s="2"/>
      <c r="E106" s="2"/>
      <c r="F106" s="2"/>
      <c r="G106" s="2"/>
      <c r="H106" s="2"/>
      <c r="I106" s="2"/>
    </row>
    <row r="107" spans="1:9">
      <c r="A107" s="2"/>
      <c r="B107" s="2"/>
      <c r="C107" s="2"/>
      <c r="D107" s="2"/>
      <c r="E107" s="2"/>
      <c r="F107" s="2"/>
      <c r="G107" s="2"/>
      <c r="H107" s="2"/>
      <c r="I107" s="2"/>
    </row>
    <row r="108" spans="1:9">
      <c r="A108" s="2"/>
      <c r="B108" s="2"/>
      <c r="C108" s="2"/>
      <c r="D108" s="2"/>
      <c r="E108" s="2"/>
      <c r="F108" s="2"/>
      <c r="G108" s="2"/>
      <c r="H108" s="2"/>
      <c r="I108" s="2"/>
    </row>
    <row r="109" spans="1:9">
      <c r="A109" s="2"/>
      <c r="B109" s="2"/>
      <c r="C109" s="2"/>
      <c r="D109" s="2"/>
      <c r="E109" s="2"/>
      <c r="F109" s="2"/>
      <c r="G109" s="2"/>
      <c r="H109" s="2"/>
      <c r="I109" s="2"/>
    </row>
    <row r="110" spans="1:9">
      <c r="A110" s="2"/>
      <c r="B110" s="2"/>
      <c r="C110" s="2"/>
      <c r="D110" s="2"/>
      <c r="E110" s="2"/>
      <c r="F110" s="2"/>
      <c r="G110" s="2"/>
      <c r="H110" s="2"/>
      <c r="I110" s="2"/>
    </row>
    <row r="111" spans="1:9">
      <c r="A111" s="2"/>
      <c r="B111" s="2"/>
      <c r="C111" s="2"/>
      <c r="D111" s="2"/>
      <c r="E111" s="2"/>
      <c r="F111" s="2"/>
      <c r="G111" s="2"/>
      <c r="H111" s="2"/>
      <c r="I111" s="2"/>
    </row>
    <row r="112" spans="1:9">
      <c r="A112" s="2"/>
      <c r="B112" s="2"/>
      <c r="C112" s="2"/>
      <c r="D112" s="2"/>
      <c r="E112" s="2"/>
      <c r="F112" s="2"/>
      <c r="G112" s="2"/>
      <c r="H112" s="2"/>
      <c r="I112" s="2"/>
    </row>
    <row r="113" spans="1:9">
      <c r="A113" s="2"/>
      <c r="B113" s="2"/>
      <c r="C113" s="2"/>
      <c r="D113" s="2"/>
      <c r="E113" s="2"/>
      <c r="F113" s="2"/>
      <c r="G113" s="2"/>
      <c r="H113" s="2"/>
      <c r="I113" s="2"/>
    </row>
    <row r="114" spans="1:9">
      <c r="A114" s="2"/>
      <c r="B114" s="2"/>
      <c r="C114" s="2"/>
      <c r="D114" s="2"/>
      <c r="E114" s="2"/>
      <c r="F114" s="2"/>
      <c r="G114" s="2"/>
      <c r="H114" s="2"/>
      <c r="I114" s="2"/>
    </row>
    <row r="115" spans="1:9">
      <c r="A115" s="2"/>
      <c r="B115" s="2"/>
      <c r="C115" s="2"/>
      <c r="D115" s="2"/>
      <c r="E115" s="2"/>
      <c r="F115" s="2"/>
      <c r="G115" s="2"/>
      <c r="H115" s="2"/>
      <c r="I115" s="2"/>
    </row>
    <row r="116" spans="1:9">
      <c r="A116" s="2"/>
      <c r="B116" s="2"/>
      <c r="C116" s="2"/>
      <c r="D116" s="2"/>
      <c r="E116" s="2"/>
      <c r="F116" s="2"/>
      <c r="G116" s="2"/>
      <c r="H116" s="2"/>
      <c r="I116" s="2"/>
    </row>
    <row r="117" spans="1:9">
      <c r="A117" s="2"/>
      <c r="B117" s="2"/>
      <c r="C117" s="2"/>
      <c r="D117" s="2"/>
      <c r="E117" s="2"/>
      <c r="F117" s="2"/>
      <c r="G117" s="2"/>
      <c r="H117" s="2"/>
      <c r="I117" s="2"/>
    </row>
    <row r="118" spans="1:9">
      <c r="A118" s="2"/>
      <c r="B118" s="2"/>
      <c r="C118" s="2"/>
      <c r="D118" s="2"/>
      <c r="E118" s="2"/>
      <c r="F118" s="2"/>
      <c r="G118" s="2"/>
      <c r="H118" s="2"/>
      <c r="I118" s="2"/>
    </row>
    <row r="119" spans="1:9">
      <c r="A119" s="2"/>
      <c r="B119" s="2"/>
      <c r="C119" s="2"/>
      <c r="D119" s="2"/>
      <c r="E119" s="2"/>
      <c r="F119" s="2"/>
      <c r="G119" s="2"/>
      <c r="H119" s="2"/>
      <c r="I119" s="2"/>
    </row>
    <row r="120" spans="1:9">
      <c r="A120" s="2"/>
      <c r="B120" s="2"/>
      <c r="C120" s="2"/>
      <c r="D120" s="2"/>
      <c r="E120" s="2"/>
      <c r="F120" s="2"/>
      <c r="G120" s="2"/>
      <c r="H120" s="2"/>
      <c r="I120" s="2"/>
    </row>
    <row r="121" spans="1:9">
      <c r="A121" s="2"/>
      <c r="B121" s="2"/>
      <c r="C121" s="2"/>
      <c r="D121" s="2"/>
      <c r="E121" s="2"/>
      <c r="F121" s="2"/>
      <c r="G121" s="2"/>
      <c r="H121" s="2"/>
      <c r="I121" s="2"/>
    </row>
    <row r="122" spans="1:9">
      <c r="A122" s="2"/>
      <c r="B122" s="2"/>
      <c r="C122" s="2"/>
      <c r="D122" s="2"/>
      <c r="E122" s="2"/>
      <c r="F122" s="2"/>
      <c r="G122" s="2"/>
      <c r="H122" s="2"/>
      <c r="I122" s="2"/>
    </row>
    <row r="123" spans="1:9">
      <c r="A123" s="2"/>
      <c r="B123" s="2"/>
      <c r="C123" s="2"/>
      <c r="D123" s="2"/>
      <c r="E123" s="2"/>
      <c r="F123" s="2"/>
      <c r="G123" s="2"/>
      <c r="H123" s="2"/>
      <c r="I123" s="2"/>
    </row>
    <row r="124" spans="1:9">
      <c r="A124" s="2"/>
      <c r="B124" s="2"/>
      <c r="C124" s="2"/>
      <c r="D124" s="2"/>
      <c r="E124" s="2"/>
      <c r="F124" s="2"/>
      <c r="G124" s="2"/>
      <c r="H124" s="2"/>
      <c r="I124" s="2"/>
    </row>
    <row r="125" spans="1:9">
      <c r="A125" s="2"/>
      <c r="B125" s="2"/>
      <c r="C125" s="2"/>
      <c r="D125" s="2"/>
      <c r="E125" s="2"/>
      <c r="F125" s="2"/>
      <c r="G125" s="2"/>
      <c r="H125" s="2"/>
      <c r="I125" s="2"/>
    </row>
    <row r="126" spans="1:9">
      <c r="A126" s="2"/>
      <c r="B126" s="2"/>
      <c r="C126" s="2"/>
      <c r="D126" s="2"/>
      <c r="E126" s="2"/>
      <c r="F126" s="2"/>
      <c r="G126" s="2"/>
      <c r="H126" s="2"/>
      <c r="I126" s="2"/>
    </row>
    <row r="127" spans="1:9">
      <c r="A127" s="2"/>
      <c r="B127" s="2"/>
      <c r="C127" s="2"/>
      <c r="D127" s="2"/>
      <c r="E127" s="2"/>
      <c r="F127" s="2"/>
      <c r="G127" s="2"/>
      <c r="H127" s="2"/>
      <c r="I127" s="2"/>
    </row>
    <row r="128" spans="1:9">
      <c r="A128" s="2"/>
      <c r="B128" s="2"/>
      <c r="C128" s="2"/>
      <c r="D128" s="2"/>
      <c r="E128" s="2"/>
      <c r="F128" s="2"/>
      <c r="G128" s="2"/>
      <c r="H128" s="2"/>
      <c r="I128" s="2"/>
    </row>
    <row r="129" spans="1:9">
      <c r="A129" s="2"/>
      <c r="B129" s="2"/>
      <c r="C129" s="2"/>
      <c r="D129" s="2"/>
      <c r="E129" s="2"/>
      <c r="F129" s="2"/>
      <c r="G129" s="2"/>
      <c r="H129" s="2"/>
      <c r="I129" s="2"/>
    </row>
    <row r="130" spans="1:9">
      <c r="A130" s="2"/>
      <c r="B130" s="2"/>
      <c r="C130" s="2"/>
      <c r="D130" s="2"/>
      <c r="E130" s="2"/>
      <c r="F130" s="2"/>
      <c r="G130" s="2"/>
      <c r="H130" s="2"/>
      <c r="I130" s="2"/>
    </row>
  </sheetData>
  <mergeCells count="46">
    <mergeCell ref="E42:F42"/>
    <mergeCell ref="E36:F36"/>
    <mergeCell ref="E35:F35"/>
    <mergeCell ref="E37:F37"/>
    <mergeCell ref="C25:D25"/>
    <mergeCell ref="E38:F38"/>
    <mergeCell ref="E39:F39"/>
    <mergeCell ref="E40:F40"/>
    <mergeCell ref="C31:D31"/>
    <mergeCell ref="C32:D32"/>
    <mergeCell ref="E31:F31"/>
    <mergeCell ref="E32:F32"/>
    <mergeCell ref="C33:D33"/>
    <mergeCell ref="C41:D41"/>
    <mergeCell ref="C44:D44"/>
    <mergeCell ref="C45:D45"/>
    <mergeCell ref="C46:D46"/>
    <mergeCell ref="E26:F27"/>
    <mergeCell ref="E28:F28"/>
    <mergeCell ref="C39:D39"/>
    <mergeCell ref="C40:D40"/>
    <mergeCell ref="E29:F29"/>
    <mergeCell ref="E30:F30"/>
    <mergeCell ref="C42:D42"/>
    <mergeCell ref="E43:F43"/>
    <mergeCell ref="E44:F44"/>
    <mergeCell ref="E45:F45"/>
    <mergeCell ref="E46:F46"/>
    <mergeCell ref="E33:F34"/>
    <mergeCell ref="E41:F41"/>
    <mergeCell ref="C43:D43"/>
    <mergeCell ref="C34:D34"/>
    <mergeCell ref="C36:D36"/>
    <mergeCell ref="C35:D35"/>
    <mergeCell ref="C38:D38"/>
    <mergeCell ref="C37:D37"/>
    <mergeCell ref="H33:J34"/>
    <mergeCell ref="H32:I32"/>
    <mergeCell ref="E25:F25"/>
    <mergeCell ref="B20:F20"/>
    <mergeCell ref="B21:F21"/>
    <mergeCell ref="C26:D26"/>
    <mergeCell ref="C27:D27"/>
    <mergeCell ref="C28:D28"/>
    <mergeCell ref="C29:D29"/>
    <mergeCell ref="C30:D30"/>
  </mergeCells>
  <hyperlinks>
    <hyperlink ref="B6" location="' Q IS SEK'!A1" display="Quarterly Income Statement "/>
    <hyperlink ref="B7" location="'Q BS SEK'!A1" display="Quarterly Balance Sheet"/>
    <hyperlink ref="B10" location="'Y IS SEK'!A1" display="Yearly Income Statement "/>
    <hyperlink ref="B11" location="'Y BS SEK'!A1" display="Yearly Balance Sheet "/>
    <hyperlink ref="B13" location="'Key Ratios - SEK'!A1" display="Key Ratios "/>
    <hyperlink ref="B12" location="'Y CF SEK'!A1" display="Yearly Cash Flow"/>
    <hyperlink ref="B9" location="'Q SB SEK'!A1" display="Quarterly Sales Bridges"/>
    <hyperlink ref="B8" location="'Q CF SEK'!A1" display="Quarterly Cash Flow "/>
    <hyperlink ref="B27" location="Operating_margin__excl._items_affecting_comparability" display="Adjusted operating profit margin"/>
    <hyperlink ref="B26" location="Adjusted_operating_profit" display="Adjusted operating profit"/>
    <hyperlink ref="B30" location="Capital_turnover_ratio__average" display="Capital Turnover ratio"/>
    <hyperlink ref="B29" location="Capital_employed_turnover_ratio" display="Capital employed turnover ratio"/>
    <hyperlink ref="B28" location="Calculation_of_capital_employed" display="Capital employed"/>
    <hyperlink ref="B36" location="Equity_per_share" display="Equity per share"/>
    <hyperlink ref="B32" location="Dividend_yield" display="Dividend Yield"/>
    <hyperlink ref="B39" location="Calculation_of_net_indebtedness" display="Net indebtedness"/>
    <hyperlink ref="B40" location="Operating_cash_surplus" display="Operating Cash Surplus"/>
    <hyperlink ref="B41" location="Calculation_of_operating_cash_flow" display="Operating cashflow"/>
    <hyperlink ref="B42" location="Operating_margin" display="Operating profit margin"/>
    <hyperlink ref="B35" location="Equity_assets_ratio" display="Equity/assets ratio"/>
    <hyperlink ref="B37" location="Items_affecting_comparability_in_operating_profit" display="Items affecting comparability "/>
    <hyperlink ref="B43" location="organic_growth" display="Organic growth"/>
    <hyperlink ref="B31" location="Debt_equity_ratio" display="Debt/Equity ratio"/>
    <hyperlink ref="B34" location="EBITDA_margin" display="EBITDA margin"/>
    <hyperlink ref="B44" location="Return_on_Capital_Employed" display="Return on capital employed (ROCE)"/>
    <hyperlink ref="B33" location="EBITDA" display="EBITDA - Earnings before interest, taxes, depreciation and Amortization"/>
    <hyperlink ref="B38" location="Net_debt___EBITDA_ratio" display="Net debt / EBITDA ratio"/>
    <hyperlink ref="B45" location="Return_on_equity" display="Return on equity"/>
    <hyperlink ref="B19" r:id="rId1"/>
  </hyperlinks>
  <pageMargins left="0.7" right="0.7" top="0.75" bottom="0.75" header="0.3" footer="0.3"/>
  <pageSetup paperSize="9" scale="54"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J95"/>
  <sheetViews>
    <sheetView showGridLines="0" zoomScaleNormal="100" zoomScaleSheetLayoutView="75" workbookViewId="0">
      <pane xSplit="1" ySplit="4" topLeftCell="B5" activePane="bottomRight" state="frozen"/>
      <selection activeCell="CX25" sqref="CX25"/>
      <selection pane="topRight" activeCell="CX25" sqref="CX25"/>
      <selection pane="bottomLeft" activeCell="CX25" sqref="CX25"/>
      <selection pane="bottomRight"/>
    </sheetView>
  </sheetViews>
  <sheetFormatPr defaultRowHeight="12.75" outlineLevelRow="1"/>
  <cols>
    <col min="1" max="1" width="49.140625" style="4" customWidth="1"/>
    <col min="2" max="10" width="8.7109375" style="4" customWidth="1"/>
    <col min="11" max="16384" width="9.140625" style="4"/>
  </cols>
  <sheetData>
    <row r="1" spans="1:10">
      <c r="A1" s="128" t="s">
        <v>11</v>
      </c>
      <c r="B1" s="325"/>
      <c r="C1" s="212"/>
      <c r="D1" s="212"/>
      <c r="E1" s="212"/>
      <c r="F1" s="325"/>
      <c r="G1" s="212"/>
      <c r="H1" s="212"/>
      <c r="I1" s="212"/>
      <c r="J1" s="212"/>
    </row>
    <row r="2" spans="1:10">
      <c r="A2" s="128" t="s">
        <v>218</v>
      </c>
      <c r="B2" s="354"/>
      <c r="C2" s="213"/>
      <c r="D2" s="213"/>
      <c r="E2" s="213"/>
      <c r="F2" s="354"/>
      <c r="G2" s="213"/>
      <c r="H2" s="213"/>
      <c r="I2" s="213"/>
      <c r="J2" s="213"/>
    </row>
    <row r="3" spans="1:10" s="40" customFormat="1" ht="14.25">
      <c r="A3" s="143"/>
      <c r="B3" s="214" t="s">
        <v>212</v>
      </c>
      <c r="C3" s="214"/>
      <c r="D3" s="214"/>
      <c r="E3" s="214"/>
      <c r="F3" s="214" t="s">
        <v>295</v>
      </c>
      <c r="G3" s="214"/>
      <c r="H3" s="214"/>
      <c r="I3" s="214"/>
      <c r="J3" s="214">
        <v>2018</v>
      </c>
    </row>
    <row r="4" spans="1:10" s="40" customFormat="1">
      <c r="A4" s="107" t="s">
        <v>1</v>
      </c>
      <c r="B4" s="215" t="s">
        <v>9</v>
      </c>
      <c r="C4" s="215" t="s">
        <v>8</v>
      </c>
      <c r="D4" s="215" t="s">
        <v>7</v>
      </c>
      <c r="E4" s="215" t="s">
        <v>10</v>
      </c>
      <c r="F4" s="215" t="s">
        <v>9</v>
      </c>
      <c r="G4" s="215" t="s">
        <v>8</v>
      </c>
      <c r="H4" s="215" t="s">
        <v>7</v>
      </c>
      <c r="I4" s="215" t="s">
        <v>10</v>
      </c>
      <c r="J4" s="215" t="s">
        <v>9</v>
      </c>
    </row>
    <row r="5" spans="1:10">
      <c r="A5" s="105" t="s">
        <v>39</v>
      </c>
      <c r="B5" s="218"/>
      <c r="C5" s="218"/>
      <c r="D5" s="218"/>
      <c r="E5" s="218"/>
      <c r="F5" s="218"/>
      <c r="G5" s="218"/>
      <c r="H5" s="218"/>
      <c r="I5" s="218"/>
      <c r="J5" s="218"/>
    </row>
    <row r="6" spans="1:10">
      <c r="A6" s="101" t="s">
        <v>2</v>
      </c>
      <c r="B6" s="206">
        <v>8520</v>
      </c>
      <c r="C6" s="219">
        <v>9293</v>
      </c>
      <c r="D6" s="219">
        <v>9125</v>
      </c>
      <c r="E6" s="206">
        <v>9577</v>
      </c>
      <c r="F6" s="206">
        <v>10125</v>
      </c>
      <c r="G6" s="219">
        <v>10279</v>
      </c>
      <c r="H6" s="219">
        <v>10240</v>
      </c>
      <c r="I6" s="206">
        <v>10128</v>
      </c>
      <c r="J6" s="206">
        <v>11141</v>
      </c>
    </row>
    <row r="7" spans="1:10">
      <c r="A7" s="101" t="s">
        <v>200</v>
      </c>
      <c r="B7" s="277">
        <v>3275</v>
      </c>
      <c r="C7" s="249">
        <v>2784</v>
      </c>
      <c r="D7" s="249">
        <v>3555</v>
      </c>
      <c r="E7" s="277">
        <v>4407</v>
      </c>
      <c r="F7" s="277">
        <v>6067</v>
      </c>
      <c r="G7" s="249">
        <v>4989</v>
      </c>
      <c r="H7" s="249">
        <v>5160</v>
      </c>
      <c r="I7" s="277">
        <v>5674</v>
      </c>
      <c r="J7" s="277">
        <v>5992</v>
      </c>
    </row>
    <row r="8" spans="1:10">
      <c r="A8" s="101" t="s">
        <v>3</v>
      </c>
      <c r="B8" s="206">
        <v>3512</v>
      </c>
      <c r="C8" s="219">
        <v>3862</v>
      </c>
      <c r="D8" s="219">
        <v>3841</v>
      </c>
      <c r="E8" s="206">
        <v>3897</v>
      </c>
      <c r="F8" s="206">
        <v>4303</v>
      </c>
      <c r="G8" s="219">
        <v>4230</v>
      </c>
      <c r="H8" s="219">
        <v>4091</v>
      </c>
      <c r="I8" s="206">
        <v>4027</v>
      </c>
      <c r="J8" s="206">
        <v>4578</v>
      </c>
    </row>
    <row r="9" spans="1:10">
      <c r="A9" s="101" t="s">
        <v>206</v>
      </c>
      <c r="B9" s="206">
        <v>2600</v>
      </c>
      <c r="C9" s="219">
        <v>2503</v>
      </c>
      <c r="D9" s="219">
        <v>2550</v>
      </c>
      <c r="E9" s="206">
        <v>2662</v>
      </c>
      <c r="F9" s="206">
        <v>2935</v>
      </c>
      <c r="G9" s="219">
        <v>2946</v>
      </c>
      <c r="H9" s="219">
        <v>2648</v>
      </c>
      <c r="I9" s="206">
        <v>2730</v>
      </c>
      <c r="J9" s="206">
        <v>3337</v>
      </c>
    </row>
    <row r="10" spans="1:10">
      <c r="A10" s="87" t="s">
        <v>40</v>
      </c>
      <c r="B10" s="209">
        <v>-130</v>
      </c>
      <c r="C10" s="224">
        <v>-120</v>
      </c>
      <c r="D10" s="224">
        <v>-71</v>
      </c>
      <c r="E10" s="209">
        <v>-144</v>
      </c>
      <c r="F10" s="209">
        <v>-105</v>
      </c>
      <c r="G10" s="224">
        <v>-158</v>
      </c>
      <c r="H10" s="224">
        <v>-77</v>
      </c>
      <c r="I10" s="209">
        <v>-100</v>
      </c>
      <c r="J10" s="209">
        <v>-219</v>
      </c>
    </row>
    <row r="11" spans="1:10" s="13" customFormat="1">
      <c r="A11" s="88" t="s">
        <v>39</v>
      </c>
      <c r="B11" s="210">
        <f>SUM(B6:B10)</f>
        <v>17777</v>
      </c>
      <c r="C11" s="210">
        <f>SUM(C6:C10)</f>
        <v>18322</v>
      </c>
      <c r="D11" s="210">
        <f>SUM(D6:D10)</f>
        <v>19000</v>
      </c>
      <c r="E11" s="210">
        <f>SUM(E6:E10)</f>
        <v>20399</v>
      </c>
      <c r="F11" s="210">
        <f t="shared" ref="F11:J11" si="0">SUM(F6:F10)</f>
        <v>23325</v>
      </c>
      <c r="G11" s="210">
        <f t="shared" si="0"/>
        <v>22286</v>
      </c>
      <c r="H11" s="210">
        <f t="shared" si="0"/>
        <v>22062</v>
      </c>
      <c r="I11" s="210">
        <f t="shared" si="0"/>
        <v>22459</v>
      </c>
      <c r="J11" s="210">
        <f t="shared" si="0"/>
        <v>24829</v>
      </c>
    </row>
    <row r="12" spans="1:10" s="13" customFormat="1">
      <c r="A12" s="88"/>
      <c r="B12" s="210"/>
      <c r="C12" s="210"/>
      <c r="D12" s="210"/>
      <c r="E12" s="210"/>
      <c r="F12" s="210"/>
      <c r="G12" s="210"/>
      <c r="H12" s="210"/>
      <c r="I12" s="210"/>
      <c r="J12" s="210"/>
    </row>
    <row r="13" spans="1:10" s="13" customFormat="1">
      <c r="A13" s="88" t="s">
        <v>28</v>
      </c>
      <c r="B13" s="210"/>
      <c r="C13" s="210"/>
      <c r="D13" s="210"/>
      <c r="E13" s="210"/>
      <c r="F13" s="210"/>
      <c r="G13" s="210"/>
      <c r="H13" s="210"/>
      <c r="I13" s="210"/>
      <c r="J13" s="210"/>
    </row>
    <row r="14" spans="1:10">
      <c r="A14" s="101" t="s">
        <v>2</v>
      </c>
      <c r="B14" s="206">
        <v>8156</v>
      </c>
      <c r="C14" s="206">
        <v>8976</v>
      </c>
      <c r="D14" s="206">
        <v>9421</v>
      </c>
      <c r="E14" s="206" t="s">
        <v>292</v>
      </c>
      <c r="F14" s="206">
        <v>9268</v>
      </c>
      <c r="G14" s="206">
        <v>9667</v>
      </c>
      <c r="H14" s="206">
        <v>9552</v>
      </c>
      <c r="I14" s="206">
        <v>10437</v>
      </c>
      <c r="J14" s="206">
        <v>9735</v>
      </c>
    </row>
    <row r="15" spans="1:10">
      <c r="A15" s="101" t="s">
        <v>200</v>
      </c>
      <c r="B15" s="206">
        <v>2536</v>
      </c>
      <c r="C15" s="206">
        <v>2953</v>
      </c>
      <c r="D15" s="206">
        <v>3511</v>
      </c>
      <c r="E15" s="206">
        <v>4635</v>
      </c>
      <c r="F15" s="206">
        <v>4753</v>
      </c>
      <c r="G15" s="206">
        <v>4767</v>
      </c>
      <c r="H15" s="206">
        <v>4754</v>
      </c>
      <c r="I15" s="206">
        <v>5229</v>
      </c>
      <c r="J15" s="206">
        <v>5255</v>
      </c>
    </row>
    <row r="16" spans="1:10">
      <c r="A16" s="101" t="s">
        <v>3</v>
      </c>
      <c r="B16" s="206">
        <v>3417</v>
      </c>
      <c r="C16" s="206">
        <v>3622</v>
      </c>
      <c r="D16" s="206">
        <v>3841</v>
      </c>
      <c r="E16" s="206">
        <v>4137</v>
      </c>
      <c r="F16" s="206">
        <v>3965</v>
      </c>
      <c r="G16" s="206">
        <v>4153</v>
      </c>
      <c r="H16" s="206">
        <v>4098</v>
      </c>
      <c r="I16" s="277">
        <v>4215</v>
      </c>
      <c r="J16" s="206">
        <v>4178</v>
      </c>
    </row>
    <row r="17" spans="1:10">
      <c r="A17" s="101" t="s">
        <v>206</v>
      </c>
      <c r="B17" s="206">
        <v>2331</v>
      </c>
      <c r="C17" s="206">
        <v>2519</v>
      </c>
      <c r="D17" s="206">
        <v>2519</v>
      </c>
      <c r="E17" s="206">
        <v>2647</v>
      </c>
      <c r="F17" s="206">
        <v>2685</v>
      </c>
      <c r="G17" s="206">
        <v>2908</v>
      </c>
      <c r="H17" s="206">
        <v>2732</v>
      </c>
      <c r="I17" s="206">
        <v>2892</v>
      </c>
      <c r="J17" s="206">
        <v>2894</v>
      </c>
    </row>
    <row r="18" spans="1:10">
      <c r="A18" s="102" t="s">
        <v>89</v>
      </c>
      <c r="B18" s="209">
        <v>-135</v>
      </c>
      <c r="C18" s="209">
        <v>-122</v>
      </c>
      <c r="D18" s="209">
        <v>-100</v>
      </c>
      <c r="E18" s="209">
        <v>-133</v>
      </c>
      <c r="F18" s="209">
        <v>-93</v>
      </c>
      <c r="G18" s="209">
        <v>-98</v>
      </c>
      <c r="H18" s="316">
        <v>-103</v>
      </c>
      <c r="I18" s="316">
        <v>-128</v>
      </c>
      <c r="J18" s="209">
        <v>-156</v>
      </c>
    </row>
    <row r="19" spans="1:10" s="13" customFormat="1">
      <c r="A19" s="100" t="s">
        <v>28</v>
      </c>
      <c r="B19" s="210">
        <f>SUM(B14:B18)</f>
        <v>16305</v>
      </c>
      <c r="C19" s="210">
        <f>SUM(C14:C18)</f>
        <v>17948</v>
      </c>
      <c r="D19" s="210">
        <f>SUM(D14:D18)</f>
        <v>19192</v>
      </c>
      <c r="E19" s="210">
        <f>SUM(E14:E18)</f>
        <v>11286</v>
      </c>
      <c r="F19" s="314">
        <f t="shared" ref="F19:J19" si="1">SUM(F14:F18)</f>
        <v>20578</v>
      </c>
      <c r="G19" s="314">
        <f t="shared" si="1"/>
        <v>21397</v>
      </c>
      <c r="H19" s="314">
        <f t="shared" si="1"/>
        <v>21033</v>
      </c>
      <c r="I19" s="314">
        <f t="shared" si="1"/>
        <v>22645</v>
      </c>
      <c r="J19" s="210">
        <f t="shared" si="1"/>
        <v>21906</v>
      </c>
    </row>
    <row r="20" spans="1:10">
      <c r="A20" s="101" t="s">
        <v>29</v>
      </c>
      <c r="B20" s="219"/>
      <c r="C20" s="219"/>
      <c r="D20" s="219"/>
      <c r="E20" s="206"/>
      <c r="F20" s="249">
        <v>-11647</v>
      </c>
      <c r="G20" s="249">
        <v>-12061</v>
      </c>
      <c r="H20" s="249">
        <v>-11967</v>
      </c>
      <c r="I20" s="277">
        <v>-12956</v>
      </c>
      <c r="J20" s="219">
        <v>-12304</v>
      </c>
    </row>
    <row r="21" spans="1:10" s="13" customFormat="1">
      <c r="A21" s="100" t="s">
        <v>15</v>
      </c>
      <c r="B21" s="220"/>
      <c r="C21" s="220"/>
      <c r="D21" s="220"/>
      <c r="E21" s="220"/>
      <c r="F21" s="356">
        <f>SUM(F19:F20)</f>
        <v>8931</v>
      </c>
      <c r="G21" s="356">
        <f>SUM(G19:G20)</f>
        <v>9336</v>
      </c>
      <c r="H21" s="356">
        <f>SUM(H19:H20)</f>
        <v>9066</v>
      </c>
      <c r="I21" s="356">
        <f>SUM(I19:I20)</f>
        <v>9689</v>
      </c>
      <c r="J21" s="220">
        <f>SUM(J19:J20)</f>
        <v>9602</v>
      </c>
    </row>
    <row r="22" spans="1:10" outlineLevel="1">
      <c r="A22" s="101" t="s">
        <v>16</v>
      </c>
      <c r="B22" s="219"/>
      <c r="C22" s="219"/>
      <c r="D22" s="219"/>
      <c r="E22" s="206"/>
      <c r="F22" s="219">
        <v>-2461</v>
      </c>
      <c r="G22" s="219">
        <v>-2526</v>
      </c>
      <c r="H22" s="219">
        <v>-2585</v>
      </c>
      <c r="I22" s="206">
        <v>-2571</v>
      </c>
      <c r="J22" s="219">
        <v>-2585</v>
      </c>
    </row>
    <row r="23" spans="1:10" outlineLevel="1">
      <c r="A23" s="101" t="s">
        <v>27</v>
      </c>
      <c r="B23" s="219"/>
      <c r="C23" s="219"/>
      <c r="D23" s="219"/>
      <c r="E23" s="206"/>
      <c r="F23" s="219">
        <v>-1430</v>
      </c>
      <c r="G23" s="219">
        <v>-1411</v>
      </c>
      <c r="H23" s="219">
        <v>-1283</v>
      </c>
      <c r="I23" s="277">
        <v>-1475</v>
      </c>
      <c r="J23" s="219">
        <v>-1432</v>
      </c>
    </row>
    <row r="24" spans="1:10" outlineLevel="1">
      <c r="A24" s="101" t="s">
        <v>17</v>
      </c>
      <c r="B24" s="219"/>
      <c r="C24" s="219"/>
      <c r="D24" s="219"/>
      <c r="E24" s="206"/>
      <c r="F24" s="219">
        <v>-662</v>
      </c>
      <c r="G24" s="219">
        <v>-696</v>
      </c>
      <c r="H24" s="219">
        <v>-742</v>
      </c>
      <c r="I24" s="277">
        <v>-828</v>
      </c>
      <c r="J24" s="219">
        <v>-749</v>
      </c>
    </row>
    <row r="25" spans="1:10" outlineLevel="1">
      <c r="A25" s="101" t="s">
        <v>94</v>
      </c>
      <c r="B25" s="219"/>
      <c r="C25" s="219"/>
      <c r="D25" s="219"/>
      <c r="E25" s="206"/>
      <c r="F25" s="219">
        <v>-88</v>
      </c>
      <c r="G25" s="219">
        <v>-106</v>
      </c>
      <c r="H25" s="219">
        <v>546</v>
      </c>
      <c r="I25" s="277">
        <v>44</v>
      </c>
      <c r="J25" s="219">
        <v>-3</v>
      </c>
    </row>
    <row r="26" spans="1:10" s="14" customFormat="1" outlineLevel="1">
      <c r="A26" s="103" t="s">
        <v>4</v>
      </c>
      <c r="B26" s="216"/>
      <c r="C26" s="216"/>
      <c r="D26" s="216"/>
      <c r="E26" s="216"/>
      <c r="F26" s="216">
        <f t="shared" ref="F26:J26" si="2">+F20+F22+F23+F24+F25</f>
        <v>-16288</v>
      </c>
      <c r="G26" s="216">
        <f t="shared" si="2"/>
        <v>-16800</v>
      </c>
      <c r="H26" s="216">
        <f t="shared" si="2"/>
        <v>-16031</v>
      </c>
      <c r="I26" s="216">
        <f t="shared" si="2"/>
        <v>-17786</v>
      </c>
      <c r="J26" s="216">
        <f t="shared" si="2"/>
        <v>-17073</v>
      </c>
    </row>
    <row r="27" spans="1:10" outlineLevel="1">
      <c r="A27" s="101" t="s">
        <v>14</v>
      </c>
      <c r="B27" s="217"/>
      <c r="C27" s="217"/>
      <c r="D27" s="217"/>
      <c r="E27" s="217"/>
      <c r="F27" s="217"/>
      <c r="G27" s="217"/>
      <c r="H27" s="217"/>
      <c r="I27" s="217"/>
      <c r="J27" s="217"/>
    </row>
    <row r="28" spans="1:10">
      <c r="A28" s="104" t="s">
        <v>54</v>
      </c>
      <c r="B28" s="221"/>
      <c r="C28" s="221"/>
      <c r="D28" s="221"/>
      <c r="E28" s="221"/>
      <c r="F28" s="221"/>
      <c r="G28" s="221"/>
      <c r="H28" s="221"/>
      <c r="I28" s="221"/>
      <c r="J28" s="221"/>
    </row>
    <row r="29" spans="1:10">
      <c r="A29" s="101" t="s">
        <v>2</v>
      </c>
      <c r="B29" s="222"/>
      <c r="C29" s="89"/>
      <c r="D29" s="89"/>
      <c r="E29" s="89"/>
      <c r="F29" s="222">
        <v>2130</v>
      </c>
      <c r="G29" s="89">
        <v>2237</v>
      </c>
      <c r="H29" s="89">
        <v>2225</v>
      </c>
      <c r="I29" s="89">
        <v>2370</v>
      </c>
      <c r="J29" s="222">
        <v>2249</v>
      </c>
    </row>
    <row r="30" spans="1:10">
      <c r="A30" s="101" t="s">
        <v>200</v>
      </c>
      <c r="B30" s="222"/>
      <c r="C30" s="89"/>
      <c r="D30" s="89"/>
      <c r="E30" s="89"/>
      <c r="F30" s="222">
        <v>1176</v>
      </c>
      <c r="G30" s="89">
        <v>1193</v>
      </c>
      <c r="H30" s="89">
        <v>1205</v>
      </c>
      <c r="I30" s="89">
        <v>1350</v>
      </c>
      <c r="J30" s="222">
        <v>1292</v>
      </c>
    </row>
    <row r="31" spans="1:10">
      <c r="A31" s="101" t="s">
        <v>3</v>
      </c>
      <c r="B31" s="222"/>
      <c r="C31" s="89"/>
      <c r="D31" s="89"/>
      <c r="E31" s="89"/>
      <c r="F31" s="222">
        <v>893</v>
      </c>
      <c r="G31" s="89">
        <v>966</v>
      </c>
      <c r="H31" s="89">
        <v>1359</v>
      </c>
      <c r="I31" s="89">
        <v>976</v>
      </c>
      <c r="J31" s="222">
        <v>974</v>
      </c>
    </row>
    <row r="32" spans="1:10">
      <c r="A32" s="101" t="s">
        <v>206</v>
      </c>
      <c r="B32" s="222"/>
      <c r="C32" s="89"/>
      <c r="D32" s="89"/>
      <c r="E32" s="89"/>
      <c r="F32" s="222">
        <v>404</v>
      </c>
      <c r="G32" s="89">
        <v>475</v>
      </c>
      <c r="H32" s="89">
        <v>410</v>
      </c>
      <c r="I32" s="89">
        <v>416</v>
      </c>
      <c r="J32" s="222">
        <v>547</v>
      </c>
    </row>
    <row r="33" spans="1:10">
      <c r="A33" s="101" t="s">
        <v>89</v>
      </c>
      <c r="B33" s="222"/>
      <c r="C33" s="315"/>
      <c r="D33" s="250"/>
      <c r="E33" s="315"/>
      <c r="F33" s="222">
        <v>-313</v>
      </c>
      <c r="G33" s="315">
        <v>-274</v>
      </c>
      <c r="H33" s="250">
        <v>-197</v>
      </c>
      <c r="I33" s="315">
        <v>-253</v>
      </c>
      <c r="J33" s="222">
        <v>-229</v>
      </c>
    </row>
    <row r="34" spans="1:10" ht="15.75" customHeight="1">
      <c r="A34" s="102"/>
      <c r="B34" s="224"/>
      <c r="C34" s="224"/>
      <c r="D34" s="224"/>
      <c r="E34" s="224"/>
      <c r="F34" s="224"/>
      <c r="G34" s="224"/>
      <c r="H34" s="224"/>
      <c r="I34" s="224"/>
      <c r="J34" s="224"/>
    </row>
    <row r="35" spans="1:10" s="13" customFormat="1">
      <c r="A35" s="100" t="s">
        <v>54</v>
      </c>
      <c r="B35" s="357"/>
      <c r="C35" s="357"/>
      <c r="D35" s="357"/>
      <c r="E35" s="357"/>
      <c r="F35" s="357">
        <f t="shared" ref="F35:J35" si="3">SUM(F29:F34)</f>
        <v>4290</v>
      </c>
      <c r="G35" s="357">
        <f t="shared" si="3"/>
        <v>4597</v>
      </c>
      <c r="H35" s="357">
        <f t="shared" si="3"/>
        <v>5002</v>
      </c>
      <c r="I35" s="357">
        <f t="shared" si="3"/>
        <v>4859</v>
      </c>
      <c r="J35" s="357">
        <f t="shared" si="3"/>
        <v>4833</v>
      </c>
    </row>
    <row r="36" spans="1:10">
      <c r="A36" s="101"/>
      <c r="B36" s="358"/>
      <c r="C36" s="358"/>
      <c r="D36" s="358"/>
      <c r="E36" s="358"/>
      <c r="F36" s="358"/>
      <c r="G36" s="358"/>
      <c r="H36" s="358"/>
      <c r="I36" s="358"/>
      <c r="J36" s="358"/>
    </row>
    <row r="37" spans="1:10">
      <c r="A37" s="105" t="s">
        <v>30</v>
      </c>
      <c r="B37" s="359"/>
      <c r="C37" s="359"/>
      <c r="D37" s="359"/>
      <c r="E37" s="359"/>
      <c r="F37" s="359"/>
      <c r="G37" s="359"/>
      <c r="H37" s="359"/>
      <c r="I37" s="359"/>
      <c r="J37" s="359"/>
    </row>
    <row r="38" spans="1:10">
      <c r="A38" s="101" t="s">
        <v>2</v>
      </c>
      <c r="B38" s="360"/>
      <c r="C38" s="317"/>
      <c r="D38" s="317"/>
      <c r="E38" s="317"/>
      <c r="F38" s="360">
        <f t="shared" ref="F38:J41" si="4">+F29/F14</f>
        <v>0.22982304704359086</v>
      </c>
      <c r="G38" s="317">
        <f t="shared" si="4"/>
        <v>0.23140581359263473</v>
      </c>
      <c r="H38" s="317">
        <f t="shared" si="4"/>
        <v>0.2329355108877722</v>
      </c>
      <c r="I38" s="317">
        <f t="shared" si="4"/>
        <v>0.22707674619143431</v>
      </c>
      <c r="J38" s="360">
        <f t="shared" si="4"/>
        <v>0.2310220852593734</v>
      </c>
    </row>
    <row r="39" spans="1:10">
      <c r="A39" s="101" t="s">
        <v>200</v>
      </c>
      <c r="B39" s="360"/>
      <c r="C39" s="317"/>
      <c r="D39" s="317"/>
      <c r="E39" s="317"/>
      <c r="F39" s="360">
        <f t="shared" si="4"/>
        <v>0.24742268041237114</v>
      </c>
      <c r="G39" s="317">
        <f t="shared" si="4"/>
        <v>0.25026221942521504</v>
      </c>
      <c r="H39" s="317">
        <f t="shared" si="4"/>
        <v>0.2534707614640303</v>
      </c>
      <c r="I39" s="317">
        <f t="shared" si="4"/>
        <v>0.25817555938037867</v>
      </c>
      <c r="J39" s="360">
        <f t="shared" si="4"/>
        <v>0.24586108468125595</v>
      </c>
    </row>
    <row r="40" spans="1:10">
      <c r="A40" s="101" t="s">
        <v>3</v>
      </c>
      <c r="B40" s="226"/>
      <c r="C40" s="90"/>
      <c r="D40" s="90"/>
      <c r="E40" s="90"/>
      <c r="F40" s="226">
        <f t="shared" si="4"/>
        <v>0.22522068095838588</v>
      </c>
      <c r="G40" s="90">
        <f t="shared" si="4"/>
        <v>0.23260293763544426</v>
      </c>
      <c r="H40" s="90">
        <f t="shared" si="4"/>
        <v>0.33162518301610544</v>
      </c>
      <c r="I40" s="90">
        <f t="shared" si="4"/>
        <v>0.23155397390272836</v>
      </c>
      <c r="J40" s="226">
        <f t="shared" si="4"/>
        <v>0.23312589755864049</v>
      </c>
    </row>
    <row r="41" spans="1:10">
      <c r="A41" s="101" t="s">
        <v>206</v>
      </c>
      <c r="B41" s="227"/>
      <c r="C41" s="91"/>
      <c r="D41" s="91"/>
      <c r="E41" s="91"/>
      <c r="F41" s="227">
        <f t="shared" si="4"/>
        <v>0.15046554934823092</v>
      </c>
      <c r="G41" s="91">
        <f t="shared" si="4"/>
        <v>0.16334250343878953</v>
      </c>
      <c r="H41" s="91">
        <f t="shared" si="4"/>
        <v>0.1500732064421669</v>
      </c>
      <c r="I41" s="91">
        <f t="shared" si="4"/>
        <v>0.14384508990318118</v>
      </c>
      <c r="J41" s="227">
        <f t="shared" si="4"/>
        <v>0.18901174844505875</v>
      </c>
    </row>
    <row r="42" spans="1:10">
      <c r="A42" s="87"/>
      <c r="B42" s="228"/>
      <c r="C42" s="228"/>
      <c r="D42" s="228"/>
      <c r="E42" s="228"/>
      <c r="F42" s="228"/>
      <c r="G42" s="228"/>
      <c r="H42" s="228"/>
      <c r="I42" s="228"/>
      <c r="J42" s="228"/>
    </row>
    <row r="43" spans="1:10">
      <c r="A43" s="88" t="s">
        <v>30</v>
      </c>
      <c r="B43" s="285"/>
      <c r="C43" s="285"/>
      <c r="D43" s="285"/>
      <c r="E43" s="285"/>
      <c r="F43" s="285">
        <f t="shared" ref="F43:J43" si="5">+F35/F19</f>
        <v>0.20847507046360189</v>
      </c>
      <c r="G43" s="285">
        <f t="shared" si="5"/>
        <v>0.21484320231808196</v>
      </c>
      <c r="H43" s="285">
        <f t="shared" si="5"/>
        <v>0.23781676413255359</v>
      </c>
      <c r="I43" s="285">
        <f t="shared" si="5"/>
        <v>0.21457275336718923</v>
      </c>
      <c r="J43" s="285">
        <f t="shared" si="5"/>
        <v>0.22062448644207067</v>
      </c>
    </row>
    <row r="44" spans="1:10">
      <c r="A44" s="101"/>
      <c r="B44" s="217"/>
      <c r="C44" s="217"/>
      <c r="D44" s="217"/>
      <c r="E44" s="217"/>
      <c r="F44" s="217"/>
      <c r="G44" s="217"/>
      <c r="H44" s="217"/>
      <c r="I44" s="217"/>
      <c r="J44" s="217"/>
    </row>
    <row r="45" spans="1:10">
      <c r="A45" s="102" t="s">
        <v>31</v>
      </c>
      <c r="B45" s="224"/>
      <c r="C45" s="224"/>
      <c r="D45" s="224"/>
      <c r="E45" s="209"/>
      <c r="F45" s="224">
        <v>-232</v>
      </c>
      <c r="G45" s="224">
        <v>-395</v>
      </c>
      <c r="H45" s="224">
        <v>-222</v>
      </c>
      <c r="I45" s="209">
        <v>-308</v>
      </c>
      <c r="J45" s="224">
        <v>-320</v>
      </c>
    </row>
    <row r="46" spans="1:10" outlineLevel="1">
      <c r="A46" s="326" t="s">
        <v>210</v>
      </c>
      <c r="B46" s="219"/>
      <c r="C46" s="219"/>
      <c r="D46" s="219"/>
      <c r="E46" s="206"/>
      <c r="F46" s="219">
        <v>-254</v>
      </c>
      <c r="G46" s="219">
        <v>-342</v>
      </c>
      <c r="H46" s="219">
        <v>-227</v>
      </c>
      <c r="I46" s="206">
        <v>-248</v>
      </c>
      <c r="J46" s="219">
        <v>-200</v>
      </c>
    </row>
    <row r="47" spans="1:10" s="13" customFormat="1">
      <c r="A47" s="100" t="s">
        <v>32</v>
      </c>
      <c r="B47" s="220"/>
      <c r="C47" s="220"/>
      <c r="D47" s="220"/>
      <c r="E47" s="314"/>
      <c r="F47" s="220">
        <f>+F35+F45</f>
        <v>4058</v>
      </c>
      <c r="G47" s="220">
        <f>+G35+G45</f>
        <v>4202</v>
      </c>
      <c r="H47" s="220">
        <f>+H35+H45</f>
        <v>4780</v>
      </c>
      <c r="I47" s="314">
        <f>+I35+I45</f>
        <v>4551</v>
      </c>
      <c r="J47" s="220">
        <f>+J35+J45</f>
        <v>4513</v>
      </c>
    </row>
    <row r="48" spans="1:10" s="13" customFormat="1">
      <c r="A48" s="86" t="s">
        <v>191</v>
      </c>
      <c r="B48" s="217"/>
      <c r="C48" s="217"/>
      <c r="D48" s="217"/>
      <c r="E48" s="217"/>
      <c r="F48" s="217">
        <f>+F47/F19</f>
        <v>0.19720089415881037</v>
      </c>
      <c r="G48" s="217">
        <f>+G47/G19</f>
        <v>0.1963826704678226</v>
      </c>
      <c r="H48" s="217">
        <f>+H47/H19</f>
        <v>0.22726192174202445</v>
      </c>
      <c r="I48" s="217">
        <f>+I47/I19</f>
        <v>0.20097151689114595</v>
      </c>
      <c r="J48" s="217">
        <f>+J47/J19</f>
        <v>0.20601661645211358</v>
      </c>
    </row>
    <row r="49" spans="1:10">
      <c r="A49" s="86"/>
      <c r="B49" s="219"/>
      <c r="C49" s="219"/>
      <c r="D49" s="219"/>
      <c r="E49" s="219"/>
      <c r="F49" s="219"/>
      <c r="G49" s="219"/>
      <c r="H49" s="219"/>
      <c r="I49" s="219"/>
      <c r="J49" s="219"/>
    </row>
    <row r="50" spans="1:10">
      <c r="A50" s="101" t="s">
        <v>33</v>
      </c>
      <c r="B50" s="222"/>
      <c r="C50" s="222"/>
      <c r="D50" s="222"/>
      <c r="E50" s="206"/>
      <c r="F50" s="222">
        <v>-1162</v>
      </c>
      <c r="G50" s="222">
        <v>-1164</v>
      </c>
      <c r="H50" s="222">
        <v>-1225</v>
      </c>
      <c r="I50" s="206">
        <v>-1379</v>
      </c>
      <c r="J50" s="222">
        <v>-1173</v>
      </c>
    </row>
    <row r="51" spans="1:10">
      <c r="A51" s="102" t="s">
        <v>90</v>
      </c>
      <c r="B51" s="221"/>
      <c r="C51" s="221"/>
      <c r="D51" s="221"/>
      <c r="E51" s="221"/>
      <c r="F51" s="221"/>
      <c r="G51" s="221"/>
      <c r="H51" s="221"/>
      <c r="I51" s="221"/>
      <c r="J51" s="221"/>
    </row>
    <row r="52" spans="1:10" s="13" customFormat="1">
      <c r="A52" s="100" t="s">
        <v>55</v>
      </c>
      <c r="B52" s="220"/>
      <c r="C52" s="220"/>
      <c r="D52" s="220"/>
      <c r="E52" s="220"/>
      <c r="F52" s="220">
        <f>+F47+F50</f>
        <v>2896</v>
      </c>
      <c r="G52" s="220">
        <f>+G47+G50</f>
        <v>3038</v>
      </c>
      <c r="H52" s="220">
        <f>+H47+H50</f>
        <v>3555</v>
      </c>
      <c r="I52" s="220">
        <f>+I47+I50</f>
        <v>3172</v>
      </c>
      <c r="J52" s="220">
        <f>+J47+J50</f>
        <v>3340</v>
      </c>
    </row>
    <row r="53" spans="1:10">
      <c r="A53" s="101" t="s">
        <v>56</v>
      </c>
      <c r="B53" s="223"/>
      <c r="C53" s="223"/>
      <c r="D53" s="223"/>
      <c r="E53" s="207"/>
      <c r="F53" s="223">
        <v>1102</v>
      </c>
      <c r="G53" s="223">
        <v>1046</v>
      </c>
      <c r="H53" s="223">
        <v>879</v>
      </c>
      <c r="I53" s="207">
        <v>986</v>
      </c>
      <c r="J53" s="223">
        <v>1081</v>
      </c>
    </row>
    <row r="54" spans="1:10" s="13" customFormat="1">
      <c r="A54" s="100" t="s">
        <v>34</v>
      </c>
      <c r="B54" s="220"/>
      <c r="C54" s="220"/>
      <c r="D54" s="220"/>
      <c r="E54" s="220"/>
      <c r="F54" s="220">
        <f t="shared" ref="F54:I54" si="6">+F52+F53</f>
        <v>3998</v>
      </c>
      <c r="G54" s="220">
        <f t="shared" si="6"/>
        <v>4084</v>
      </c>
      <c r="H54" s="220">
        <f t="shared" si="6"/>
        <v>4434</v>
      </c>
      <c r="I54" s="356">
        <f t="shared" si="6"/>
        <v>4158</v>
      </c>
      <c r="J54" s="220">
        <f>+J52+J53</f>
        <v>4421</v>
      </c>
    </row>
    <row r="55" spans="1:10" s="13" customFormat="1">
      <c r="A55" s="86" t="s">
        <v>35</v>
      </c>
      <c r="B55" s="217"/>
      <c r="C55" s="217"/>
      <c r="D55" s="217"/>
      <c r="E55" s="217"/>
      <c r="F55" s="217">
        <f t="shared" ref="F55:J55" si="7">+F52/F19</f>
        <v>0.14073282145981145</v>
      </c>
      <c r="G55" s="217">
        <f t="shared" si="7"/>
        <v>0.14198252091414684</v>
      </c>
      <c r="H55" s="217">
        <f t="shared" si="7"/>
        <v>0.16902011125374411</v>
      </c>
      <c r="I55" s="217">
        <f t="shared" si="7"/>
        <v>0.14007507175977038</v>
      </c>
      <c r="J55" s="217">
        <f t="shared" si="7"/>
        <v>0.15246964302017713</v>
      </c>
    </row>
    <row r="56" spans="1:10" s="13" customFormat="1">
      <c r="A56" s="86" t="s">
        <v>92</v>
      </c>
      <c r="B56" s="219"/>
      <c r="C56" s="219"/>
      <c r="D56" s="219"/>
      <c r="E56" s="206"/>
      <c r="F56" s="249">
        <v>3992</v>
      </c>
      <c r="G56" s="249">
        <v>4079</v>
      </c>
      <c r="H56" s="249">
        <v>4429</v>
      </c>
      <c r="I56" s="277">
        <v>4152</v>
      </c>
      <c r="J56" s="249">
        <v>4415</v>
      </c>
    </row>
    <row r="57" spans="1:10" s="13" customFormat="1">
      <c r="A57" s="86" t="s">
        <v>91</v>
      </c>
      <c r="B57" s="219"/>
      <c r="C57" s="219"/>
      <c r="D57" s="219"/>
      <c r="E57" s="206"/>
      <c r="F57" s="249">
        <v>6</v>
      </c>
      <c r="G57" s="249">
        <v>5</v>
      </c>
      <c r="H57" s="249">
        <v>5</v>
      </c>
      <c r="I57" s="277">
        <v>6</v>
      </c>
      <c r="J57" s="249">
        <v>6</v>
      </c>
    </row>
    <row r="58" spans="1:10" s="13" customFormat="1">
      <c r="A58" s="88"/>
      <c r="B58" s="289"/>
      <c r="C58" s="92"/>
      <c r="D58" s="92"/>
      <c r="E58" s="92"/>
      <c r="F58" s="289"/>
      <c r="G58" s="92"/>
      <c r="H58" s="92"/>
      <c r="I58" s="92"/>
      <c r="J58" s="289"/>
    </row>
    <row r="59" spans="1:10">
      <c r="A59" s="87" t="s">
        <v>186</v>
      </c>
      <c r="B59" s="224"/>
      <c r="C59" s="224"/>
      <c r="D59" s="224"/>
      <c r="E59" s="224"/>
      <c r="F59" s="224">
        <f>SUM(F60:F64)</f>
        <v>-122</v>
      </c>
      <c r="G59" s="224">
        <f>SUM(G60:G64)</f>
        <v>-133</v>
      </c>
      <c r="H59" s="224">
        <f>SUM(H60:H64)</f>
        <v>336</v>
      </c>
      <c r="I59" s="224">
        <f>SUM(I60:I64)</f>
        <v>-157</v>
      </c>
      <c r="J59" s="224">
        <f>SUM(J60:J64)</f>
        <v>54</v>
      </c>
    </row>
    <row r="60" spans="1:10" outlineLevel="1">
      <c r="A60" s="101" t="s">
        <v>2</v>
      </c>
      <c r="B60" s="204"/>
      <c r="C60" s="204"/>
      <c r="D60" s="204"/>
      <c r="E60" s="204"/>
      <c r="F60" s="204"/>
      <c r="G60" s="204"/>
      <c r="H60" s="204"/>
      <c r="I60" s="204"/>
      <c r="J60" s="204"/>
    </row>
    <row r="61" spans="1:10" outlineLevel="1">
      <c r="A61" s="101" t="s">
        <v>200</v>
      </c>
      <c r="B61" s="204"/>
      <c r="C61" s="204"/>
      <c r="D61" s="204"/>
      <c r="E61" s="204"/>
      <c r="F61" s="204"/>
      <c r="G61" s="204"/>
      <c r="H61" s="358"/>
      <c r="I61" s="358"/>
      <c r="J61" s="204"/>
    </row>
    <row r="62" spans="1:10" outlineLevel="1">
      <c r="A62" s="101" t="s">
        <v>3</v>
      </c>
      <c r="B62" s="204"/>
      <c r="C62" s="204"/>
      <c r="D62" s="205"/>
      <c r="E62" s="205"/>
      <c r="F62" s="204"/>
      <c r="G62" s="204"/>
      <c r="H62" s="313">
        <v>380</v>
      </c>
      <c r="I62" s="313"/>
      <c r="J62" s="204"/>
    </row>
    <row r="63" spans="1:10" outlineLevel="1">
      <c r="A63" s="101" t="s">
        <v>206</v>
      </c>
      <c r="B63" s="204"/>
      <c r="C63" s="204"/>
      <c r="D63" s="205"/>
      <c r="E63" s="205"/>
      <c r="F63" s="204"/>
      <c r="G63" s="204"/>
      <c r="H63" s="313"/>
      <c r="I63" s="313">
        <v>-30</v>
      </c>
      <c r="J63" s="204">
        <v>109</v>
      </c>
    </row>
    <row r="64" spans="1:10" outlineLevel="1">
      <c r="A64" s="87" t="s">
        <v>5</v>
      </c>
      <c r="B64" s="229"/>
      <c r="C64" s="229"/>
      <c r="D64" s="327"/>
      <c r="E64" s="327"/>
      <c r="F64" s="229">
        <v>-122</v>
      </c>
      <c r="G64" s="229">
        <v>-133</v>
      </c>
      <c r="H64" s="387">
        <v>-44</v>
      </c>
      <c r="I64" s="387">
        <v>-127</v>
      </c>
      <c r="J64" s="224">
        <v>-55</v>
      </c>
    </row>
    <row r="65" spans="1:10">
      <c r="A65" s="86" t="s">
        <v>36</v>
      </c>
      <c r="B65" s="204"/>
      <c r="C65" s="204"/>
      <c r="D65" s="204"/>
      <c r="E65" s="204"/>
      <c r="F65" s="204">
        <f>+F35-F60-F61-F63-F62-F64</f>
        <v>4412</v>
      </c>
      <c r="G65" s="204">
        <f>+G35-G60-G61-G63-G62-G64</f>
        <v>4730</v>
      </c>
      <c r="H65" s="358">
        <f>+H35-H60-H61-H63-H62-H64</f>
        <v>4666</v>
      </c>
      <c r="I65" s="358">
        <f>+I35-I60-I61-I63-I62-I64</f>
        <v>5016</v>
      </c>
      <c r="J65" s="204">
        <f>+J35-J60-J61-J63-J62-J64</f>
        <v>4779</v>
      </c>
    </row>
    <row r="66" spans="1:10">
      <c r="A66" s="88"/>
      <c r="B66" s="220"/>
      <c r="C66" s="220"/>
      <c r="D66" s="220"/>
      <c r="E66" s="220"/>
      <c r="F66" s="220"/>
      <c r="G66" s="220"/>
      <c r="H66" s="220"/>
      <c r="I66" s="220"/>
      <c r="J66" s="220"/>
    </row>
    <row r="67" spans="1:10">
      <c r="A67" s="87" t="s">
        <v>37</v>
      </c>
      <c r="B67" s="225"/>
      <c r="C67" s="225"/>
      <c r="D67" s="320"/>
      <c r="E67" s="320"/>
      <c r="F67" s="225"/>
      <c r="G67" s="225"/>
      <c r="H67" s="320"/>
      <c r="I67" s="320"/>
      <c r="J67" s="225"/>
    </row>
    <row r="68" spans="1:10" outlineLevel="1">
      <c r="A68" s="101" t="s">
        <v>2</v>
      </c>
      <c r="B68" s="226"/>
      <c r="C68" s="226"/>
      <c r="D68" s="226"/>
      <c r="E68" s="226"/>
      <c r="F68" s="226">
        <f t="shared" ref="F68:J71" si="8">(F29-F60)/F14</f>
        <v>0.22982304704359086</v>
      </c>
      <c r="G68" s="226">
        <f t="shared" si="8"/>
        <v>0.23140581359263473</v>
      </c>
      <c r="H68" s="226">
        <f t="shared" si="8"/>
        <v>0.2329355108877722</v>
      </c>
      <c r="I68" s="226">
        <f t="shared" si="8"/>
        <v>0.22707674619143431</v>
      </c>
      <c r="J68" s="226">
        <f t="shared" si="8"/>
        <v>0.2310220852593734</v>
      </c>
    </row>
    <row r="69" spans="1:10" outlineLevel="1">
      <c r="A69" s="101" t="s">
        <v>200</v>
      </c>
      <c r="B69" s="226"/>
      <c r="C69" s="226"/>
      <c r="D69" s="90"/>
      <c r="E69" s="90"/>
      <c r="F69" s="226">
        <f t="shared" si="8"/>
        <v>0.24742268041237114</v>
      </c>
      <c r="G69" s="226">
        <f t="shared" si="8"/>
        <v>0.25026221942521504</v>
      </c>
      <c r="H69" s="90">
        <f t="shared" si="8"/>
        <v>0.2534707614640303</v>
      </c>
      <c r="I69" s="90">
        <f t="shared" si="8"/>
        <v>0.25817555938037867</v>
      </c>
      <c r="J69" s="226">
        <f t="shared" si="8"/>
        <v>0.24586108468125595</v>
      </c>
    </row>
    <row r="70" spans="1:10" outlineLevel="1">
      <c r="A70" s="101" t="s">
        <v>3</v>
      </c>
      <c r="B70" s="226"/>
      <c r="C70" s="226"/>
      <c r="D70" s="90"/>
      <c r="E70" s="90"/>
      <c r="F70" s="226">
        <f t="shared" si="8"/>
        <v>0.22522068095838588</v>
      </c>
      <c r="G70" s="226">
        <f t="shared" si="8"/>
        <v>0.23260293763544426</v>
      </c>
      <c r="H70" s="90">
        <f t="shared" si="8"/>
        <v>0.23889702293801854</v>
      </c>
      <c r="I70" s="90">
        <f t="shared" si="8"/>
        <v>0.23155397390272836</v>
      </c>
      <c r="J70" s="226">
        <f t="shared" si="8"/>
        <v>0.23312589755864049</v>
      </c>
    </row>
    <row r="71" spans="1:10" outlineLevel="1">
      <c r="A71" s="101" t="s">
        <v>206</v>
      </c>
      <c r="B71" s="227"/>
      <c r="C71" s="227"/>
      <c r="D71" s="91"/>
      <c r="E71" s="91"/>
      <c r="F71" s="227">
        <f t="shared" si="8"/>
        <v>0.15046554934823092</v>
      </c>
      <c r="G71" s="227">
        <f t="shared" si="8"/>
        <v>0.16334250343878953</v>
      </c>
      <c r="H71" s="91">
        <f t="shared" si="8"/>
        <v>0.1500732064421669</v>
      </c>
      <c r="I71" s="91">
        <f t="shared" si="8"/>
        <v>0.15421853388658369</v>
      </c>
      <c r="J71" s="227">
        <f t="shared" si="8"/>
        <v>0.15134761575673808</v>
      </c>
    </row>
    <row r="72" spans="1:10" outlineLevel="1">
      <c r="A72" s="87"/>
      <c r="B72" s="224"/>
      <c r="C72" s="224"/>
      <c r="D72" s="209"/>
      <c r="E72" s="209"/>
      <c r="F72" s="224"/>
      <c r="G72" s="224"/>
      <c r="H72" s="209"/>
      <c r="I72" s="209"/>
      <c r="J72" s="224"/>
    </row>
    <row r="73" spans="1:10">
      <c r="A73" s="86" t="s">
        <v>38</v>
      </c>
      <c r="B73" s="217"/>
      <c r="C73" s="217"/>
      <c r="D73" s="211"/>
      <c r="E73" s="211"/>
      <c r="F73" s="217">
        <f t="shared" ref="F73:I73" si="9">+F65/F19</f>
        <v>0.21440373214112157</v>
      </c>
      <c r="G73" s="217">
        <f t="shared" si="9"/>
        <v>0.22105902696639715</v>
      </c>
      <c r="H73" s="211">
        <f t="shared" si="9"/>
        <v>0.22184186754148244</v>
      </c>
      <c r="I73" s="211">
        <f t="shared" si="9"/>
        <v>0.22150585118127622</v>
      </c>
      <c r="J73" s="217">
        <f>+J65/J19</f>
        <v>0.21815940838126541</v>
      </c>
    </row>
    <row r="74" spans="1:10">
      <c r="A74" s="86"/>
      <c r="B74" s="204"/>
      <c r="C74" s="204"/>
      <c r="D74" s="219"/>
      <c r="E74" s="219"/>
      <c r="F74" s="204"/>
      <c r="G74" s="204"/>
      <c r="H74" s="219"/>
      <c r="I74" s="219"/>
      <c r="J74" s="204"/>
    </row>
    <row r="75" spans="1:10" s="17" customFormat="1" ht="14.25">
      <c r="A75" s="379" t="s">
        <v>223</v>
      </c>
      <c r="B75" s="4"/>
      <c r="C75" s="4"/>
      <c r="D75" s="4"/>
      <c r="E75" s="4"/>
      <c r="F75" s="4"/>
      <c r="G75" s="4"/>
      <c r="H75" s="4"/>
      <c r="I75" s="4"/>
      <c r="J75" s="4"/>
    </row>
    <row r="76" spans="1:10" ht="14.25">
      <c r="A76" s="86" t="s">
        <v>296</v>
      </c>
    </row>
    <row r="82" spans="1:10" ht="15" customHeight="1">
      <c r="A82" s="86"/>
      <c r="B82" s="210"/>
      <c r="C82" s="210"/>
      <c r="D82" s="210"/>
      <c r="E82" s="210"/>
      <c r="F82" s="210"/>
      <c r="G82" s="210"/>
      <c r="H82" s="210"/>
      <c r="I82" s="210"/>
      <c r="J82" s="210"/>
    </row>
    <row r="83" spans="1:10" ht="15" customHeight="1">
      <c r="A83" s="283"/>
      <c r="B83" s="210"/>
      <c r="C83" s="210"/>
      <c r="D83" s="210"/>
      <c r="E83" s="210"/>
      <c r="F83" s="210"/>
      <c r="G83" s="210"/>
      <c r="H83" s="210"/>
      <c r="I83" s="210"/>
      <c r="J83" s="210"/>
    </row>
    <row r="84" spans="1:10" ht="14.25">
      <c r="A84" s="284"/>
      <c r="B84" s="210"/>
      <c r="C84" s="210"/>
      <c r="D84" s="210"/>
      <c r="E84" s="210"/>
      <c r="F84" s="210"/>
      <c r="G84" s="210"/>
      <c r="H84" s="210"/>
      <c r="I84" s="210"/>
      <c r="J84" s="210"/>
    </row>
    <row r="85" spans="1:10" ht="14.25">
      <c r="A85" s="284"/>
      <c r="B85" s="210"/>
      <c r="C85" s="210"/>
      <c r="D85" s="210"/>
      <c r="E85" s="210"/>
      <c r="F85" s="210"/>
      <c r="G85" s="210"/>
      <c r="H85" s="210"/>
      <c r="I85" s="210"/>
      <c r="J85" s="210"/>
    </row>
    <row r="86" spans="1:10">
      <c r="B86" s="202"/>
      <c r="F86" s="202"/>
      <c r="J86" s="202"/>
    </row>
    <row r="91" spans="1:10">
      <c r="B91" s="286"/>
      <c r="C91" s="286"/>
      <c r="D91" s="286"/>
      <c r="E91" s="286"/>
      <c r="F91" s="286"/>
      <c r="G91" s="286"/>
      <c r="H91" s="286"/>
      <c r="I91" s="286"/>
      <c r="J91" s="286"/>
    </row>
    <row r="92" spans="1:10" s="13" customFormat="1">
      <c r="A92" s="4"/>
      <c r="B92" s="4"/>
      <c r="C92" s="4"/>
      <c r="D92" s="4"/>
      <c r="E92" s="4"/>
      <c r="F92" s="4"/>
      <c r="G92" s="4"/>
      <c r="H92" s="4"/>
      <c r="I92" s="4"/>
      <c r="J92" s="4"/>
    </row>
    <row r="93" spans="1:10" s="13" customFormat="1">
      <c r="A93" s="4"/>
      <c r="B93" s="323"/>
      <c r="C93" s="323"/>
      <c r="D93" s="323"/>
      <c r="E93" s="323"/>
      <c r="F93" s="323"/>
      <c r="G93" s="323"/>
      <c r="H93" s="323"/>
      <c r="I93" s="323"/>
      <c r="J93" s="323"/>
    </row>
    <row r="94" spans="1:10" s="13" customFormat="1">
      <c r="A94" s="4"/>
      <c r="B94" s="4"/>
      <c r="C94" s="4"/>
      <c r="D94" s="4"/>
      <c r="E94" s="4"/>
      <c r="F94" s="4"/>
      <c r="G94" s="4"/>
      <c r="H94" s="4"/>
      <c r="I94" s="4"/>
      <c r="J94" s="4"/>
    </row>
    <row r="95" spans="1:10" s="13" customFormat="1">
      <c r="A95" s="4"/>
      <c r="B95" s="4"/>
      <c r="C95" s="4"/>
      <c r="D95" s="4"/>
      <c r="E95" s="4"/>
      <c r="F95" s="4"/>
      <c r="G95" s="4"/>
      <c r="H95" s="4"/>
      <c r="I95" s="4"/>
      <c r="J95" s="4"/>
    </row>
  </sheetData>
  <dataConsolidate link="1"/>
  <phoneticPr fontId="3" type="noConversion"/>
  <pageMargins left="0.70866141732283472" right="0.70866141732283472" top="0.74803149606299213" bottom="0.74803149606299213" header="0.31496062992125984" footer="0.31496062992125984"/>
  <pageSetup paperSize="9" scale="6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G47"/>
  <sheetViews>
    <sheetView showGridLines="0" zoomScaleSheetLayoutView="75" workbookViewId="0">
      <pane xSplit="1" ySplit="4" topLeftCell="B5" activePane="bottomRight" state="frozen"/>
      <selection activeCell="CX25" sqref="CX25"/>
      <selection pane="topRight" activeCell="CX25" sqref="CX25"/>
      <selection pane="bottomLeft" activeCell="CX25" sqref="CX25"/>
      <selection pane="bottomRight"/>
    </sheetView>
  </sheetViews>
  <sheetFormatPr defaultRowHeight="12.75"/>
  <cols>
    <col min="1" max="1" width="58.42578125" style="4" bestFit="1" customWidth="1"/>
    <col min="2" max="2" width="8.140625" style="4" bestFit="1" customWidth="1"/>
    <col min="3" max="5" width="9.140625" style="4"/>
    <col min="6" max="6" width="8.140625" style="4" bestFit="1" customWidth="1"/>
    <col min="7" max="16384" width="9.140625" style="4"/>
  </cols>
  <sheetData>
    <row r="1" spans="1:7" s="13" customFormat="1">
      <c r="A1" s="113" t="s">
        <v>11</v>
      </c>
      <c r="B1" s="330"/>
      <c r="C1" s="331"/>
      <c r="D1" s="331"/>
      <c r="E1" s="332"/>
      <c r="F1" s="113"/>
    </row>
    <row r="2" spans="1:7" s="13" customFormat="1">
      <c r="A2" s="113" t="s">
        <v>53</v>
      </c>
      <c r="B2" s="426"/>
      <c r="C2" s="427"/>
      <c r="D2" s="427"/>
      <c r="E2" s="428"/>
      <c r="F2" s="113"/>
    </row>
    <row r="3" spans="1:7" ht="14.25">
      <c r="A3" s="114"/>
      <c r="B3" s="177" t="s">
        <v>290</v>
      </c>
      <c r="C3" s="175"/>
      <c r="D3" s="175"/>
      <c r="E3" s="333"/>
      <c r="F3" s="175">
        <v>2018</v>
      </c>
    </row>
    <row r="4" spans="1:7">
      <c r="A4" s="114" t="s">
        <v>1</v>
      </c>
      <c r="B4" s="177" t="s">
        <v>9</v>
      </c>
      <c r="C4" s="175" t="s">
        <v>8</v>
      </c>
      <c r="D4" s="175" t="s">
        <v>7</v>
      </c>
      <c r="E4" s="333" t="s">
        <v>10</v>
      </c>
      <c r="F4" s="175" t="s">
        <v>9</v>
      </c>
    </row>
    <row r="5" spans="1:7">
      <c r="A5" s="19" t="s">
        <v>18</v>
      </c>
      <c r="B5" s="334">
        <v>37383</v>
      </c>
      <c r="C5" s="21">
        <v>36295</v>
      </c>
      <c r="D5" s="319">
        <v>34992</v>
      </c>
      <c r="E5" s="335">
        <v>35151</v>
      </c>
      <c r="F5" s="21">
        <v>28993</v>
      </c>
    </row>
    <row r="6" spans="1:7">
      <c r="A6" s="19" t="s">
        <v>44</v>
      </c>
      <c r="B6" s="334">
        <v>2954</v>
      </c>
      <c r="C6" s="21">
        <v>2892</v>
      </c>
      <c r="D6" s="21">
        <v>2833</v>
      </c>
      <c r="E6" s="336">
        <v>2934</v>
      </c>
      <c r="F6" s="21">
        <v>1909</v>
      </c>
    </row>
    <row r="7" spans="1:7">
      <c r="A7" s="19" t="s">
        <v>45</v>
      </c>
      <c r="B7" s="334">
        <v>9720</v>
      </c>
      <c r="C7" s="21">
        <v>9450</v>
      </c>
      <c r="D7" s="21">
        <v>9226</v>
      </c>
      <c r="E7" s="336">
        <v>9523</v>
      </c>
      <c r="F7" s="21">
        <v>7674</v>
      </c>
    </row>
    <row r="8" spans="1:7" s="13" customFormat="1">
      <c r="A8" s="19" t="s">
        <v>85</v>
      </c>
      <c r="B8" s="334">
        <v>2329</v>
      </c>
      <c r="C8" s="21">
        <v>2287</v>
      </c>
      <c r="D8" s="21">
        <v>2177</v>
      </c>
      <c r="E8" s="336">
        <v>2098</v>
      </c>
      <c r="F8" s="21">
        <v>1041</v>
      </c>
      <c r="G8" s="4"/>
    </row>
    <row r="9" spans="1:7">
      <c r="A9" s="22" t="s">
        <v>19</v>
      </c>
      <c r="B9" s="337">
        <v>1496</v>
      </c>
      <c r="C9" s="23">
        <v>1626</v>
      </c>
      <c r="D9" s="23">
        <v>1699</v>
      </c>
      <c r="E9" s="338">
        <v>1537</v>
      </c>
      <c r="F9" s="23">
        <v>1917</v>
      </c>
    </row>
    <row r="10" spans="1:7">
      <c r="A10" s="24" t="s">
        <v>41</v>
      </c>
      <c r="B10" s="339">
        <f>SUM(B5:B9)</f>
        <v>53882</v>
      </c>
      <c r="C10" s="25">
        <f>SUM(C5:C9)</f>
        <v>52550</v>
      </c>
      <c r="D10" s="25">
        <f>SUM(D5:D9)</f>
        <v>50927</v>
      </c>
      <c r="E10" s="340">
        <f>SUM(E5:E9)</f>
        <v>51243</v>
      </c>
      <c r="F10" s="25">
        <f>SUM(F5:F9)</f>
        <v>41534</v>
      </c>
    </row>
    <row r="11" spans="1:7">
      <c r="A11" s="19" t="s">
        <v>12</v>
      </c>
      <c r="B11" s="334">
        <v>18027</v>
      </c>
      <c r="C11" s="21">
        <v>18341</v>
      </c>
      <c r="D11" s="21">
        <v>18290</v>
      </c>
      <c r="E11" s="336">
        <v>18810</v>
      </c>
      <c r="F11" s="21">
        <v>12054</v>
      </c>
    </row>
    <row r="12" spans="1:7" s="13" customFormat="1">
      <c r="A12" s="19" t="s">
        <v>20</v>
      </c>
      <c r="B12" s="334">
        <v>29991</v>
      </c>
      <c r="C12" s="21">
        <v>28677</v>
      </c>
      <c r="D12" s="21">
        <v>27934</v>
      </c>
      <c r="E12" s="336">
        <v>29994</v>
      </c>
      <c r="F12" s="21">
        <v>23503</v>
      </c>
    </row>
    <row r="13" spans="1:7">
      <c r="A13" s="19" t="s">
        <v>46</v>
      </c>
      <c r="B13" s="334">
        <v>1645</v>
      </c>
      <c r="C13" s="21">
        <v>1754</v>
      </c>
      <c r="D13" s="21">
        <v>1760</v>
      </c>
      <c r="E13" s="336">
        <v>1295</v>
      </c>
      <c r="F13" s="21">
        <v>86</v>
      </c>
    </row>
    <row r="14" spans="1:7">
      <c r="A14" s="19" t="s">
        <v>21</v>
      </c>
      <c r="B14" s="334">
        <v>15191</v>
      </c>
      <c r="C14" s="21">
        <v>14550</v>
      </c>
      <c r="D14" s="21">
        <v>19742</v>
      </c>
      <c r="E14" s="336">
        <v>24496</v>
      </c>
      <c r="F14" s="21">
        <v>23249</v>
      </c>
    </row>
    <row r="15" spans="1:7">
      <c r="A15" s="22" t="s">
        <v>22</v>
      </c>
      <c r="B15" s="337">
        <v>2800</v>
      </c>
      <c r="C15" s="23">
        <v>3231</v>
      </c>
      <c r="D15" s="23">
        <v>2950</v>
      </c>
      <c r="E15" s="338">
        <v>193</v>
      </c>
      <c r="F15" s="23">
        <v>34202</v>
      </c>
    </row>
    <row r="16" spans="1:7">
      <c r="A16" s="26" t="s">
        <v>42</v>
      </c>
      <c r="B16" s="341">
        <f>SUM(B11:B15)</f>
        <v>67654</v>
      </c>
      <c r="C16" s="27">
        <f>SUM(C11:C15)</f>
        <v>66553</v>
      </c>
      <c r="D16" s="27">
        <f>SUM(D11:D15)</f>
        <v>70676</v>
      </c>
      <c r="E16" s="342">
        <f>SUM(E11:E15)</f>
        <v>74788</v>
      </c>
      <c r="F16" s="27">
        <f>SUM(F11:F15)</f>
        <v>93094</v>
      </c>
    </row>
    <row r="17" spans="1:7" ht="15" customHeight="1">
      <c r="A17" s="24" t="s">
        <v>43</v>
      </c>
      <c r="B17" s="339">
        <f>+B10+B16</f>
        <v>121536</v>
      </c>
      <c r="C17" s="25">
        <f>+C10+C16</f>
        <v>119103</v>
      </c>
      <c r="D17" s="25">
        <f>+D10+D16</f>
        <v>121603</v>
      </c>
      <c r="E17" s="340">
        <f>+E10+E16</f>
        <v>126031</v>
      </c>
      <c r="F17" s="25">
        <f>+F10+F16</f>
        <v>134628</v>
      </c>
    </row>
    <row r="18" spans="1:7">
      <c r="A18" s="19"/>
      <c r="B18" s="334"/>
      <c r="C18" s="21"/>
      <c r="D18" s="21"/>
      <c r="E18" s="343"/>
      <c r="F18" s="21"/>
    </row>
    <row r="19" spans="1:7">
      <c r="A19" s="19" t="s">
        <v>93</v>
      </c>
      <c r="B19" s="334">
        <v>56389</v>
      </c>
      <c r="C19" s="21">
        <v>51607</v>
      </c>
      <c r="D19" s="21">
        <v>54616</v>
      </c>
      <c r="E19" s="336">
        <v>60517</v>
      </c>
      <c r="F19" s="21">
        <v>67500</v>
      </c>
    </row>
    <row r="20" spans="1:7">
      <c r="A20" s="22" t="s">
        <v>90</v>
      </c>
      <c r="B20" s="337">
        <v>87</v>
      </c>
      <c r="C20" s="23">
        <v>74</v>
      </c>
      <c r="D20" s="23">
        <v>75</v>
      </c>
      <c r="E20" s="338">
        <v>84</v>
      </c>
      <c r="F20" s="23">
        <v>91</v>
      </c>
    </row>
    <row r="21" spans="1:7">
      <c r="A21" s="24" t="s">
        <v>47</v>
      </c>
      <c r="B21" s="339">
        <f>SUM(B19:B20)</f>
        <v>56476</v>
      </c>
      <c r="C21" s="25">
        <f>SUM(C19:C20)</f>
        <v>51681</v>
      </c>
      <c r="D21" s="25">
        <f>SUM(D19:D20)</f>
        <v>54691</v>
      </c>
      <c r="E21" s="340">
        <f>SUM(E19:E20)</f>
        <v>60601</v>
      </c>
      <c r="F21" s="25">
        <f>SUM(F19:F20)</f>
        <v>67591</v>
      </c>
    </row>
    <row r="22" spans="1:7">
      <c r="A22" s="19" t="s">
        <v>95</v>
      </c>
      <c r="B22" s="334">
        <v>23097</v>
      </c>
      <c r="C22" s="21">
        <v>23315</v>
      </c>
      <c r="D22" s="21">
        <v>23013</v>
      </c>
      <c r="E22" s="336">
        <v>23635</v>
      </c>
      <c r="F22" s="21">
        <v>16652</v>
      </c>
    </row>
    <row r="23" spans="1:7">
      <c r="A23" s="19" t="s">
        <v>48</v>
      </c>
      <c r="B23" s="334">
        <v>4111</v>
      </c>
      <c r="C23" s="21">
        <v>3332</v>
      </c>
      <c r="D23" s="21">
        <v>3252</v>
      </c>
      <c r="E23" s="336">
        <v>3034</v>
      </c>
      <c r="F23" s="21">
        <v>2934</v>
      </c>
    </row>
    <row r="24" spans="1:7">
      <c r="A24" s="19" t="s">
        <v>23</v>
      </c>
      <c r="B24" s="344">
        <v>1651</v>
      </c>
      <c r="C24" s="262">
        <v>1729</v>
      </c>
      <c r="D24" s="262">
        <v>1696</v>
      </c>
      <c r="E24" s="345">
        <v>1720</v>
      </c>
      <c r="F24" s="262">
        <v>1380</v>
      </c>
    </row>
    <row r="25" spans="1:7" s="14" customFormat="1">
      <c r="A25" s="22" t="s">
        <v>86</v>
      </c>
      <c r="B25" s="346">
        <v>435</v>
      </c>
      <c r="C25" s="263">
        <v>611</v>
      </c>
      <c r="D25" s="263">
        <v>669</v>
      </c>
      <c r="E25" s="347">
        <v>438</v>
      </c>
      <c r="F25" s="263">
        <v>624</v>
      </c>
    </row>
    <row r="26" spans="1:7" s="14" customFormat="1">
      <c r="A26" s="24" t="s">
        <v>49</v>
      </c>
      <c r="B26" s="339">
        <f>SUM(B22:B25)</f>
        <v>29294</v>
      </c>
      <c r="C26" s="25">
        <f>SUM(C22:C25)</f>
        <v>28987</v>
      </c>
      <c r="D26" s="25">
        <f>SUM(D22:D25)</f>
        <v>28630</v>
      </c>
      <c r="E26" s="340">
        <f>SUM(E22:E25)</f>
        <v>28827</v>
      </c>
      <c r="F26" s="25">
        <f>SUM(F22:F25)</f>
        <v>21590</v>
      </c>
    </row>
    <row r="27" spans="1:7" s="14" customFormat="1">
      <c r="A27" s="19" t="s">
        <v>95</v>
      </c>
      <c r="B27" s="334">
        <v>1961</v>
      </c>
      <c r="C27" s="21">
        <v>1869</v>
      </c>
      <c r="D27" s="21">
        <v>1602</v>
      </c>
      <c r="E27" s="336">
        <v>1513</v>
      </c>
      <c r="F27" s="21">
        <v>6314</v>
      </c>
    </row>
    <row r="28" spans="1:7" s="14" customFormat="1">
      <c r="A28" s="19" t="s">
        <v>84</v>
      </c>
      <c r="B28" s="334">
        <v>30745</v>
      </c>
      <c r="C28" s="21">
        <v>33785</v>
      </c>
      <c r="D28" s="21">
        <v>33855</v>
      </c>
      <c r="E28" s="336">
        <v>33008</v>
      </c>
      <c r="F28" s="21">
        <v>27419</v>
      </c>
    </row>
    <row r="29" spans="1:7" s="14" customFormat="1">
      <c r="A29" s="19" t="s">
        <v>24</v>
      </c>
      <c r="B29" s="334">
        <v>2085</v>
      </c>
      <c r="C29" s="21">
        <v>1903</v>
      </c>
      <c r="D29" s="21">
        <v>1932</v>
      </c>
      <c r="E29" s="336">
        <v>2026</v>
      </c>
      <c r="F29" s="21">
        <v>1772</v>
      </c>
    </row>
    <row r="30" spans="1:7" s="14" customFormat="1" ht="15" customHeight="1">
      <c r="A30" s="22" t="s">
        <v>51</v>
      </c>
      <c r="B30" s="337">
        <v>975</v>
      </c>
      <c r="C30" s="23">
        <v>878</v>
      </c>
      <c r="D30" s="23">
        <v>893</v>
      </c>
      <c r="E30" s="338">
        <v>56</v>
      </c>
      <c r="F30" s="23">
        <v>9942</v>
      </c>
      <c r="G30" s="4"/>
    </row>
    <row r="31" spans="1:7" s="43" customFormat="1" ht="13.5" customHeight="1">
      <c r="A31" s="26" t="s">
        <v>50</v>
      </c>
      <c r="B31" s="341">
        <f>SUM(B27:B30)</f>
        <v>35766</v>
      </c>
      <c r="C31" s="27">
        <f>SUM(C27:C30)</f>
        <v>38435</v>
      </c>
      <c r="D31" s="27">
        <f>SUM(D27:D30)</f>
        <v>38282</v>
      </c>
      <c r="E31" s="342">
        <f>SUM(E27:E30)</f>
        <v>36603</v>
      </c>
      <c r="F31" s="27">
        <f>SUM(F27:F30)</f>
        <v>45447</v>
      </c>
    </row>
    <row r="32" spans="1:7">
      <c r="A32" s="24" t="s">
        <v>52</v>
      </c>
      <c r="B32" s="339">
        <f>+B21+B26+B31</f>
        <v>121536</v>
      </c>
      <c r="C32" s="25">
        <f>+C21+C26+C31</f>
        <v>119103</v>
      </c>
      <c r="D32" s="25">
        <f>+D21+D26+D31</f>
        <v>121603</v>
      </c>
      <c r="E32" s="340">
        <f>+E21+E26+E31</f>
        <v>126031</v>
      </c>
      <c r="F32" s="25">
        <f>+F21+F26+F31</f>
        <v>134628</v>
      </c>
    </row>
    <row r="33" spans="1:6">
      <c r="A33" s="93"/>
      <c r="B33" s="348"/>
      <c r="C33" s="28"/>
      <c r="D33" s="28"/>
      <c r="E33" s="349"/>
      <c r="F33" s="28"/>
    </row>
    <row r="34" spans="1:6">
      <c r="A34" s="93"/>
      <c r="B34" s="348"/>
      <c r="C34" s="28"/>
      <c r="D34" s="28"/>
      <c r="E34" s="349"/>
      <c r="F34" s="28"/>
    </row>
    <row r="35" spans="1:6">
      <c r="A35" s="24" t="s">
        <v>184</v>
      </c>
      <c r="B35" s="361"/>
      <c r="C35" s="291"/>
      <c r="D35" s="291"/>
      <c r="E35" s="362"/>
      <c r="F35" s="291"/>
    </row>
    <row r="36" spans="1:6">
      <c r="A36" s="19" t="s">
        <v>182</v>
      </c>
      <c r="B36" s="361">
        <f>B17-B15</f>
        <v>118736</v>
      </c>
      <c r="C36" s="291">
        <f>C17-C15</f>
        <v>115872</v>
      </c>
      <c r="D36" s="291">
        <f>D17-D15</f>
        <v>118653</v>
      </c>
      <c r="E36" s="353">
        <f>E17-E15</f>
        <v>125838</v>
      </c>
      <c r="F36" s="291">
        <f>F17-F15</f>
        <v>100426</v>
      </c>
    </row>
    <row r="37" spans="1:6">
      <c r="A37" s="19" t="s">
        <v>25</v>
      </c>
      <c r="B37" s="361">
        <f>-(B24+B25+B28+B29)</f>
        <v>-34916</v>
      </c>
      <c r="C37" s="291">
        <f>-(C24+C25+C28+C29)</f>
        <v>-38028</v>
      </c>
      <c r="D37" s="291">
        <f>-(D24+D25+D28+D29)</f>
        <v>-38152</v>
      </c>
      <c r="E37" s="353">
        <f>-(E24+E25+E28+E29)</f>
        <v>-37192</v>
      </c>
      <c r="F37" s="291">
        <f>-(F24+F25+F28+F29)</f>
        <v>-31195</v>
      </c>
    </row>
    <row r="38" spans="1:6" s="13" customFormat="1">
      <c r="A38" s="26" t="s">
        <v>183</v>
      </c>
      <c r="B38" s="363">
        <f>B36+B37</f>
        <v>83820</v>
      </c>
      <c r="C38" s="364">
        <f>C36+C37</f>
        <v>77844</v>
      </c>
      <c r="D38" s="364">
        <f>D36+D37</f>
        <v>80501</v>
      </c>
      <c r="E38" s="365">
        <f>E36+E37</f>
        <v>88646</v>
      </c>
      <c r="F38" s="364">
        <f>F36+F37</f>
        <v>69231</v>
      </c>
    </row>
    <row r="39" spans="1:6">
      <c r="A39" s="19" t="s">
        <v>207</v>
      </c>
      <c r="B39" s="392">
        <v>76083</v>
      </c>
      <c r="C39" s="291">
        <v>77412</v>
      </c>
      <c r="D39" s="291">
        <v>79725</v>
      </c>
      <c r="E39" s="393">
        <v>82229</v>
      </c>
      <c r="F39" s="292">
        <v>65573</v>
      </c>
    </row>
    <row r="40" spans="1:6">
      <c r="A40" s="19"/>
      <c r="B40" s="348"/>
      <c r="C40" s="28"/>
      <c r="D40" s="28"/>
      <c r="E40" s="349"/>
      <c r="F40" s="28"/>
    </row>
    <row r="41" spans="1:6">
      <c r="A41" s="24" t="s">
        <v>185</v>
      </c>
      <c r="B41" s="348"/>
      <c r="C41" s="28"/>
      <c r="D41" s="28"/>
      <c r="E41" s="349"/>
      <c r="F41" s="28"/>
    </row>
    <row r="42" spans="1:6" ht="26.25" customHeight="1">
      <c r="A42" s="19" t="s">
        <v>149</v>
      </c>
      <c r="B42" s="348">
        <f>-(B22+B23+B27)</f>
        <v>-29169</v>
      </c>
      <c r="C42" s="28">
        <f>-(C22+C23+C27)</f>
        <v>-28516</v>
      </c>
      <c r="D42" s="28">
        <f>-(D22+D23+D27)</f>
        <v>-27867</v>
      </c>
      <c r="E42" s="350">
        <f>-(E22+E23+E27)</f>
        <v>-28182</v>
      </c>
      <c r="F42" s="28">
        <f>-(F22+F23+F27)</f>
        <v>-25900</v>
      </c>
    </row>
    <row r="43" spans="1:6">
      <c r="A43" s="19" t="s">
        <v>179</v>
      </c>
      <c r="B43" s="348">
        <v>-105</v>
      </c>
      <c r="C43" s="28">
        <v>-93</v>
      </c>
      <c r="D43" s="291">
        <v>-89</v>
      </c>
      <c r="E43" s="353">
        <v>-75</v>
      </c>
      <c r="F43" s="291">
        <v>0</v>
      </c>
    </row>
    <row r="44" spans="1:6">
      <c r="A44" s="19" t="s">
        <v>181</v>
      </c>
      <c r="B44" s="348">
        <f>+B13+B14</f>
        <v>16836</v>
      </c>
      <c r="C44" s="28">
        <f>+C13+C14</f>
        <v>16304</v>
      </c>
      <c r="D44" s="28">
        <f>+D13+D14</f>
        <v>21502</v>
      </c>
      <c r="E44" s="350">
        <f>+E13+E14</f>
        <v>25791</v>
      </c>
      <c r="F44" s="28">
        <f>+F13+F14</f>
        <v>23335</v>
      </c>
    </row>
    <row r="45" spans="1:6" s="13" customFormat="1">
      <c r="A45" s="26" t="s">
        <v>180</v>
      </c>
      <c r="B45" s="351">
        <f>B42+B43+B44</f>
        <v>-12438</v>
      </c>
      <c r="C45" s="264">
        <f>C42+C43+C44</f>
        <v>-12305</v>
      </c>
      <c r="D45" s="264">
        <f>D42+D43+D44</f>
        <v>-6454</v>
      </c>
      <c r="E45" s="352">
        <f>E42+E43+E44</f>
        <v>-2466</v>
      </c>
      <c r="F45" s="264">
        <f>F42+F43+F44</f>
        <v>-2565</v>
      </c>
    </row>
    <row r="46" spans="1:6">
      <c r="A46" s="93"/>
      <c r="B46" s="28"/>
      <c r="C46" s="28"/>
      <c r="D46" s="28"/>
      <c r="E46" s="28"/>
      <c r="F46" s="28"/>
    </row>
    <row r="47" spans="1:6" ht="14.25">
      <c r="A47" s="4" t="s">
        <v>305</v>
      </c>
      <c r="B47" s="202"/>
      <c r="C47" s="202"/>
      <c r="D47" s="202"/>
      <c r="E47" s="202"/>
      <c r="F47" s="202"/>
    </row>
  </sheetData>
  <mergeCells count="1">
    <mergeCell ref="B2:E2"/>
  </mergeCells>
  <phoneticPr fontId="3" type="noConversion"/>
  <pageMargins left="0.70866141732283472" right="0.70866141732283472" top="0.74803149606299213" bottom="0.74803149606299213" header="0.31496062992125984" footer="0.31496062992125984"/>
  <pageSetup paperSize="9" scale="8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65"/>
  <sheetViews>
    <sheetView showGridLines="0" workbookViewId="0">
      <pane xSplit="1" ySplit="4" topLeftCell="B8" activePane="bottomRight" state="frozen"/>
      <selection pane="topRight" activeCell="N1" sqref="N1"/>
      <selection pane="bottomLeft" activeCell="A5" sqref="A5"/>
      <selection pane="bottomRight"/>
    </sheetView>
  </sheetViews>
  <sheetFormatPr defaultRowHeight="12" customHeight="1"/>
  <cols>
    <col min="1" max="1" width="47.42578125" style="164" bestFit="1" customWidth="1"/>
    <col min="2" max="2" width="9.140625" style="184"/>
    <col min="3" max="3" width="1" style="309" customWidth="1"/>
    <col min="4" max="6" width="9.140625" style="267"/>
    <col min="7" max="7" width="9.140625" style="184"/>
    <col min="8" max="8" width="2" style="178" customWidth="1"/>
    <col min="9" max="16384" width="9.140625" style="163"/>
  </cols>
  <sheetData>
    <row r="1" spans="1:8" s="167" customFormat="1" ht="12" customHeight="1">
      <c r="A1" s="168" t="s">
        <v>11</v>
      </c>
      <c r="B1" s="179"/>
      <c r="C1" s="294"/>
      <c r="D1" s="239"/>
      <c r="E1" s="239"/>
      <c r="F1" s="239"/>
      <c r="G1" s="179"/>
      <c r="H1" s="310"/>
    </row>
    <row r="2" spans="1:8" s="167" customFormat="1" ht="12" customHeight="1">
      <c r="A2" s="169" t="s">
        <v>199</v>
      </c>
      <c r="B2" s="179"/>
      <c r="C2" s="294"/>
      <c r="D2" s="239"/>
      <c r="E2" s="239"/>
      <c r="F2" s="239"/>
      <c r="G2" s="179"/>
      <c r="H2" s="310"/>
    </row>
    <row r="3" spans="1:8" s="166" customFormat="1" ht="12" customHeight="1">
      <c r="A3" s="170"/>
      <c r="B3" s="180">
        <v>2017</v>
      </c>
      <c r="C3" s="295"/>
      <c r="D3" s="230"/>
      <c r="E3" s="230"/>
      <c r="F3" s="230"/>
      <c r="G3" s="180">
        <v>2018</v>
      </c>
      <c r="H3" s="20"/>
    </row>
    <row r="4" spans="1:8" s="166" customFormat="1" ht="12" customHeight="1">
      <c r="A4" s="171" t="s">
        <v>1</v>
      </c>
      <c r="B4" s="181" t="s">
        <v>9</v>
      </c>
      <c r="C4" s="296"/>
      <c r="D4" s="243" t="s">
        <v>8</v>
      </c>
      <c r="E4" s="243" t="s">
        <v>7</v>
      </c>
      <c r="F4" s="243" t="s">
        <v>10</v>
      </c>
      <c r="G4" s="181" t="s">
        <v>9</v>
      </c>
      <c r="H4" s="20"/>
    </row>
    <row r="5" spans="1:8" s="165" customFormat="1" ht="12" customHeight="1">
      <c r="A5" s="185" t="s">
        <v>116</v>
      </c>
      <c r="B5" s="186"/>
      <c r="C5" s="297"/>
      <c r="D5" s="242"/>
      <c r="E5" s="242"/>
      <c r="F5" s="242"/>
      <c r="G5" s="186"/>
      <c r="H5" s="242"/>
    </row>
    <row r="6" spans="1:8" ht="12" customHeight="1">
      <c r="A6" s="187" t="s">
        <v>54</v>
      </c>
      <c r="B6" s="188">
        <v>5721</v>
      </c>
      <c r="C6" s="293"/>
      <c r="D6" s="240">
        <v>5996</v>
      </c>
      <c r="E6" s="240">
        <v>6248</v>
      </c>
      <c r="F6" s="368">
        <v>6187</v>
      </c>
      <c r="G6" s="188">
        <v>6348</v>
      </c>
      <c r="H6" s="240"/>
    </row>
    <row r="7" spans="1:8" ht="12" customHeight="1">
      <c r="A7" s="187" t="s">
        <v>169</v>
      </c>
      <c r="B7" s="188">
        <v>1158</v>
      </c>
      <c r="C7" s="293"/>
      <c r="D7" s="240">
        <v>1138</v>
      </c>
      <c r="E7" s="240">
        <v>1531</v>
      </c>
      <c r="F7" s="368">
        <v>1283</v>
      </c>
      <c r="G7" s="188">
        <v>1094</v>
      </c>
      <c r="H7" s="240"/>
    </row>
    <row r="8" spans="1:8" ht="12" customHeight="1">
      <c r="A8" s="187" t="s">
        <v>117</v>
      </c>
      <c r="B8" s="188">
        <v>112</v>
      </c>
      <c r="C8" s="293"/>
      <c r="D8" s="240">
        <v>532</v>
      </c>
      <c r="E8" s="240">
        <v>-460</v>
      </c>
      <c r="F8" s="368">
        <v>-258</v>
      </c>
      <c r="G8" s="188">
        <v>25</v>
      </c>
      <c r="H8" s="240"/>
    </row>
    <row r="9" spans="1:8" ht="12" customHeight="1">
      <c r="A9" s="189" t="s">
        <v>62</v>
      </c>
      <c r="B9" s="190">
        <f>SUM(B6:B8)</f>
        <v>6991</v>
      </c>
      <c r="C9" s="298"/>
      <c r="D9" s="241">
        <f>SUM(D6:D8)</f>
        <v>7666</v>
      </c>
      <c r="E9" s="241">
        <f>SUM(E6:E8)</f>
        <v>7319</v>
      </c>
      <c r="F9" s="241">
        <f>SUM(F6:F8)</f>
        <v>7212</v>
      </c>
      <c r="G9" s="190">
        <f>SUM(G6:G8)</f>
        <v>7467</v>
      </c>
      <c r="H9" s="240"/>
    </row>
    <row r="10" spans="1:8" ht="12" customHeight="1">
      <c r="A10" s="187" t="s">
        <v>118</v>
      </c>
      <c r="B10" s="188">
        <v>-823</v>
      </c>
      <c r="C10" s="293"/>
      <c r="D10" s="240">
        <v>608</v>
      </c>
      <c r="E10" s="240">
        <v>583</v>
      </c>
      <c r="F10" s="240">
        <v>-39</v>
      </c>
      <c r="G10" s="188">
        <v>393</v>
      </c>
      <c r="H10" s="240"/>
    </row>
    <row r="11" spans="1:8" ht="12.75" customHeight="1">
      <c r="A11" s="187" t="s">
        <v>119</v>
      </c>
      <c r="B11" s="188">
        <v>-1820</v>
      </c>
      <c r="C11" s="293"/>
      <c r="D11" s="240">
        <v>-2616</v>
      </c>
      <c r="E11" s="240">
        <v>-1450</v>
      </c>
      <c r="F11" s="240">
        <v>-1420</v>
      </c>
      <c r="G11" s="188">
        <v>-1344</v>
      </c>
      <c r="H11" s="240"/>
    </row>
    <row r="12" spans="1:8" ht="17.25" customHeight="1">
      <c r="A12" s="187" t="s">
        <v>173</v>
      </c>
      <c r="B12" s="201">
        <v>-109</v>
      </c>
      <c r="C12" s="299"/>
      <c r="D12" s="247">
        <v>-885</v>
      </c>
      <c r="E12" s="247">
        <v>-105</v>
      </c>
      <c r="F12" s="247">
        <v>-181</v>
      </c>
      <c r="G12" s="201">
        <v>-102</v>
      </c>
      <c r="H12" s="240"/>
    </row>
    <row r="13" spans="1:8" ht="12" customHeight="1">
      <c r="A13" s="187" t="s">
        <v>64</v>
      </c>
      <c r="B13" s="188">
        <v>-355</v>
      </c>
      <c r="C13" s="293"/>
      <c r="D13" s="240">
        <v>208</v>
      </c>
      <c r="E13" s="240">
        <v>308</v>
      </c>
      <c r="F13" s="240">
        <v>1236</v>
      </c>
      <c r="G13" s="188">
        <v>-1708</v>
      </c>
      <c r="H13" s="240"/>
    </row>
    <row r="14" spans="1:8" ht="12" customHeight="1">
      <c r="A14" s="187" t="s">
        <v>114</v>
      </c>
      <c r="B14" s="188">
        <v>-234</v>
      </c>
      <c r="C14" s="293"/>
      <c r="D14" s="240">
        <v>-349</v>
      </c>
      <c r="E14" s="240">
        <v>-371</v>
      </c>
      <c r="F14" s="240">
        <v>-458</v>
      </c>
      <c r="G14" s="188">
        <v>-408</v>
      </c>
      <c r="H14" s="240"/>
    </row>
    <row r="15" spans="1:8" ht="12" customHeight="1">
      <c r="A15" s="187" t="s">
        <v>168</v>
      </c>
      <c r="B15" s="188">
        <v>89</v>
      </c>
      <c r="C15" s="293"/>
      <c r="D15" s="240">
        <v>103</v>
      </c>
      <c r="E15" s="240">
        <v>129</v>
      </c>
      <c r="F15" s="240">
        <v>143</v>
      </c>
      <c r="G15" s="188">
        <v>81</v>
      </c>
      <c r="H15" s="240"/>
    </row>
    <row r="16" spans="1:8" s="165" customFormat="1" ht="12" customHeight="1">
      <c r="A16" s="191" t="s">
        <v>120</v>
      </c>
      <c r="B16" s="244">
        <f>SUM(B9:B15)</f>
        <v>3739</v>
      </c>
      <c r="C16" s="300"/>
      <c r="D16" s="238">
        <f>SUM(D9:D15)</f>
        <v>4735</v>
      </c>
      <c r="E16" s="238">
        <f>SUM(E9:E15)</f>
        <v>6413</v>
      </c>
      <c r="F16" s="238">
        <f>SUM(F9:F15)</f>
        <v>6493</v>
      </c>
      <c r="G16" s="244">
        <f>SUM(G9:G15)</f>
        <v>4379</v>
      </c>
      <c r="H16" s="240"/>
    </row>
    <row r="17" spans="1:8" s="165" customFormat="1" ht="12" customHeight="1">
      <c r="A17" s="185" t="s">
        <v>121</v>
      </c>
      <c r="B17" s="186"/>
      <c r="C17" s="301"/>
      <c r="D17" s="232"/>
      <c r="E17" s="232"/>
      <c r="F17" s="232"/>
      <c r="G17" s="186"/>
      <c r="H17" s="240"/>
    </row>
    <row r="18" spans="1:8" ht="12" customHeight="1">
      <c r="A18" s="187" t="s">
        <v>167</v>
      </c>
      <c r="B18" s="188">
        <v>-363</v>
      </c>
      <c r="C18" s="293"/>
      <c r="D18" s="240">
        <v>-359</v>
      </c>
      <c r="E18" s="240">
        <v>-429</v>
      </c>
      <c r="F18" s="240">
        <v>-591</v>
      </c>
      <c r="G18" s="188">
        <v>-461</v>
      </c>
      <c r="H18" s="240"/>
    </row>
    <row r="19" spans="1:8" ht="12" customHeight="1">
      <c r="A19" s="187" t="s">
        <v>166</v>
      </c>
      <c r="B19" s="188">
        <v>15</v>
      </c>
      <c r="C19" s="293"/>
      <c r="D19" s="240">
        <v>30</v>
      </c>
      <c r="E19" s="240">
        <v>39</v>
      </c>
      <c r="F19" s="240">
        <v>95</v>
      </c>
      <c r="G19" s="188">
        <v>19</v>
      </c>
      <c r="H19" s="240"/>
    </row>
    <row r="20" spans="1:8" ht="12" customHeight="1">
      <c r="A20" s="187" t="s">
        <v>165</v>
      </c>
      <c r="B20" s="188">
        <v>-251</v>
      </c>
      <c r="C20" s="293"/>
      <c r="D20" s="240">
        <v>-230</v>
      </c>
      <c r="E20" s="240">
        <v>-303</v>
      </c>
      <c r="F20" s="240">
        <v>-237</v>
      </c>
      <c r="G20" s="188">
        <v>-244</v>
      </c>
      <c r="H20" s="240"/>
    </row>
    <row r="21" spans="1:8" ht="12" customHeight="1">
      <c r="A21" s="187" t="s">
        <v>164</v>
      </c>
      <c r="B21" s="192">
        <v>2</v>
      </c>
      <c r="C21" s="293"/>
      <c r="D21" s="231">
        <v>0</v>
      </c>
      <c r="E21" s="231">
        <v>0</v>
      </c>
      <c r="F21" s="231">
        <v>0</v>
      </c>
      <c r="G21" s="394">
        <v>0</v>
      </c>
      <c r="H21" s="240"/>
    </row>
    <row r="22" spans="1:8" ht="12" customHeight="1">
      <c r="A22" s="187" t="s">
        <v>163</v>
      </c>
      <c r="B22" s="188">
        <v>-61</v>
      </c>
      <c r="C22" s="293"/>
      <c r="D22" s="240">
        <v>-124</v>
      </c>
      <c r="E22" s="240">
        <v>-325</v>
      </c>
      <c r="F22" s="240">
        <v>-10</v>
      </c>
      <c r="G22" s="188">
        <v>-965</v>
      </c>
      <c r="H22" s="240"/>
    </row>
    <row r="23" spans="1:8" ht="12" customHeight="1">
      <c r="A23" s="187" t="s">
        <v>162</v>
      </c>
      <c r="B23" s="231">
        <v>0</v>
      </c>
      <c r="C23" s="302"/>
      <c r="D23" s="231">
        <v>0</v>
      </c>
      <c r="E23" s="231">
        <v>0</v>
      </c>
      <c r="F23" s="240">
        <v>1560</v>
      </c>
      <c r="G23" s="265">
        <v>296</v>
      </c>
      <c r="H23" s="240"/>
    </row>
    <row r="24" spans="1:8" ht="12" customHeight="1">
      <c r="A24" s="187" t="s">
        <v>161</v>
      </c>
      <c r="B24" s="193">
        <v>8</v>
      </c>
      <c r="C24" s="293"/>
      <c r="D24" s="240">
        <v>33</v>
      </c>
      <c r="E24" s="240">
        <v>113</v>
      </c>
      <c r="F24" s="240">
        <v>630</v>
      </c>
      <c r="G24" s="193">
        <v>-134</v>
      </c>
      <c r="H24" s="240"/>
    </row>
    <row r="25" spans="1:8" s="165" customFormat="1" ht="12" customHeight="1">
      <c r="A25" s="191" t="s">
        <v>127</v>
      </c>
      <c r="B25" s="244">
        <f>SUM(B18:B24)</f>
        <v>-650</v>
      </c>
      <c r="C25" s="300"/>
      <c r="D25" s="238">
        <f>SUM(D18:D24)</f>
        <v>-650</v>
      </c>
      <c r="E25" s="238">
        <f>SUM(E18:E24)</f>
        <v>-905</v>
      </c>
      <c r="F25" s="238">
        <f>SUM(F18:F24)</f>
        <v>1447</v>
      </c>
      <c r="G25" s="244">
        <f>SUM(G18:G24)</f>
        <v>-1489</v>
      </c>
      <c r="H25" s="240"/>
    </row>
    <row r="26" spans="1:8" s="165" customFormat="1" ht="12" customHeight="1">
      <c r="A26" s="185" t="s">
        <v>128</v>
      </c>
      <c r="B26" s="186"/>
      <c r="C26" s="301"/>
      <c r="D26" s="232"/>
      <c r="E26" s="232"/>
      <c r="F26" s="232"/>
      <c r="G26" s="186"/>
      <c r="H26" s="240"/>
    </row>
    <row r="27" spans="1:8" ht="12" customHeight="1">
      <c r="A27" s="187" t="s">
        <v>129</v>
      </c>
      <c r="B27" s="240">
        <v>1</v>
      </c>
      <c r="C27" s="293"/>
      <c r="D27" s="240">
        <v>-4126</v>
      </c>
      <c r="E27" s="231">
        <v>0</v>
      </c>
      <c r="F27" s="240">
        <v>-4127</v>
      </c>
      <c r="G27" s="394">
        <v>0</v>
      </c>
      <c r="H27" s="240"/>
    </row>
    <row r="28" spans="1:8" ht="12" customHeight="1">
      <c r="A28" s="187" t="s">
        <v>130</v>
      </c>
      <c r="B28" s="231">
        <v>0</v>
      </c>
      <c r="C28" s="302"/>
      <c r="D28" s="231">
        <v>0</v>
      </c>
      <c r="E28" s="240">
        <v>-3</v>
      </c>
      <c r="F28" s="231">
        <v>0</v>
      </c>
      <c r="G28" s="394">
        <v>0</v>
      </c>
      <c r="H28" s="240"/>
    </row>
    <row r="29" spans="1:8" ht="12" customHeight="1">
      <c r="A29" s="187" t="s">
        <v>131</v>
      </c>
      <c r="B29" s="240">
        <v>6</v>
      </c>
      <c r="C29" s="302"/>
      <c r="D29" s="311">
        <v>-23</v>
      </c>
      <c r="E29" s="231">
        <v>0</v>
      </c>
      <c r="F29" s="240">
        <v>-2</v>
      </c>
      <c r="G29" s="394">
        <v>0</v>
      </c>
      <c r="H29" s="240"/>
    </row>
    <row r="30" spans="1:8" ht="12" customHeight="1">
      <c r="A30" s="187" t="s">
        <v>77</v>
      </c>
      <c r="B30" s="231">
        <v>0</v>
      </c>
      <c r="C30" s="302"/>
      <c r="D30" s="231">
        <v>0</v>
      </c>
      <c r="E30" s="231">
        <v>0</v>
      </c>
      <c r="F30" s="231">
        <v>0</v>
      </c>
      <c r="G30" s="394">
        <v>0</v>
      </c>
      <c r="H30" s="240"/>
    </row>
    <row r="31" spans="1:8" ht="12" customHeight="1">
      <c r="A31" s="187" t="s">
        <v>132</v>
      </c>
      <c r="B31" s="188">
        <v>-520</v>
      </c>
      <c r="C31" s="293"/>
      <c r="D31" s="240">
        <v>399</v>
      </c>
      <c r="E31" s="240">
        <v>66</v>
      </c>
      <c r="F31" s="240">
        <v>-181</v>
      </c>
      <c r="G31" s="188">
        <v>-479</v>
      </c>
      <c r="H31" s="240"/>
    </row>
    <row r="32" spans="1:8" ht="12" customHeight="1">
      <c r="A32" s="187" t="s">
        <v>133</v>
      </c>
      <c r="B32" s="188">
        <v>1193</v>
      </c>
      <c r="C32" s="293"/>
      <c r="D32" s="240">
        <v>-343</v>
      </c>
      <c r="E32" s="240">
        <v>-176</v>
      </c>
      <c r="F32" s="240">
        <v>91</v>
      </c>
      <c r="G32" s="188">
        <v>-2381</v>
      </c>
      <c r="H32" s="240"/>
    </row>
    <row r="33" spans="1:8" s="165" customFormat="1" ht="12" customHeight="1">
      <c r="A33" s="191" t="s">
        <v>134</v>
      </c>
      <c r="B33" s="244">
        <f>SUM(B27:B32)</f>
        <v>680</v>
      </c>
      <c r="C33" s="300"/>
      <c r="D33" s="238">
        <f>SUM(D27:D32)</f>
        <v>-4093</v>
      </c>
      <c r="E33" s="238">
        <f>SUM(E27:E32)</f>
        <v>-113</v>
      </c>
      <c r="F33" s="238">
        <f>SUM(F27:F32)</f>
        <v>-4219</v>
      </c>
      <c r="G33" s="244">
        <f>SUM(G27:G32)</f>
        <v>-2860</v>
      </c>
      <c r="H33" s="240"/>
    </row>
    <row r="34" spans="1:8" ht="12" customHeight="1">
      <c r="A34" s="185"/>
      <c r="B34" s="188"/>
      <c r="C34" s="293"/>
      <c r="D34" s="240"/>
      <c r="E34" s="240"/>
      <c r="F34" s="240"/>
      <c r="G34" s="188"/>
      <c r="H34" s="240"/>
    </row>
    <row r="35" spans="1:8" s="165" customFormat="1" ht="12" customHeight="1">
      <c r="A35" s="185" t="s">
        <v>135</v>
      </c>
      <c r="B35" s="186">
        <f>+B16+B25+B33</f>
        <v>3769</v>
      </c>
      <c r="C35" s="301"/>
      <c r="D35" s="232">
        <f>+D16+D25+D33</f>
        <v>-8</v>
      </c>
      <c r="E35" s="232">
        <f>+E16+E25+E33</f>
        <v>5395</v>
      </c>
      <c r="F35" s="232">
        <f>+F16+F25+F33</f>
        <v>3721</v>
      </c>
      <c r="G35" s="186">
        <f>+G16+G25+G33</f>
        <v>30</v>
      </c>
      <c r="H35" s="240"/>
    </row>
    <row r="36" spans="1:8" ht="12" customHeight="1">
      <c r="A36" s="187" t="s">
        <v>160</v>
      </c>
      <c r="B36" s="188">
        <v>11492</v>
      </c>
      <c r="C36" s="293" t="s">
        <v>215</v>
      </c>
      <c r="D36" s="312">
        <v>15191</v>
      </c>
      <c r="E36" s="312">
        <v>14550.400256158</v>
      </c>
      <c r="F36" s="312">
        <v>19742.336036503897</v>
      </c>
      <c r="G36" s="395">
        <v>24496.315993240001</v>
      </c>
      <c r="H36" s="240"/>
    </row>
    <row r="37" spans="1:8" ht="12" customHeight="1">
      <c r="A37" s="187" t="s">
        <v>159</v>
      </c>
      <c r="B37" s="188">
        <v>12</v>
      </c>
      <c r="C37" s="293"/>
      <c r="D37" s="240">
        <v>-178</v>
      </c>
      <c r="E37" s="240">
        <v>-234</v>
      </c>
      <c r="F37" s="240">
        <v>527</v>
      </c>
      <c r="G37" s="188">
        <v>978</v>
      </c>
      <c r="H37" s="240"/>
    </row>
    <row r="38" spans="1:8" ht="12" customHeight="1">
      <c r="A38" s="187" t="s">
        <v>201</v>
      </c>
      <c r="B38" s="188">
        <v>-81.983058849999992</v>
      </c>
      <c r="C38" s="293"/>
      <c r="D38" s="240">
        <v>-454.59974384199995</v>
      </c>
      <c r="E38" s="240">
        <v>30.935780345899957</v>
      </c>
      <c r="F38" s="240">
        <v>506</v>
      </c>
      <c r="G38" s="188">
        <v>-2255.3015706711999</v>
      </c>
      <c r="H38" s="240"/>
    </row>
    <row r="39" spans="1:8" s="165" customFormat="1" ht="12" customHeight="1">
      <c r="A39" s="191" t="s">
        <v>158</v>
      </c>
      <c r="B39" s="244">
        <f>SUM(B35:B38)</f>
        <v>15191.016941149999</v>
      </c>
      <c r="C39" s="300"/>
      <c r="D39" s="238">
        <f>SUM(D35:D38)</f>
        <v>14550.400256158</v>
      </c>
      <c r="E39" s="238">
        <f>SUM(E35:E38)</f>
        <v>19742.336036503897</v>
      </c>
      <c r="F39" s="238">
        <f>SUM(F35:F38)</f>
        <v>24496.336036503897</v>
      </c>
      <c r="G39" s="244">
        <f>SUM(G35:G38)</f>
        <v>23249.014422568802</v>
      </c>
      <c r="H39" s="240"/>
    </row>
    <row r="40" spans="1:8" ht="12" customHeight="1">
      <c r="A40" s="318" t="s">
        <v>216</v>
      </c>
      <c r="B40" s="188"/>
      <c r="C40" s="293"/>
      <c r="D40" s="240"/>
      <c r="E40" s="240"/>
      <c r="F40" s="240"/>
      <c r="G40" s="188"/>
      <c r="H40" s="240"/>
    </row>
    <row r="41" spans="1:8" ht="12" customHeight="1">
      <c r="A41" s="194" t="s">
        <v>57</v>
      </c>
      <c r="B41" s="195"/>
      <c r="C41" s="303"/>
      <c r="D41" s="237"/>
      <c r="E41" s="237"/>
      <c r="F41" s="237"/>
      <c r="G41" s="195"/>
      <c r="H41" s="240"/>
    </row>
    <row r="42" spans="1:8" ht="12" customHeight="1">
      <c r="A42" s="196" t="s">
        <v>44</v>
      </c>
      <c r="B42" s="197">
        <v>262</v>
      </c>
      <c r="C42" s="304"/>
      <c r="D42" s="236">
        <v>246</v>
      </c>
      <c r="E42" s="236">
        <v>238</v>
      </c>
      <c r="F42" s="236">
        <v>245</v>
      </c>
      <c r="G42" s="197">
        <v>244</v>
      </c>
      <c r="H42" s="240"/>
    </row>
    <row r="43" spans="1:8" ht="12" customHeight="1">
      <c r="A43" s="196" t="s">
        <v>45</v>
      </c>
      <c r="B43" s="197">
        <v>451</v>
      </c>
      <c r="C43" s="304"/>
      <c r="D43" s="236">
        <v>440</v>
      </c>
      <c r="E43" s="236">
        <v>430</v>
      </c>
      <c r="F43" s="236">
        <v>438</v>
      </c>
      <c r="G43" s="197">
        <v>411</v>
      </c>
      <c r="H43" s="240"/>
    </row>
    <row r="44" spans="1:8" ht="12" customHeight="1">
      <c r="A44" s="196" t="s">
        <v>18</v>
      </c>
      <c r="B44" s="197">
        <v>445</v>
      </c>
      <c r="C44" s="304"/>
      <c r="D44" s="236">
        <v>452</v>
      </c>
      <c r="E44" s="236">
        <v>863</v>
      </c>
      <c r="F44" s="236">
        <v>600</v>
      </c>
      <c r="G44" s="197">
        <v>439</v>
      </c>
      <c r="H44" s="240"/>
    </row>
    <row r="45" spans="1:8" ht="12" customHeight="1">
      <c r="A45" s="198" t="s">
        <v>157</v>
      </c>
      <c r="B45" s="246">
        <f>SUM(B42:B44)</f>
        <v>1158</v>
      </c>
      <c r="C45" s="305"/>
      <c r="D45" s="235">
        <f>SUM(D42:D44)</f>
        <v>1138</v>
      </c>
      <c r="E45" s="235">
        <f>SUM(E42:E44)</f>
        <v>1531</v>
      </c>
      <c r="F45" s="235">
        <f>SUM(F42:F44)</f>
        <v>1283</v>
      </c>
      <c r="G45" s="246">
        <f>SUM(G42:G44)</f>
        <v>1094</v>
      </c>
      <c r="H45" s="240"/>
    </row>
    <row r="46" spans="1:8" ht="12" customHeight="1">
      <c r="A46" s="185"/>
      <c r="B46" s="182"/>
      <c r="C46" s="306"/>
      <c r="D46" s="234"/>
      <c r="E46" s="234"/>
      <c r="F46" s="234"/>
      <c r="G46" s="182"/>
      <c r="H46" s="240"/>
    </row>
    <row r="47" spans="1:8" s="165" customFormat="1" ht="12" customHeight="1">
      <c r="A47" s="199" t="s">
        <v>156</v>
      </c>
      <c r="B47" s="183"/>
      <c r="C47" s="307"/>
      <c r="D47" s="233"/>
      <c r="E47" s="233"/>
      <c r="F47" s="233"/>
      <c r="G47" s="183"/>
      <c r="H47" s="240"/>
    </row>
    <row r="48" spans="1:8" s="165" customFormat="1" ht="12" customHeight="1">
      <c r="A48" s="185" t="s">
        <v>135</v>
      </c>
      <c r="B48" s="186">
        <f>+B35</f>
        <v>3769</v>
      </c>
      <c r="C48" s="301"/>
      <c r="D48" s="232">
        <f>+D35</f>
        <v>-8</v>
      </c>
      <c r="E48" s="232">
        <f>+E35</f>
        <v>5395</v>
      </c>
      <c r="F48" s="232">
        <f>+F35</f>
        <v>3721</v>
      </c>
      <c r="G48" s="186">
        <f>+G35</f>
        <v>30</v>
      </c>
      <c r="H48" s="240"/>
    </row>
    <row r="49" spans="1:8" ht="12" customHeight="1">
      <c r="A49" s="187" t="s">
        <v>155</v>
      </c>
      <c r="B49" s="188"/>
      <c r="C49" s="293"/>
      <c r="D49" s="240"/>
      <c r="E49" s="240"/>
      <c r="F49" s="240"/>
      <c r="G49" s="188"/>
      <c r="H49" s="240"/>
    </row>
    <row r="50" spans="1:8" ht="12" customHeight="1">
      <c r="A50" s="187" t="s">
        <v>174</v>
      </c>
      <c r="B50" s="255"/>
      <c r="C50" s="308"/>
      <c r="D50" s="254">
        <v>772</v>
      </c>
      <c r="E50" s="254"/>
      <c r="F50" s="254"/>
      <c r="G50" s="255"/>
      <c r="H50" s="240"/>
    </row>
    <row r="51" spans="1:8" ht="12" customHeight="1">
      <c r="A51" s="187" t="str">
        <f>A32</f>
        <v>Change in interest-bearing liabilities</v>
      </c>
      <c r="B51" s="255">
        <f>-B32</f>
        <v>-1193</v>
      </c>
      <c r="C51" s="254"/>
      <c r="D51" s="254">
        <f>-D32</f>
        <v>343</v>
      </c>
      <c r="E51" s="254">
        <f>-E32</f>
        <v>176</v>
      </c>
      <c r="F51" s="254">
        <f>-F32</f>
        <v>-91</v>
      </c>
      <c r="G51" s="255">
        <f>-G32</f>
        <v>2381</v>
      </c>
      <c r="H51" s="240"/>
    </row>
    <row r="52" spans="1:8" ht="12" customHeight="1">
      <c r="A52" s="187" t="str">
        <f>A31</f>
        <v>Repurchase and sales of own shares</v>
      </c>
      <c r="B52" s="255">
        <f>-B31</f>
        <v>520</v>
      </c>
      <c r="C52" s="254"/>
      <c r="D52" s="254">
        <f>-D31</f>
        <v>-399</v>
      </c>
      <c r="E52" s="254">
        <f>-E31</f>
        <v>-66</v>
      </c>
      <c r="F52" s="254">
        <f>-F31</f>
        <v>181</v>
      </c>
      <c r="G52" s="255">
        <f>-G31</f>
        <v>479</v>
      </c>
      <c r="H52" s="240"/>
    </row>
    <row r="53" spans="1:8" ht="12" customHeight="1">
      <c r="A53" s="187" t="str">
        <f>A27</f>
        <v>Dividends paid</v>
      </c>
      <c r="B53" s="255">
        <f>-B27</f>
        <v>-1</v>
      </c>
      <c r="C53" s="254"/>
      <c r="D53" s="254">
        <f t="shared" ref="D53:E56" si="0">-D27</f>
        <v>4126</v>
      </c>
      <c r="E53" s="321">
        <f t="shared" si="0"/>
        <v>0</v>
      </c>
      <c r="F53" s="312">
        <f t="shared" ref="F53:G56" si="1">-F27</f>
        <v>4127</v>
      </c>
      <c r="G53" s="369">
        <f t="shared" si="1"/>
        <v>0</v>
      </c>
      <c r="H53" s="240"/>
    </row>
    <row r="54" spans="1:8" ht="12" customHeight="1">
      <c r="A54" s="187" t="str">
        <f>A28</f>
        <v>Dividends paid to non-controlling interest</v>
      </c>
      <c r="B54" s="369">
        <f>-B28</f>
        <v>0</v>
      </c>
      <c r="C54" s="321"/>
      <c r="D54" s="321">
        <f t="shared" si="0"/>
        <v>0</v>
      </c>
      <c r="E54" s="312">
        <f t="shared" si="0"/>
        <v>3</v>
      </c>
      <c r="F54" s="321">
        <f t="shared" si="1"/>
        <v>0</v>
      </c>
      <c r="G54" s="369">
        <f t="shared" si="1"/>
        <v>0</v>
      </c>
      <c r="H54" s="240"/>
    </row>
    <row r="55" spans="1:8" ht="12" customHeight="1">
      <c r="A55" s="187" t="str">
        <f>A29</f>
        <v>Acquisition of non-controlling interest</v>
      </c>
      <c r="B55" s="255">
        <f>-B29</f>
        <v>-6</v>
      </c>
      <c r="C55" s="321"/>
      <c r="D55" s="312">
        <f t="shared" si="0"/>
        <v>23</v>
      </c>
      <c r="E55" s="321">
        <f t="shared" si="0"/>
        <v>0</v>
      </c>
      <c r="F55" s="312">
        <f t="shared" si="1"/>
        <v>2</v>
      </c>
      <c r="G55" s="369">
        <f t="shared" si="1"/>
        <v>0</v>
      </c>
      <c r="H55" s="240"/>
    </row>
    <row r="56" spans="1:8" ht="12" customHeight="1">
      <c r="A56" s="200" t="str">
        <f>A30</f>
        <v>Redemption of shares</v>
      </c>
      <c r="B56" s="369">
        <f>-B30</f>
        <v>0</v>
      </c>
      <c r="C56" s="321"/>
      <c r="D56" s="321">
        <f t="shared" si="0"/>
        <v>0</v>
      </c>
      <c r="E56" s="321">
        <f t="shared" si="0"/>
        <v>0</v>
      </c>
      <c r="F56" s="321">
        <f t="shared" si="1"/>
        <v>0</v>
      </c>
      <c r="G56" s="369">
        <f t="shared" si="1"/>
        <v>0</v>
      </c>
      <c r="H56" s="240"/>
    </row>
    <row r="57" spans="1:8" ht="12" customHeight="1">
      <c r="A57" s="187" t="s">
        <v>154</v>
      </c>
      <c r="B57" s="255">
        <f>-B22-B23</f>
        <v>61</v>
      </c>
      <c r="C57" s="254"/>
      <c r="D57" s="254">
        <f>-D22-D23</f>
        <v>124</v>
      </c>
      <c r="E57" s="254">
        <f>-E22-E23</f>
        <v>325</v>
      </c>
      <c r="F57" s="254">
        <f>-F22-F23</f>
        <v>-1550</v>
      </c>
      <c r="G57" s="255">
        <f>-G22-G23</f>
        <v>669</v>
      </c>
      <c r="H57" s="240"/>
    </row>
    <row r="58" spans="1:8" ht="12" customHeight="1">
      <c r="A58" s="187" t="s">
        <v>153</v>
      </c>
      <c r="B58" s="255" t="s">
        <v>147</v>
      </c>
      <c r="C58" s="254"/>
      <c r="D58" s="254" t="s">
        <v>147</v>
      </c>
      <c r="E58" s="254" t="s">
        <v>147</v>
      </c>
      <c r="F58" s="254" t="s">
        <v>147</v>
      </c>
      <c r="G58" s="255" t="s">
        <v>147</v>
      </c>
      <c r="H58" s="240"/>
    </row>
    <row r="59" spans="1:8" ht="12" customHeight="1">
      <c r="A59" s="187" t="s">
        <v>177</v>
      </c>
      <c r="B59" s="312">
        <v>360</v>
      </c>
      <c r="C59" s="312"/>
      <c r="D59" s="312">
        <v>-798</v>
      </c>
      <c r="E59" s="312">
        <v>-825</v>
      </c>
      <c r="F59" s="312">
        <v>-153</v>
      </c>
      <c r="G59" s="396">
        <v>-835</v>
      </c>
      <c r="H59" s="240"/>
    </row>
    <row r="60" spans="1:8" ht="12" customHeight="1">
      <c r="A60" s="187" t="s">
        <v>208</v>
      </c>
      <c r="B60" s="321"/>
      <c r="C60" s="321"/>
      <c r="D60" s="370"/>
      <c r="E60" s="371"/>
      <c r="F60" s="312">
        <v>-737</v>
      </c>
      <c r="G60" s="369"/>
      <c r="H60" s="240"/>
    </row>
    <row r="61" spans="1:8" ht="12" customHeight="1">
      <c r="A61" s="187" t="s">
        <v>187</v>
      </c>
      <c r="B61" s="312"/>
      <c r="C61" s="312"/>
      <c r="D61" s="312">
        <v>655</v>
      </c>
      <c r="E61" s="312"/>
      <c r="F61" s="312"/>
      <c r="G61" s="396"/>
      <c r="H61" s="240"/>
    </row>
    <row r="62" spans="1:8" s="165" customFormat="1" ht="12" customHeight="1">
      <c r="A62" s="191" t="s">
        <v>67</v>
      </c>
      <c r="B62" s="372">
        <f>SUM(B48:B61)</f>
        <v>3510</v>
      </c>
      <c r="C62" s="372"/>
      <c r="D62" s="372">
        <f>SUM(D48:D61)</f>
        <v>4838</v>
      </c>
      <c r="E62" s="372">
        <f>SUM(E48:E61)</f>
        <v>5008</v>
      </c>
      <c r="F62" s="372">
        <f>SUM(F48:F61)</f>
        <v>5500</v>
      </c>
      <c r="G62" s="397">
        <f>SUM(G48:G61)</f>
        <v>2724</v>
      </c>
      <c r="H62" s="240"/>
    </row>
    <row r="63" spans="1:8" ht="17.25" customHeight="1">
      <c r="A63" s="290" t="s">
        <v>297</v>
      </c>
      <c r="B63" s="253"/>
      <c r="C63" s="290"/>
      <c r="D63" s="166"/>
      <c r="E63" s="166"/>
      <c r="F63" s="166"/>
      <c r="G63" s="253"/>
    </row>
    <row r="64" spans="1:8" ht="12" customHeight="1">
      <c r="A64" s="251"/>
      <c r="B64" s="255"/>
      <c r="C64" s="308"/>
      <c r="D64" s="254"/>
      <c r="E64" s="254"/>
      <c r="F64" s="254"/>
      <c r="G64" s="255"/>
      <c r="H64" s="245"/>
    </row>
    <row r="65" spans="1:7" ht="12" customHeight="1">
      <c r="A65" s="252"/>
      <c r="B65" s="253"/>
      <c r="C65" s="290"/>
      <c r="D65" s="166"/>
      <c r="E65" s="166"/>
      <c r="F65" s="166"/>
      <c r="G65" s="253"/>
    </row>
  </sheetData>
  <pageMargins left="0.70866141732283472" right="0.70866141732283472" top="0.74803149606299213" bottom="0.74803149606299213" header="0.31496062992125984" footer="0.31496062992125984"/>
  <pageSetup paperSize="9" scale="64" orientation="landscape" r:id="rId1"/>
  <ignoredErrors>
    <ignoredError sqref="A51:A56 B61:B62 B51:B58"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C66"/>
  <sheetViews>
    <sheetView showGridLines="0" workbookViewId="0"/>
  </sheetViews>
  <sheetFormatPr defaultRowHeight="12.75"/>
  <cols>
    <col min="1" max="1" width="38.140625" style="153" customWidth="1"/>
    <col min="2" max="2" width="9.28515625" style="159" customWidth="1"/>
    <col min="3" max="3" width="9.140625" style="106"/>
    <col min="4" max="16384" width="9.140625" style="153"/>
  </cols>
  <sheetData>
    <row r="1" spans="1:3">
      <c r="A1" s="172" t="s">
        <v>11</v>
      </c>
      <c r="B1" s="126"/>
    </row>
    <row r="2" spans="1:3">
      <c r="A2" s="172" t="s">
        <v>178</v>
      </c>
      <c r="B2" s="126"/>
      <c r="C2" s="355"/>
    </row>
    <row r="3" spans="1:3">
      <c r="A3" s="172" t="s">
        <v>39</v>
      </c>
      <c r="B3" s="176">
        <v>2018</v>
      </c>
      <c r="C3" s="355"/>
    </row>
    <row r="4" spans="1:3">
      <c r="A4" s="114" t="s">
        <v>0</v>
      </c>
      <c r="B4" s="175" t="s">
        <v>9</v>
      </c>
    </row>
    <row r="5" spans="1:3" s="1" customFormat="1">
      <c r="A5" s="174" t="s">
        <v>144</v>
      </c>
      <c r="B5" s="366">
        <v>1</v>
      </c>
      <c r="C5" s="202"/>
    </row>
    <row r="6" spans="1:3">
      <c r="A6" s="174" t="s">
        <v>143</v>
      </c>
      <c r="B6" s="366">
        <v>-4</v>
      </c>
    </row>
    <row r="7" spans="1:3">
      <c r="A7" s="174" t="s">
        <v>214</v>
      </c>
      <c r="B7" s="366">
        <v>9</v>
      </c>
    </row>
    <row r="8" spans="1:3">
      <c r="A8" s="174" t="s">
        <v>146</v>
      </c>
      <c r="B8" s="367" t="s">
        <v>147</v>
      </c>
    </row>
    <row r="9" spans="1:3">
      <c r="A9" s="174" t="s">
        <v>145</v>
      </c>
      <c r="B9" s="367">
        <f>SUM(B5:B8)</f>
        <v>6</v>
      </c>
    </row>
    <row r="10" spans="1:3">
      <c r="A10" s="114" t="s">
        <v>2</v>
      </c>
      <c r="B10" s="175" t="str">
        <f>+B$4</f>
        <v>Q1</v>
      </c>
    </row>
    <row r="11" spans="1:3">
      <c r="A11" s="174" t="s">
        <v>144</v>
      </c>
      <c r="B11" s="268">
        <v>1</v>
      </c>
    </row>
    <row r="12" spans="1:3">
      <c r="A12" s="174" t="s">
        <v>143</v>
      </c>
      <c r="B12" s="268">
        <v>-4</v>
      </c>
    </row>
    <row r="13" spans="1:3">
      <c r="A13" s="174" t="s">
        <v>214</v>
      </c>
      <c r="B13" s="268">
        <v>13</v>
      </c>
    </row>
    <row r="14" spans="1:3">
      <c r="A14" s="174" t="s">
        <v>146</v>
      </c>
      <c r="B14" s="268"/>
    </row>
    <row r="15" spans="1:3">
      <c r="A15" s="174" t="s">
        <v>145</v>
      </c>
      <c r="B15" s="268">
        <f>SUM(B11:B14)</f>
        <v>10</v>
      </c>
    </row>
    <row r="16" spans="1:3">
      <c r="A16" s="114" t="s">
        <v>200</v>
      </c>
      <c r="B16" s="175" t="str">
        <f>+B$4</f>
        <v>Q1</v>
      </c>
    </row>
    <row r="17" spans="1:2">
      <c r="A17" s="174" t="s">
        <v>144</v>
      </c>
      <c r="B17" s="268">
        <v>2</v>
      </c>
    </row>
    <row r="18" spans="1:2">
      <c r="A18" s="174" t="s">
        <v>143</v>
      </c>
      <c r="B18" s="268">
        <v>-5</v>
      </c>
    </row>
    <row r="19" spans="1:2">
      <c r="A19" s="174" t="s">
        <v>214</v>
      </c>
      <c r="B19" s="268">
        <v>2</v>
      </c>
    </row>
    <row r="20" spans="1:2">
      <c r="A20" s="174" t="s">
        <v>146</v>
      </c>
      <c r="B20" s="268" t="s">
        <v>147</v>
      </c>
    </row>
    <row r="21" spans="1:2">
      <c r="A21" s="174" t="s">
        <v>145</v>
      </c>
      <c r="B21" s="268">
        <f>SUM(B17:B20)</f>
        <v>-1</v>
      </c>
    </row>
    <row r="22" spans="1:2">
      <c r="A22" s="173" t="s">
        <v>3</v>
      </c>
      <c r="B22" s="175" t="str">
        <f>+B$4</f>
        <v>Q1</v>
      </c>
    </row>
    <row r="23" spans="1:2">
      <c r="A23" s="174" t="s">
        <v>144</v>
      </c>
      <c r="B23" s="155">
        <v>0</v>
      </c>
    </row>
    <row r="24" spans="1:2">
      <c r="A24" s="174" t="s">
        <v>143</v>
      </c>
      <c r="B24" s="155">
        <v>-3</v>
      </c>
    </row>
    <row r="25" spans="1:2">
      <c r="A25" s="174" t="s">
        <v>214</v>
      </c>
      <c r="B25" s="155">
        <v>9</v>
      </c>
    </row>
    <row r="26" spans="1:2">
      <c r="A26" s="174" t="s">
        <v>146</v>
      </c>
      <c r="B26" s="155" t="s">
        <v>147</v>
      </c>
    </row>
    <row r="27" spans="1:2">
      <c r="A27" s="174" t="s">
        <v>145</v>
      </c>
      <c r="B27" s="155">
        <f>SUM(B23:B26)</f>
        <v>6</v>
      </c>
    </row>
    <row r="28" spans="1:2">
      <c r="A28" s="114" t="s">
        <v>206</v>
      </c>
      <c r="B28" s="175" t="str">
        <f>+B$4</f>
        <v>Q1</v>
      </c>
    </row>
    <row r="29" spans="1:2">
      <c r="A29" s="174" t="s">
        <v>144</v>
      </c>
      <c r="B29" s="366">
        <v>2</v>
      </c>
    </row>
    <row r="30" spans="1:2">
      <c r="A30" s="174" t="s">
        <v>143</v>
      </c>
      <c r="B30" s="366">
        <v>-4</v>
      </c>
    </row>
    <row r="31" spans="1:2">
      <c r="A31" s="174" t="s">
        <v>214</v>
      </c>
      <c r="B31" s="366">
        <v>16</v>
      </c>
    </row>
    <row r="32" spans="1:2">
      <c r="A32" s="174" t="s">
        <v>146</v>
      </c>
      <c r="B32" s="366" t="s">
        <v>147</v>
      </c>
    </row>
    <row r="33" spans="1:2">
      <c r="A33" s="174" t="s">
        <v>145</v>
      </c>
      <c r="B33" s="366">
        <f>SUM(B29:B32)</f>
        <v>14</v>
      </c>
    </row>
    <row r="34" spans="1:2">
      <c r="A34" s="174"/>
      <c r="B34" s="30"/>
    </row>
    <row r="35" spans="1:2">
      <c r="A35" s="125" t="s">
        <v>178</v>
      </c>
      <c r="B35" s="126"/>
    </row>
    <row r="36" spans="1:2">
      <c r="A36" s="125" t="s">
        <v>142</v>
      </c>
      <c r="B36" s="176">
        <v>2018</v>
      </c>
    </row>
    <row r="37" spans="1:2">
      <c r="A37" s="114" t="s">
        <v>0</v>
      </c>
      <c r="B37" s="175" t="s">
        <v>9</v>
      </c>
    </row>
    <row r="38" spans="1:2">
      <c r="A38" s="174" t="s">
        <v>144</v>
      </c>
      <c r="B38" s="366">
        <v>1</v>
      </c>
    </row>
    <row r="39" spans="1:2">
      <c r="A39" s="174" t="s">
        <v>143</v>
      </c>
      <c r="B39" s="366">
        <v>-4</v>
      </c>
    </row>
    <row r="40" spans="1:2">
      <c r="A40" s="174" t="s">
        <v>214</v>
      </c>
      <c r="B40" s="366">
        <v>9</v>
      </c>
    </row>
    <row r="41" spans="1:2">
      <c r="A41" s="174" t="s">
        <v>146</v>
      </c>
      <c r="B41" s="366" t="s">
        <v>147</v>
      </c>
    </row>
    <row r="42" spans="1:2">
      <c r="A42" s="174" t="s">
        <v>145</v>
      </c>
      <c r="B42" s="366">
        <f>SUM(B38:B41)</f>
        <v>6</v>
      </c>
    </row>
    <row r="43" spans="1:2">
      <c r="A43" s="114" t="s">
        <v>213</v>
      </c>
      <c r="B43" s="175" t="s">
        <v>9</v>
      </c>
    </row>
    <row r="44" spans="1:2">
      <c r="A44" s="174" t="s">
        <v>144</v>
      </c>
      <c r="B44" s="155">
        <v>1</v>
      </c>
    </row>
    <row r="45" spans="1:2">
      <c r="A45" s="174" t="s">
        <v>143</v>
      </c>
      <c r="B45" s="155">
        <v>-3</v>
      </c>
    </row>
    <row r="46" spans="1:2">
      <c r="A46" s="174" t="s">
        <v>214</v>
      </c>
      <c r="B46" s="155">
        <v>7</v>
      </c>
    </row>
    <row r="47" spans="1:2">
      <c r="A47" s="174" t="s">
        <v>146</v>
      </c>
      <c r="B47" s="155" t="s">
        <v>147</v>
      </c>
    </row>
    <row r="48" spans="1:2">
      <c r="A48" s="174" t="s">
        <v>145</v>
      </c>
      <c r="B48" s="268">
        <f>SUM(B44:B47)</f>
        <v>5</v>
      </c>
    </row>
    <row r="49" spans="1:2">
      <c r="A49" s="114" t="s">
        <v>200</v>
      </c>
      <c r="B49" s="175" t="s">
        <v>9</v>
      </c>
    </row>
    <row r="50" spans="1:2">
      <c r="A50" s="174" t="s">
        <v>144</v>
      </c>
      <c r="B50" s="155">
        <v>2</v>
      </c>
    </row>
    <row r="51" spans="1:2">
      <c r="A51" s="174" t="s">
        <v>143</v>
      </c>
      <c r="B51" s="155">
        <v>-6</v>
      </c>
    </row>
    <row r="52" spans="1:2">
      <c r="A52" s="174" t="s">
        <v>214</v>
      </c>
      <c r="B52" s="155">
        <v>15</v>
      </c>
    </row>
    <row r="53" spans="1:2">
      <c r="A53" s="174" t="s">
        <v>146</v>
      </c>
      <c r="B53" s="155" t="s">
        <v>147</v>
      </c>
    </row>
    <row r="54" spans="1:2">
      <c r="A54" s="174" t="s">
        <v>145</v>
      </c>
      <c r="B54" s="268">
        <f>SUM(B50:B53)</f>
        <v>11</v>
      </c>
    </row>
    <row r="55" spans="1:2">
      <c r="A55" s="173" t="s">
        <v>3</v>
      </c>
      <c r="B55" s="175" t="s">
        <v>9</v>
      </c>
    </row>
    <row r="56" spans="1:2">
      <c r="A56" s="174" t="s">
        <v>144</v>
      </c>
      <c r="B56" s="155">
        <v>0</v>
      </c>
    </row>
    <row r="57" spans="1:2">
      <c r="A57" s="174" t="s">
        <v>143</v>
      </c>
      <c r="B57" s="155">
        <v>-2</v>
      </c>
    </row>
    <row r="58" spans="1:2">
      <c r="A58" s="174" t="s">
        <v>214</v>
      </c>
      <c r="B58" s="155">
        <v>7</v>
      </c>
    </row>
    <row r="59" spans="1:2">
      <c r="A59" s="174" t="s">
        <v>146</v>
      </c>
      <c r="B59" s="155" t="s">
        <v>147</v>
      </c>
    </row>
    <row r="60" spans="1:2">
      <c r="A60" s="174" t="s">
        <v>145</v>
      </c>
      <c r="B60" s="155">
        <f>SUM(B56:B59)</f>
        <v>5</v>
      </c>
    </row>
    <row r="61" spans="1:2">
      <c r="A61" s="114" t="s">
        <v>206</v>
      </c>
      <c r="B61" s="175" t="s">
        <v>9</v>
      </c>
    </row>
    <row r="62" spans="1:2">
      <c r="A62" s="174" t="s">
        <v>144</v>
      </c>
      <c r="B62" s="366">
        <v>2</v>
      </c>
    </row>
    <row r="63" spans="1:2">
      <c r="A63" s="174" t="s">
        <v>143</v>
      </c>
      <c r="B63" s="366">
        <v>-4</v>
      </c>
    </row>
    <row r="64" spans="1:2">
      <c r="A64" s="174" t="s">
        <v>214</v>
      </c>
      <c r="B64" s="366">
        <v>10</v>
      </c>
    </row>
    <row r="65" spans="1:2">
      <c r="A65" s="174" t="s">
        <v>146</v>
      </c>
      <c r="B65" s="366" t="s">
        <v>147</v>
      </c>
    </row>
    <row r="66" spans="1:2">
      <c r="A66" s="79" t="s">
        <v>145</v>
      </c>
      <c r="B66" s="367">
        <f>SUM(B62:B65)</f>
        <v>8</v>
      </c>
    </row>
  </sheetData>
  <pageMargins left="0.70866141732283472" right="0.70866141732283472" top="0.74803149606299213" bottom="0.74803149606299213" header="0.31496062992125984" footer="0.31496062992125984"/>
  <pageSetup paperSize="9"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CJ90"/>
  <sheetViews>
    <sheetView showGridLines="0" zoomScaleNormal="100" zoomScaleSheetLayoutView="75" workbookViewId="0">
      <pane xSplit="1" ySplit="4" topLeftCell="B5" activePane="bottomRight" state="frozen"/>
      <selection activeCell="C23" sqref="C23"/>
      <selection pane="topRight" activeCell="C23" sqref="C23"/>
      <selection pane="bottomLeft" activeCell="C23" sqref="C23"/>
      <selection pane="bottomRight"/>
    </sheetView>
  </sheetViews>
  <sheetFormatPr defaultRowHeight="12.75" outlineLevelRow="1"/>
  <cols>
    <col min="1" max="1" width="54.140625" style="1" customWidth="1"/>
    <col min="2" max="2" width="10.140625" style="4" customWidth="1"/>
    <col min="3" max="7" width="9.140625" style="4"/>
    <col min="8" max="8" width="15.85546875" style="4" customWidth="1"/>
    <col min="9" max="16384" width="9.140625" style="4"/>
  </cols>
  <sheetData>
    <row r="1" spans="1:22" s="158" customFormat="1" ht="14.25">
      <c r="A1" s="113" t="s">
        <v>0</v>
      </c>
      <c r="B1" s="113"/>
      <c r="C1" s="283"/>
    </row>
    <row r="2" spans="1:22" s="160" customFormat="1" ht="14.25">
      <c r="A2" s="128" t="s">
        <v>218</v>
      </c>
      <c r="B2" s="113"/>
      <c r="C2" s="283"/>
    </row>
    <row r="3" spans="1:22" s="75" customFormat="1" ht="14.25">
      <c r="A3" s="144"/>
      <c r="B3" s="145"/>
      <c r="C3" s="284"/>
    </row>
    <row r="4" spans="1:22" s="81" customFormat="1" ht="14.25">
      <c r="A4" s="115" t="s">
        <v>1</v>
      </c>
      <c r="B4" s="116" t="s">
        <v>298</v>
      </c>
      <c r="C4" s="276"/>
    </row>
    <row r="5" spans="1:22">
      <c r="A5" s="16" t="s">
        <v>39</v>
      </c>
      <c r="B5" s="282"/>
      <c r="D5" s="202"/>
      <c r="E5" s="202"/>
      <c r="F5" s="202"/>
      <c r="G5" s="202"/>
      <c r="H5" s="202"/>
      <c r="I5" s="202"/>
      <c r="J5" s="31"/>
      <c r="K5" s="202"/>
      <c r="L5" s="202"/>
      <c r="M5" s="202"/>
      <c r="N5" s="202"/>
      <c r="O5" s="202"/>
      <c r="P5" s="202"/>
      <c r="Q5" s="202"/>
      <c r="R5" s="202"/>
      <c r="S5" s="202"/>
      <c r="T5" s="202"/>
      <c r="U5" s="202"/>
      <c r="V5" s="202"/>
    </row>
    <row r="6" spans="1:22" outlineLevel="1">
      <c r="A6" s="10" t="s">
        <v>2</v>
      </c>
      <c r="B6" s="32">
        <v>40772</v>
      </c>
      <c r="D6" s="202"/>
      <c r="E6" s="202"/>
      <c r="F6" s="202"/>
      <c r="G6" s="202"/>
      <c r="H6" s="202"/>
      <c r="I6" s="202"/>
      <c r="J6" s="31"/>
      <c r="K6" s="202"/>
      <c r="L6" s="202"/>
      <c r="M6" s="202"/>
      <c r="N6" s="202"/>
      <c r="O6" s="202"/>
      <c r="P6" s="202"/>
      <c r="Q6" s="202"/>
      <c r="R6" s="202"/>
      <c r="S6" s="202"/>
      <c r="T6" s="202"/>
      <c r="U6" s="202"/>
      <c r="V6" s="202"/>
    </row>
    <row r="7" spans="1:22" outlineLevel="1">
      <c r="A7" s="10" t="s">
        <v>200</v>
      </c>
      <c r="B7" s="32">
        <v>21890</v>
      </c>
      <c r="D7" s="202"/>
      <c r="E7" s="202"/>
      <c r="F7" s="202"/>
      <c r="G7" s="202"/>
      <c r="H7" s="202"/>
      <c r="I7" s="202"/>
      <c r="J7" s="31"/>
      <c r="K7" s="202"/>
      <c r="L7" s="202"/>
      <c r="M7" s="202"/>
      <c r="N7" s="202"/>
      <c r="O7" s="202"/>
      <c r="P7" s="202"/>
      <c r="Q7" s="202"/>
      <c r="R7" s="202"/>
      <c r="S7" s="202"/>
      <c r="T7" s="202"/>
      <c r="U7" s="202"/>
      <c r="V7" s="202"/>
    </row>
    <row r="8" spans="1:22" outlineLevel="1">
      <c r="A8" s="10" t="s">
        <v>3</v>
      </c>
      <c r="B8" s="32">
        <v>16651</v>
      </c>
      <c r="D8" s="202"/>
      <c r="E8" s="202"/>
      <c r="F8" s="202"/>
      <c r="G8" s="202"/>
      <c r="H8" s="202"/>
      <c r="I8" s="202"/>
      <c r="J8" s="202"/>
      <c r="K8" s="202"/>
      <c r="L8" s="202"/>
      <c r="M8" s="202"/>
      <c r="N8" s="202"/>
      <c r="O8" s="202"/>
      <c r="P8" s="202"/>
      <c r="Q8" s="202"/>
      <c r="R8" s="202"/>
      <c r="S8" s="202"/>
      <c r="T8" s="202"/>
      <c r="U8" s="202"/>
      <c r="V8" s="202"/>
    </row>
    <row r="9" spans="1:22" outlineLevel="1">
      <c r="A9" s="10" t="s">
        <v>206</v>
      </c>
      <c r="B9" s="32">
        <v>11259</v>
      </c>
      <c r="D9" s="202"/>
      <c r="E9" s="211"/>
      <c r="F9" s="202"/>
      <c r="G9" s="202"/>
      <c r="H9" s="202"/>
      <c r="I9" s="202"/>
      <c r="J9" s="202"/>
      <c r="K9" s="202"/>
      <c r="L9" s="202"/>
      <c r="M9" s="202"/>
      <c r="N9" s="202"/>
      <c r="O9" s="202"/>
      <c r="P9" s="202"/>
      <c r="Q9" s="202"/>
      <c r="R9" s="202"/>
      <c r="S9" s="202"/>
      <c r="T9" s="202"/>
      <c r="U9" s="202"/>
      <c r="V9" s="202"/>
    </row>
    <row r="10" spans="1:22" outlineLevel="1">
      <c r="A10" s="9" t="s">
        <v>40</v>
      </c>
      <c r="B10" s="32">
        <v>-440</v>
      </c>
      <c r="D10" s="202"/>
      <c r="E10" s="202"/>
      <c r="F10" s="202"/>
      <c r="G10" s="202"/>
      <c r="H10" s="202"/>
      <c r="I10" s="202"/>
      <c r="J10" s="202"/>
      <c r="K10" s="202"/>
      <c r="L10" s="202"/>
      <c r="M10" s="202"/>
      <c r="N10" s="202"/>
      <c r="O10" s="202"/>
      <c r="P10" s="202"/>
      <c r="Q10" s="202"/>
      <c r="R10" s="202"/>
      <c r="S10" s="202"/>
      <c r="T10" s="202"/>
      <c r="U10" s="202"/>
      <c r="V10" s="202"/>
    </row>
    <row r="11" spans="1:22" s="13" customFormat="1">
      <c r="A11" s="76" t="s">
        <v>39</v>
      </c>
      <c r="B11" s="97">
        <f>SUM(B6:B10)</f>
        <v>90132</v>
      </c>
      <c r="D11" s="202"/>
      <c r="E11" s="203"/>
      <c r="F11" s="203"/>
      <c r="G11" s="203"/>
      <c r="H11" s="203"/>
      <c r="I11" s="203"/>
      <c r="J11" s="203"/>
      <c r="K11" s="203"/>
      <c r="L11" s="203"/>
      <c r="M11" s="203"/>
      <c r="N11" s="203"/>
      <c r="O11" s="203"/>
      <c r="P11" s="203"/>
      <c r="Q11" s="203"/>
      <c r="R11" s="203"/>
      <c r="S11" s="203"/>
      <c r="T11" s="203"/>
      <c r="U11" s="203"/>
      <c r="V11" s="203"/>
    </row>
    <row r="12" spans="1:22" s="13" customFormat="1">
      <c r="A12" s="29"/>
      <c r="B12" s="378"/>
      <c r="D12" s="202"/>
      <c r="E12" s="203"/>
      <c r="F12" s="203"/>
      <c r="G12" s="203"/>
      <c r="H12" s="203"/>
      <c r="I12" s="203"/>
      <c r="J12" s="203"/>
      <c r="K12" s="203"/>
      <c r="L12" s="203"/>
      <c r="M12" s="203"/>
      <c r="N12" s="203"/>
      <c r="O12" s="203"/>
      <c r="P12" s="203"/>
      <c r="Q12" s="203"/>
      <c r="R12" s="203"/>
      <c r="S12" s="203"/>
      <c r="T12" s="203"/>
      <c r="U12" s="203"/>
      <c r="V12" s="203"/>
    </row>
    <row r="13" spans="1:22">
      <c r="A13" s="29" t="s">
        <v>28</v>
      </c>
      <c r="B13" s="30"/>
    </row>
    <row r="14" spans="1:22">
      <c r="A14" s="10" t="s">
        <v>2</v>
      </c>
      <c r="B14" s="32">
        <v>38924</v>
      </c>
    </row>
    <row r="15" spans="1:22">
      <c r="A15" s="10" t="s">
        <v>200</v>
      </c>
      <c r="B15" s="32">
        <v>19503</v>
      </c>
    </row>
    <row r="16" spans="1:22">
      <c r="A16" s="10" t="s">
        <v>3</v>
      </c>
      <c r="B16" s="32">
        <v>16431</v>
      </c>
    </row>
    <row r="17" spans="1:3">
      <c r="A17" s="10" t="s">
        <v>206</v>
      </c>
      <c r="B17" s="32">
        <v>11217</v>
      </c>
    </row>
    <row r="18" spans="1:3">
      <c r="A18" s="10" t="s">
        <v>89</v>
      </c>
      <c r="B18" s="32">
        <v>-422</v>
      </c>
    </row>
    <row r="19" spans="1:3" s="13" customFormat="1">
      <c r="A19" s="76" t="s">
        <v>28</v>
      </c>
      <c r="B19" s="97">
        <f>SUM(B14:B18)</f>
        <v>85653</v>
      </c>
    </row>
    <row r="20" spans="1:3">
      <c r="A20" s="10" t="s">
        <v>29</v>
      </c>
      <c r="B20" s="32">
        <v>-48631</v>
      </c>
    </row>
    <row r="21" spans="1:3" s="13" customFormat="1">
      <c r="A21" s="29" t="s">
        <v>15</v>
      </c>
      <c r="B21" s="220">
        <f>SUM(B19:B20)</f>
        <v>37022</v>
      </c>
    </row>
    <row r="22" spans="1:3" outlineLevel="1">
      <c r="A22" s="10" t="s">
        <v>16</v>
      </c>
      <c r="B22" s="32">
        <v>-10143</v>
      </c>
    </row>
    <row r="23" spans="1:3" outlineLevel="1">
      <c r="A23" s="10" t="s">
        <v>27</v>
      </c>
      <c r="B23" s="32">
        <v>-5599</v>
      </c>
    </row>
    <row r="24" spans="1:3" outlineLevel="1">
      <c r="A24" s="10" t="s">
        <v>17</v>
      </c>
      <c r="B24" s="32">
        <v>-2928</v>
      </c>
    </row>
    <row r="25" spans="1:3" outlineLevel="1">
      <c r="A25" s="10" t="s">
        <v>94</v>
      </c>
      <c r="B25" s="32">
        <v>396</v>
      </c>
    </row>
    <row r="26" spans="1:3" s="14" customFormat="1" outlineLevel="1">
      <c r="A26" s="77" t="s">
        <v>4</v>
      </c>
      <c r="B26" s="33">
        <f>B20+B22+B23+B24+B25</f>
        <v>-66905</v>
      </c>
      <c r="C26" s="63"/>
    </row>
    <row r="27" spans="1:3">
      <c r="A27" s="15" t="s">
        <v>54</v>
      </c>
      <c r="B27" s="248"/>
    </row>
    <row r="28" spans="1:3">
      <c r="A28" s="10" t="s">
        <v>2</v>
      </c>
      <c r="B28" s="222">
        <v>8962</v>
      </c>
    </row>
    <row r="29" spans="1:3">
      <c r="A29" s="10" t="s">
        <v>200</v>
      </c>
      <c r="B29" s="222">
        <v>4924</v>
      </c>
    </row>
    <row r="30" spans="1:3">
      <c r="A30" s="10" t="s">
        <v>3</v>
      </c>
      <c r="B30" s="222">
        <v>4194</v>
      </c>
    </row>
    <row r="31" spans="1:3">
      <c r="A31" s="10" t="s">
        <v>206</v>
      </c>
      <c r="B31" s="222">
        <v>1705</v>
      </c>
    </row>
    <row r="32" spans="1:3">
      <c r="A32" s="10" t="s">
        <v>89</v>
      </c>
      <c r="B32" s="223">
        <v>-1037</v>
      </c>
    </row>
    <row r="33" spans="1:2">
      <c r="A33" s="10"/>
      <c r="B33" s="32"/>
    </row>
    <row r="34" spans="1:2" s="13" customFormat="1">
      <c r="A34" s="76" t="s">
        <v>54</v>
      </c>
      <c r="B34" s="97">
        <f>SUM(B28:B32)</f>
        <v>18748</v>
      </c>
    </row>
    <row r="35" spans="1:2">
      <c r="A35" s="10"/>
      <c r="B35" s="202"/>
    </row>
    <row r="36" spans="1:2">
      <c r="A36" s="12" t="s">
        <v>30</v>
      </c>
      <c r="B36" s="32"/>
    </row>
    <row r="37" spans="1:2">
      <c r="A37" s="10" t="s">
        <v>2</v>
      </c>
      <c r="B37" s="226">
        <f>+B28/B14</f>
        <v>0.2302435515363272</v>
      </c>
    </row>
    <row r="38" spans="1:2">
      <c r="A38" s="10" t="s">
        <v>200</v>
      </c>
      <c r="B38" s="226">
        <f>+B29/B15</f>
        <v>0.25247397836230323</v>
      </c>
    </row>
    <row r="39" spans="1:2">
      <c r="A39" s="10" t="s">
        <v>3</v>
      </c>
      <c r="B39" s="226">
        <f>+B30/B16</f>
        <v>0.25524922402775241</v>
      </c>
    </row>
    <row r="40" spans="1:2">
      <c r="A40" s="10" t="s">
        <v>206</v>
      </c>
      <c r="B40" s="226">
        <f>+B31/B17</f>
        <v>0.15200142640634751</v>
      </c>
    </row>
    <row r="41" spans="1:2">
      <c r="A41" s="10"/>
      <c r="B41" s="228"/>
    </row>
    <row r="42" spans="1:2">
      <c r="A42" s="96" t="s">
        <v>30</v>
      </c>
      <c r="B42" s="285">
        <f>+B34/B19</f>
        <v>0.21888316813188097</v>
      </c>
    </row>
    <row r="43" spans="1:2">
      <c r="A43" s="10"/>
      <c r="B43" s="31"/>
    </row>
    <row r="44" spans="1:2">
      <c r="A44" s="10" t="s">
        <v>31</v>
      </c>
      <c r="B44" s="32">
        <v>-1157</v>
      </c>
    </row>
    <row r="45" spans="1:2" outlineLevel="1">
      <c r="A45" s="10" t="s">
        <v>6</v>
      </c>
      <c r="B45" s="33">
        <v>-1071</v>
      </c>
    </row>
    <row r="46" spans="1:2" s="13" customFormat="1">
      <c r="A46" s="76" t="s">
        <v>32</v>
      </c>
      <c r="B46" s="97">
        <f>+B34+B44</f>
        <v>17591</v>
      </c>
    </row>
    <row r="47" spans="1:2" s="13" customFormat="1">
      <c r="A47" s="9" t="s">
        <v>191</v>
      </c>
      <c r="B47" s="31">
        <f>B46/B19</f>
        <v>0.20537517658459131</v>
      </c>
    </row>
    <row r="48" spans="1:2">
      <c r="A48" s="9"/>
      <c r="B48" s="30"/>
    </row>
    <row r="49" spans="1:22">
      <c r="A49" s="10" t="s">
        <v>33</v>
      </c>
      <c r="B49" s="32">
        <v>-4930</v>
      </c>
    </row>
    <row r="50" spans="1:22">
      <c r="A50" s="10" t="s">
        <v>90</v>
      </c>
      <c r="B50" s="30"/>
    </row>
    <row r="51" spans="1:22">
      <c r="A51" s="76" t="s">
        <v>55</v>
      </c>
      <c r="B51" s="97">
        <f>+B46+B49</f>
        <v>12661</v>
      </c>
      <c r="C51" s="324"/>
    </row>
    <row r="52" spans="1:22">
      <c r="A52" s="10" t="s">
        <v>56</v>
      </c>
      <c r="B52" s="32">
        <v>4013</v>
      </c>
    </row>
    <row r="53" spans="1:22" s="13" customFormat="1">
      <c r="A53" s="76" t="s">
        <v>34</v>
      </c>
      <c r="B53" s="98">
        <f>B51+B52</f>
        <v>16674</v>
      </c>
    </row>
    <row r="54" spans="1:22" s="13" customFormat="1">
      <c r="A54" s="9" t="s">
        <v>35</v>
      </c>
      <c r="B54" s="34">
        <f>B51/B19</f>
        <v>0.1478173560762612</v>
      </c>
    </row>
    <row r="55" spans="1:22" s="13" customFormat="1">
      <c r="A55" s="4" t="s">
        <v>92</v>
      </c>
      <c r="B55" s="17">
        <v>16652</v>
      </c>
    </row>
    <row r="56" spans="1:22" s="13" customFormat="1">
      <c r="A56" s="4" t="s">
        <v>91</v>
      </c>
      <c r="B56" s="17">
        <v>22</v>
      </c>
    </row>
    <row r="57" spans="1:22" s="13" customFormat="1">
      <c r="A57" s="12"/>
      <c r="B57" s="34"/>
    </row>
    <row r="58" spans="1:22">
      <c r="A58" s="87" t="s">
        <v>186</v>
      </c>
      <c r="B58" s="208">
        <f>SUM(B59:B63)</f>
        <v>-76</v>
      </c>
      <c r="C58" s="17"/>
      <c r="D58" s="17"/>
    </row>
    <row r="59" spans="1:22" outlineLevel="1">
      <c r="A59" s="10" t="s">
        <v>2</v>
      </c>
      <c r="B59" s="32"/>
    </row>
    <row r="60" spans="1:22" outlineLevel="1">
      <c r="A60" s="10" t="s">
        <v>200</v>
      </c>
      <c r="B60" s="204"/>
    </row>
    <row r="61" spans="1:22" outlineLevel="1">
      <c r="A61" s="10" t="s">
        <v>3</v>
      </c>
      <c r="B61" s="204">
        <v>380</v>
      </c>
      <c r="D61" s="202"/>
      <c r="E61" s="202"/>
      <c r="F61" s="202"/>
      <c r="G61" s="202"/>
      <c r="H61" s="202"/>
      <c r="I61" s="202"/>
      <c r="J61" s="202"/>
      <c r="K61" s="202"/>
      <c r="L61" s="202"/>
      <c r="M61" s="202"/>
      <c r="N61" s="202"/>
      <c r="O61" s="202"/>
      <c r="P61" s="202"/>
      <c r="Q61" s="202"/>
      <c r="R61" s="202"/>
      <c r="S61" s="202"/>
      <c r="T61" s="202"/>
      <c r="U61" s="202"/>
      <c r="V61" s="202"/>
    </row>
    <row r="62" spans="1:22" outlineLevel="1">
      <c r="A62" s="10" t="s">
        <v>206</v>
      </c>
      <c r="B62" s="204">
        <v>-30</v>
      </c>
      <c r="D62" s="202"/>
      <c r="E62" s="202"/>
      <c r="F62" s="202"/>
      <c r="G62" s="202"/>
      <c r="H62" s="202"/>
      <c r="I62" s="202"/>
      <c r="J62" s="202"/>
      <c r="K62" s="203"/>
      <c r="L62" s="202"/>
      <c r="M62" s="202"/>
      <c r="N62" s="202"/>
      <c r="O62" s="202"/>
      <c r="P62" s="202"/>
      <c r="Q62" s="202"/>
      <c r="R62" s="202"/>
      <c r="S62" s="202"/>
      <c r="T62" s="202"/>
      <c r="U62" s="202"/>
      <c r="V62" s="202"/>
    </row>
    <row r="63" spans="1:22" outlineLevel="1">
      <c r="A63" s="9" t="s">
        <v>5</v>
      </c>
      <c r="B63" s="388">
        <v>-426</v>
      </c>
      <c r="D63" s="202"/>
      <c r="E63" s="202"/>
      <c r="F63" s="202"/>
      <c r="G63" s="202"/>
      <c r="H63" s="202"/>
      <c r="I63" s="202"/>
      <c r="J63" s="202"/>
      <c r="K63" s="203"/>
      <c r="L63" s="202"/>
      <c r="M63" s="202"/>
      <c r="N63" s="202"/>
      <c r="O63" s="202"/>
      <c r="P63" s="202"/>
      <c r="Q63" s="202"/>
      <c r="R63" s="202"/>
      <c r="S63" s="202"/>
      <c r="T63" s="202"/>
      <c r="U63" s="202"/>
      <c r="V63" s="202"/>
    </row>
    <row r="64" spans="1:22">
      <c r="A64" s="94" t="s">
        <v>36</v>
      </c>
      <c r="B64" s="156">
        <f>+B34-B59-B60-B61-B62-B63</f>
        <v>18824</v>
      </c>
      <c r="D64" s="202"/>
      <c r="E64" s="202"/>
      <c r="F64" s="202"/>
      <c r="G64" s="202"/>
      <c r="H64" s="202"/>
      <c r="I64" s="202"/>
      <c r="J64" s="202"/>
      <c r="K64" s="202"/>
      <c r="L64" s="202"/>
      <c r="M64" s="202"/>
      <c r="N64" s="202"/>
      <c r="O64" s="202"/>
      <c r="P64" s="202"/>
      <c r="Q64" s="202"/>
      <c r="R64" s="202"/>
      <c r="S64" s="202"/>
      <c r="T64" s="202"/>
      <c r="U64" s="202"/>
      <c r="V64" s="202"/>
    </row>
    <row r="65" spans="1:88">
      <c r="A65" s="12"/>
      <c r="B65" s="35"/>
      <c r="D65" s="202"/>
      <c r="E65" s="202"/>
      <c r="F65" s="202"/>
      <c r="G65" s="202"/>
      <c r="H65" s="202"/>
      <c r="I65" s="202"/>
      <c r="J65" s="202"/>
      <c r="K65" s="202"/>
      <c r="L65" s="202"/>
      <c r="M65" s="202"/>
      <c r="N65" s="202"/>
      <c r="O65" s="202"/>
      <c r="P65" s="202"/>
      <c r="Q65" s="202"/>
      <c r="R65" s="202"/>
      <c r="S65" s="202"/>
      <c r="T65" s="202"/>
      <c r="U65" s="202"/>
      <c r="V65" s="202"/>
    </row>
    <row r="66" spans="1:88">
      <c r="A66" s="11" t="s">
        <v>37</v>
      </c>
      <c r="B66" s="256"/>
      <c r="D66" s="202"/>
      <c r="E66" s="202"/>
      <c r="F66" s="202"/>
      <c r="G66" s="202"/>
      <c r="H66" s="202"/>
      <c r="I66" s="202"/>
      <c r="J66" s="202"/>
      <c r="K66" s="202"/>
      <c r="L66" s="202"/>
      <c r="M66" s="202"/>
      <c r="N66" s="202"/>
      <c r="O66" s="202"/>
      <c r="P66" s="202"/>
      <c r="Q66" s="202"/>
      <c r="R66" s="202"/>
      <c r="S66" s="202"/>
      <c r="T66" s="202"/>
      <c r="U66" s="202"/>
      <c r="V66" s="202"/>
    </row>
    <row r="67" spans="1:88" outlineLevel="1">
      <c r="A67" s="10" t="s">
        <v>2</v>
      </c>
      <c r="B67" s="34">
        <f>(B28-B59)/B14</f>
        <v>0.2302435515363272</v>
      </c>
      <c r="D67" s="202"/>
      <c r="E67" s="202"/>
      <c r="F67" s="202"/>
      <c r="G67" s="202"/>
      <c r="H67" s="202"/>
      <c r="I67" s="202"/>
      <c r="J67" s="202"/>
      <c r="K67" s="202"/>
      <c r="L67" s="202"/>
      <c r="M67" s="202"/>
      <c r="N67" s="202"/>
      <c r="O67" s="202"/>
      <c r="P67" s="202"/>
      <c r="Q67" s="202"/>
      <c r="R67" s="202"/>
      <c r="S67" s="202"/>
      <c r="T67" s="202"/>
      <c r="U67" s="202"/>
      <c r="V67" s="202"/>
    </row>
    <row r="68" spans="1:88" outlineLevel="1">
      <c r="A68" s="10" t="s">
        <v>200</v>
      </c>
      <c r="B68" s="34">
        <f>(B29-B60)/B15</f>
        <v>0.25247397836230323</v>
      </c>
      <c r="D68" s="202"/>
      <c r="E68" s="202"/>
      <c r="F68" s="202"/>
      <c r="G68" s="202"/>
      <c r="H68" s="202"/>
      <c r="I68" s="202"/>
      <c r="J68" s="202"/>
      <c r="K68" s="202"/>
      <c r="L68" s="202"/>
      <c r="M68" s="202"/>
      <c r="N68" s="202"/>
      <c r="O68" s="202"/>
      <c r="P68" s="202"/>
      <c r="Q68" s="202"/>
      <c r="R68" s="202"/>
      <c r="S68" s="202"/>
      <c r="T68" s="202"/>
      <c r="U68" s="202"/>
      <c r="V68" s="202"/>
    </row>
    <row r="69" spans="1:88" outlineLevel="1">
      <c r="A69" s="10" t="s">
        <v>3</v>
      </c>
      <c r="B69" s="34">
        <f>(B30-B61)/B16</f>
        <v>0.23212220802142292</v>
      </c>
      <c r="D69" s="202"/>
      <c r="E69" s="202"/>
      <c r="F69" s="202"/>
      <c r="G69" s="202"/>
      <c r="H69" s="202"/>
      <c r="I69" s="202"/>
      <c r="J69" s="202"/>
      <c r="K69" s="202"/>
      <c r="L69" s="202"/>
      <c r="M69" s="202"/>
      <c r="N69" s="202"/>
      <c r="O69" s="202"/>
      <c r="P69" s="202"/>
      <c r="Q69" s="202"/>
      <c r="R69" s="202"/>
      <c r="S69" s="202"/>
      <c r="T69" s="202"/>
      <c r="U69" s="202"/>
      <c r="V69" s="202"/>
    </row>
    <row r="70" spans="1:88" outlineLevel="1">
      <c r="A70" s="10" t="s">
        <v>206</v>
      </c>
      <c r="B70" s="34">
        <f>(B31-B62)/B17</f>
        <v>0.15467593830792548</v>
      </c>
      <c r="D70" s="202"/>
      <c r="E70" s="202"/>
      <c r="F70" s="202"/>
      <c r="G70" s="202"/>
      <c r="H70" s="202"/>
      <c r="I70" s="202"/>
      <c r="J70" s="202"/>
      <c r="K70" s="202"/>
      <c r="L70" s="202"/>
      <c r="M70" s="202"/>
      <c r="N70" s="202"/>
      <c r="O70" s="202"/>
      <c r="P70" s="202"/>
      <c r="Q70" s="202"/>
      <c r="R70" s="202"/>
      <c r="S70" s="202"/>
      <c r="T70" s="202"/>
      <c r="U70" s="202"/>
      <c r="V70" s="202"/>
    </row>
    <row r="71" spans="1:88" outlineLevel="1">
      <c r="A71" s="9"/>
      <c r="B71" s="95"/>
      <c r="D71" s="202"/>
      <c r="E71" s="202"/>
      <c r="F71" s="202"/>
      <c r="G71" s="202"/>
      <c r="H71" s="202"/>
      <c r="I71" s="202"/>
      <c r="J71" s="202"/>
      <c r="K71" s="202"/>
      <c r="L71" s="202"/>
      <c r="M71" s="202"/>
      <c r="N71" s="202"/>
      <c r="O71" s="202"/>
      <c r="P71" s="202"/>
      <c r="Q71" s="202"/>
      <c r="R71" s="202"/>
      <c r="S71" s="202"/>
      <c r="T71" s="202"/>
      <c r="U71" s="202"/>
      <c r="V71" s="202"/>
      <c r="AJ71" s="36"/>
      <c r="AM71" s="36"/>
      <c r="CG71" s="36"/>
      <c r="CJ71" s="36"/>
    </row>
    <row r="72" spans="1:88">
      <c r="A72" s="94" t="s">
        <v>38</v>
      </c>
      <c r="B72" s="266">
        <f>+B64/B19</f>
        <v>0.21977046921882479</v>
      </c>
      <c r="D72" s="202"/>
      <c r="E72" s="202"/>
      <c r="F72" s="202"/>
      <c r="G72" s="202"/>
      <c r="H72" s="202"/>
      <c r="I72" s="202"/>
      <c r="J72" s="202"/>
      <c r="K72" s="202"/>
      <c r="L72" s="202"/>
      <c r="M72" s="202"/>
      <c r="N72" s="202"/>
      <c r="O72" s="202"/>
      <c r="P72" s="202"/>
      <c r="Q72" s="202"/>
      <c r="R72" s="202"/>
      <c r="S72" s="202"/>
      <c r="T72" s="202"/>
      <c r="U72" s="202"/>
      <c r="V72" s="202"/>
    </row>
    <row r="73" spans="1:88">
      <c r="A73" s="9"/>
      <c r="B73" s="37"/>
      <c r="D73" s="202"/>
      <c r="E73" s="202"/>
      <c r="F73" s="202"/>
      <c r="G73" s="202"/>
      <c r="H73" s="202"/>
      <c r="I73" s="202"/>
      <c r="J73" s="202"/>
      <c r="K73" s="202"/>
      <c r="L73" s="202"/>
      <c r="M73" s="202"/>
      <c r="N73" s="202"/>
      <c r="O73" s="202"/>
      <c r="P73" s="202"/>
      <c r="Q73" s="202"/>
      <c r="R73" s="202"/>
      <c r="S73" s="202"/>
      <c r="T73" s="202"/>
      <c r="U73" s="202"/>
      <c r="V73" s="202"/>
    </row>
    <row r="74" spans="1:88">
      <c r="A74" s="9" t="s">
        <v>78</v>
      </c>
      <c r="B74" s="373">
        <v>1214.0999999999999</v>
      </c>
    </row>
    <row r="75" spans="1:88">
      <c r="A75" s="9" t="s">
        <v>87</v>
      </c>
      <c r="B75" s="373">
        <v>1215.8</v>
      </c>
    </row>
    <row r="77" spans="1:88" ht="14.25">
      <c r="A77" s="202" t="s">
        <v>299</v>
      </c>
    </row>
    <row r="78" spans="1:88">
      <c r="A78" s="81"/>
    </row>
    <row r="79" spans="1:88">
      <c r="A79" s="17"/>
    </row>
    <row r="80" spans="1:88">
      <c r="A80" s="17"/>
    </row>
    <row r="81" spans="1:1">
      <c r="A81" s="17"/>
    </row>
    <row r="82" spans="1:1">
      <c r="A82" s="17"/>
    </row>
    <row r="83" spans="1:1">
      <c r="A83" s="17"/>
    </row>
    <row r="84" spans="1:1">
      <c r="A84" s="4"/>
    </row>
    <row r="85" spans="1:1">
      <c r="A85" s="17"/>
    </row>
    <row r="86" spans="1:1">
      <c r="A86" s="257"/>
    </row>
    <row r="87" spans="1:1">
      <c r="A87" s="4"/>
    </row>
    <row r="88" spans="1:1">
      <c r="A88" s="4"/>
    </row>
    <row r="89" spans="1:1">
      <c r="A89" s="17"/>
    </row>
    <row r="90" spans="1:1">
      <c r="A90" s="257"/>
    </row>
  </sheetData>
  <dataConsolidate link="1"/>
  <phoneticPr fontId="3" type="noConversion"/>
  <pageMargins left="0.70866141732283472" right="0.70866141732283472" top="0.74803149606299213" bottom="0.74803149606299213" header="0.31496062992125984" footer="0.31496062992125984"/>
  <pageSetup paperSize="9" scale="7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HH98"/>
  <sheetViews>
    <sheetView showGridLines="0" zoomScale="115" zoomScaleNormal="115" zoomScaleSheetLayoutView="75" workbookViewId="0"/>
  </sheetViews>
  <sheetFormatPr defaultRowHeight="12.75"/>
  <cols>
    <col min="1" max="1" width="57.140625" style="4" customWidth="1"/>
    <col min="2" max="32" width="9.7109375" style="4" customWidth="1"/>
    <col min="33" max="16384" width="9.140625" style="4"/>
  </cols>
  <sheetData>
    <row r="1" spans="1:9" s="158" customFormat="1">
      <c r="A1" s="113" t="s">
        <v>11</v>
      </c>
      <c r="B1" s="127"/>
      <c r="C1" s="406"/>
      <c r="D1" s="161"/>
      <c r="E1" s="161"/>
      <c r="F1" s="161"/>
      <c r="G1" s="161"/>
      <c r="H1" s="161"/>
      <c r="I1" s="162"/>
    </row>
    <row r="2" spans="1:9" s="158" customFormat="1">
      <c r="A2" s="113" t="s">
        <v>53</v>
      </c>
      <c r="B2" s="127"/>
      <c r="C2" s="407"/>
      <c r="D2" s="161"/>
      <c r="E2" s="161"/>
      <c r="F2" s="161"/>
      <c r="G2" s="161"/>
      <c r="H2" s="161"/>
      <c r="I2" s="162"/>
    </row>
    <row r="3" spans="1:9" s="81" customFormat="1">
      <c r="A3" s="117"/>
      <c r="B3" s="118" t="s">
        <v>26</v>
      </c>
      <c r="C3" s="408"/>
      <c r="D3" s="84"/>
      <c r="E3" s="74"/>
      <c r="F3" s="84"/>
      <c r="G3" s="74"/>
      <c r="H3" s="74"/>
      <c r="I3" s="83"/>
    </row>
    <row r="4" spans="1:9" s="81" customFormat="1" ht="14.25">
      <c r="A4" s="119" t="s">
        <v>1</v>
      </c>
      <c r="B4" s="118" t="s">
        <v>291</v>
      </c>
      <c r="C4" s="409"/>
      <c r="D4" s="83"/>
      <c r="E4" s="83"/>
      <c r="F4" s="83"/>
      <c r="G4" s="83"/>
      <c r="H4" s="83"/>
      <c r="I4" s="83"/>
    </row>
    <row r="5" spans="1:9" s="40" customFormat="1">
      <c r="A5" s="19" t="s">
        <v>18</v>
      </c>
      <c r="B5" s="398">
        <v>35151</v>
      </c>
      <c r="C5" s="410"/>
      <c r="D5" s="39"/>
      <c r="E5" s="39"/>
      <c r="F5" s="39"/>
      <c r="G5" s="39"/>
      <c r="H5" s="39"/>
      <c r="I5" s="39"/>
    </row>
    <row r="6" spans="1:9" s="40" customFormat="1">
      <c r="A6" s="19" t="s">
        <v>44</v>
      </c>
      <c r="B6" s="399">
        <v>2934</v>
      </c>
      <c r="C6" s="410"/>
      <c r="D6" s="39"/>
      <c r="E6" s="39"/>
      <c r="F6" s="39"/>
      <c r="G6" s="39"/>
      <c r="H6" s="39"/>
      <c r="I6" s="39"/>
    </row>
    <row r="7" spans="1:9" s="40" customFormat="1">
      <c r="A7" s="19" t="s">
        <v>45</v>
      </c>
      <c r="B7" s="399">
        <v>9523</v>
      </c>
      <c r="C7" s="410"/>
      <c r="D7" s="39"/>
      <c r="E7" s="39"/>
      <c r="F7" s="39"/>
      <c r="G7" s="39"/>
      <c r="H7" s="39"/>
      <c r="I7" s="39"/>
    </row>
    <row r="8" spans="1:9">
      <c r="A8" s="19" t="s">
        <v>85</v>
      </c>
      <c r="B8" s="399">
        <v>2098</v>
      </c>
      <c r="C8" s="411"/>
      <c r="D8" s="85"/>
      <c r="E8" s="85"/>
      <c r="F8" s="85"/>
      <c r="G8" s="85"/>
      <c r="H8" s="85"/>
      <c r="I8" s="85"/>
    </row>
    <row r="9" spans="1:9" s="40" customFormat="1">
      <c r="A9" s="22" t="s">
        <v>19</v>
      </c>
      <c r="B9" s="400">
        <v>1537</v>
      </c>
      <c r="C9" s="410"/>
      <c r="D9" s="39"/>
      <c r="E9" s="39"/>
      <c r="F9" s="39"/>
      <c r="G9" s="39"/>
      <c r="H9" s="39"/>
      <c r="I9" s="39"/>
    </row>
    <row r="10" spans="1:9" s="40" customFormat="1">
      <c r="A10" s="24" t="s">
        <v>41</v>
      </c>
      <c r="B10" s="401">
        <f>SUM(B5:B9)</f>
        <v>51243</v>
      </c>
      <c r="C10" s="410"/>
      <c r="D10" s="39"/>
      <c r="E10" s="39"/>
      <c r="F10" s="39"/>
      <c r="G10" s="39"/>
      <c r="H10" s="39"/>
      <c r="I10" s="39"/>
    </row>
    <row r="11" spans="1:9" s="40" customFormat="1">
      <c r="A11" s="19" t="s">
        <v>12</v>
      </c>
      <c r="B11" s="399">
        <v>18810</v>
      </c>
      <c r="C11" s="410"/>
      <c r="D11" s="39"/>
      <c r="E11" s="39"/>
      <c r="F11" s="39"/>
      <c r="G11" s="39"/>
      <c r="H11" s="39"/>
      <c r="I11" s="39"/>
    </row>
    <row r="12" spans="1:9" s="40" customFormat="1">
      <c r="A12" s="19" t="s">
        <v>20</v>
      </c>
      <c r="B12" s="399">
        <v>29994</v>
      </c>
      <c r="C12" s="410"/>
      <c r="D12" s="39"/>
      <c r="E12" s="39"/>
      <c r="F12" s="39"/>
      <c r="G12" s="39"/>
      <c r="H12" s="39"/>
      <c r="I12" s="39"/>
    </row>
    <row r="13" spans="1:9" s="40" customFormat="1">
      <c r="A13" s="19" t="s">
        <v>46</v>
      </c>
      <c r="B13" s="399">
        <v>1295</v>
      </c>
      <c r="C13" s="410"/>
      <c r="D13" s="39"/>
      <c r="E13" s="39"/>
      <c r="F13" s="39"/>
      <c r="G13" s="39"/>
      <c r="H13" s="39"/>
      <c r="I13" s="39"/>
    </row>
    <row r="14" spans="1:9" s="40" customFormat="1">
      <c r="A14" s="19" t="s">
        <v>21</v>
      </c>
      <c r="B14" s="399">
        <v>24496</v>
      </c>
      <c r="C14" s="410"/>
      <c r="D14" s="39"/>
      <c r="E14" s="39"/>
      <c r="F14" s="39"/>
      <c r="G14" s="39"/>
      <c r="H14" s="39"/>
      <c r="I14" s="39"/>
    </row>
    <row r="15" spans="1:9" s="40" customFormat="1">
      <c r="A15" s="22" t="s">
        <v>22</v>
      </c>
      <c r="B15" s="400">
        <v>193</v>
      </c>
      <c r="C15" s="410"/>
      <c r="D15" s="39"/>
      <c r="E15" s="39"/>
      <c r="F15" s="39"/>
      <c r="G15" s="39"/>
      <c r="H15" s="39"/>
      <c r="I15" s="39"/>
    </row>
    <row r="16" spans="1:9" s="40" customFormat="1">
      <c r="A16" s="26" t="s">
        <v>42</v>
      </c>
      <c r="B16" s="402">
        <f>SUM(B11:B15)</f>
        <v>74788</v>
      </c>
      <c r="C16" s="412"/>
    </row>
    <row r="17" spans="1:3" s="40" customFormat="1">
      <c r="A17" s="24" t="s">
        <v>43</v>
      </c>
      <c r="B17" s="401">
        <f>+B10+B16</f>
        <v>126031</v>
      </c>
      <c r="C17" s="412"/>
    </row>
    <row r="18" spans="1:3" s="40" customFormat="1">
      <c r="A18" s="19"/>
      <c r="B18" s="403"/>
      <c r="C18" s="412"/>
    </row>
    <row r="19" spans="1:3" s="40" customFormat="1">
      <c r="A19" s="19" t="s">
        <v>93</v>
      </c>
      <c r="B19" s="399">
        <v>60517</v>
      </c>
      <c r="C19" s="412"/>
    </row>
    <row r="20" spans="1:3" s="40" customFormat="1" collapsed="1">
      <c r="A20" s="22" t="s">
        <v>90</v>
      </c>
      <c r="B20" s="400">
        <v>84</v>
      </c>
      <c r="C20" s="412"/>
    </row>
    <row r="21" spans="1:3" s="40" customFormat="1">
      <c r="A21" s="24" t="s">
        <v>47</v>
      </c>
      <c r="B21" s="401">
        <f>SUM(B19:B20)</f>
        <v>60601</v>
      </c>
      <c r="C21" s="412"/>
    </row>
    <row r="22" spans="1:3" s="40" customFormat="1">
      <c r="A22" s="19" t="s">
        <v>95</v>
      </c>
      <c r="B22" s="399">
        <v>23635</v>
      </c>
      <c r="C22" s="412"/>
    </row>
    <row r="23" spans="1:3" s="40" customFormat="1">
      <c r="A23" s="19" t="s">
        <v>48</v>
      </c>
      <c r="B23" s="399">
        <v>3034</v>
      </c>
      <c r="C23" s="412"/>
    </row>
    <row r="24" spans="1:3" s="40" customFormat="1">
      <c r="A24" s="19" t="s">
        <v>23</v>
      </c>
      <c r="B24" s="404">
        <v>1720</v>
      </c>
      <c r="C24" s="412"/>
    </row>
    <row r="25" spans="1:3" s="40" customFormat="1">
      <c r="A25" s="22" t="s">
        <v>86</v>
      </c>
      <c r="B25" s="405">
        <v>438</v>
      </c>
      <c r="C25" s="412"/>
    </row>
    <row r="26" spans="1:3" s="40" customFormat="1">
      <c r="A26" s="24" t="s">
        <v>49</v>
      </c>
      <c r="B26" s="401">
        <f>SUM(B22:B25)</f>
        <v>28827</v>
      </c>
      <c r="C26" s="412"/>
    </row>
    <row r="27" spans="1:3" s="40" customFormat="1">
      <c r="A27" s="19" t="s">
        <v>95</v>
      </c>
      <c r="B27" s="399">
        <v>1513</v>
      </c>
      <c r="C27" s="412"/>
    </row>
    <row r="28" spans="1:3" s="40" customFormat="1">
      <c r="A28" s="19" t="s">
        <v>84</v>
      </c>
      <c r="B28" s="399">
        <v>33008</v>
      </c>
      <c r="C28" s="412"/>
    </row>
    <row r="29" spans="1:3" s="40" customFormat="1">
      <c r="A29" s="19" t="s">
        <v>24</v>
      </c>
      <c r="B29" s="399">
        <v>2026</v>
      </c>
      <c r="C29" s="412"/>
    </row>
    <row r="30" spans="1:3" s="40" customFormat="1">
      <c r="A30" s="22" t="s">
        <v>51</v>
      </c>
      <c r="B30" s="400">
        <v>56</v>
      </c>
      <c r="C30" s="412"/>
    </row>
    <row r="31" spans="1:3" s="40" customFormat="1">
      <c r="A31" s="26" t="s">
        <v>50</v>
      </c>
      <c r="B31" s="402">
        <f>SUM(B27:B30)</f>
        <v>36603</v>
      </c>
      <c r="C31" s="412"/>
    </row>
    <row r="32" spans="1:3" s="40" customFormat="1" ht="15" customHeight="1">
      <c r="A32" s="24" t="s">
        <v>52</v>
      </c>
      <c r="B32" s="401">
        <f>+B21+B26+B31</f>
        <v>126031</v>
      </c>
      <c r="C32" s="412"/>
    </row>
    <row r="33" spans="1:3" s="40" customFormat="1" ht="15" customHeight="1">
      <c r="A33" s="24"/>
      <c r="B33" s="25"/>
      <c r="C33" s="412"/>
    </row>
    <row r="34" spans="1:3" s="40" customFormat="1" ht="15" customHeight="1">
      <c r="A34" s="93"/>
      <c r="B34" s="25"/>
      <c r="C34" s="412"/>
    </row>
    <row r="35" spans="1:3" s="40" customFormat="1" ht="15" customHeight="1">
      <c r="A35" s="24" t="s">
        <v>184</v>
      </c>
      <c r="B35" s="25"/>
      <c r="C35" s="412"/>
    </row>
    <row r="36" spans="1:3" s="40" customFormat="1" ht="15" customHeight="1">
      <c r="A36" s="19" t="s">
        <v>182</v>
      </c>
      <c r="B36" s="21">
        <f>B17</f>
        <v>126031</v>
      </c>
      <c r="C36" s="412"/>
    </row>
    <row r="37" spans="1:3" s="40" customFormat="1" ht="15" customHeight="1">
      <c r="A37" s="19" t="s">
        <v>25</v>
      </c>
      <c r="B37" s="21">
        <f>-(B24+B25+B28+B29)</f>
        <v>-37192</v>
      </c>
      <c r="C37" s="412"/>
    </row>
    <row r="38" spans="1:3" s="40" customFormat="1" ht="15" customHeight="1">
      <c r="A38" s="26" t="s">
        <v>183</v>
      </c>
      <c r="B38" s="27">
        <f>B36+B37</f>
        <v>88839</v>
      </c>
      <c r="C38" s="412"/>
    </row>
    <row r="39" spans="1:3" s="40" customFormat="1" ht="15" customHeight="1">
      <c r="A39" s="19" t="s">
        <v>209</v>
      </c>
      <c r="B39" s="280">
        <v>82229</v>
      </c>
      <c r="C39" s="413"/>
    </row>
    <row r="40" spans="1:3" s="40" customFormat="1" ht="15" customHeight="1">
      <c r="A40" s="19"/>
      <c r="B40" s="21"/>
      <c r="C40" s="412"/>
    </row>
    <row r="41" spans="1:3" s="40" customFormat="1" ht="15" customHeight="1">
      <c r="A41" s="24" t="s">
        <v>185</v>
      </c>
      <c r="B41" s="21"/>
      <c r="C41" s="412"/>
    </row>
    <row r="42" spans="1:3" s="40" customFormat="1" ht="15" customHeight="1">
      <c r="A42" s="19" t="s">
        <v>149</v>
      </c>
      <c r="B42" s="21">
        <f>-(B22+B23+B27)</f>
        <v>-28182</v>
      </c>
      <c r="C42" s="412"/>
    </row>
    <row r="43" spans="1:3" s="40" customFormat="1" ht="15" customHeight="1">
      <c r="A43" s="19" t="s">
        <v>179</v>
      </c>
      <c r="B43" s="21">
        <v>-75</v>
      </c>
      <c r="C43" s="412"/>
    </row>
    <row r="44" spans="1:3" s="40" customFormat="1" ht="15" customHeight="1">
      <c r="A44" s="19" t="s">
        <v>181</v>
      </c>
      <c r="B44" s="21">
        <f>+B13+B14</f>
        <v>25791</v>
      </c>
      <c r="C44" s="412"/>
    </row>
    <row r="45" spans="1:3" s="40" customFormat="1">
      <c r="A45" s="26" t="s">
        <v>180</v>
      </c>
      <c r="B45" s="27">
        <f>B42+B43+B44</f>
        <v>-2466</v>
      </c>
      <c r="C45" s="412"/>
    </row>
    <row r="46" spans="1:3" s="40" customFormat="1" ht="27.75" customHeight="1">
      <c r="A46" s="415" t="s">
        <v>306</v>
      </c>
      <c r="B46" s="28"/>
    </row>
    <row r="47" spans="1:3" s="40" customFormat="1">
      <c r="B47" s="28"/>
    </row>
    <row r="48" spans="1:3" s="40" customFormat="1">
      <c r="A48" s="42"/>
      <c r="B48" s="38"/>
    </row>
    <row r="49" spans="1:103">
      <c r="A49" s="7"/>
      <c r="B49" s="85"/>
      <c r="C49" s="41"/>
      <c r="D49" s="41"/>
      <c r="E49" s="41"/>
      <c r="F49" s="41"/>
      <c r="G49" s="41"/>
      <c r="H49" s="41"/>
      <c r="I49" s="41"/>
      <c r="J49" s="41"/>
      <c r="K49" s="41"/>
      <c r="L49" s="41"/>
      <c r="M49" s="41"/>
    </row>
    <row r="50" spans="1:103">
      <c r="A50" s="47"/>
      <c r="B50" s="50"/>
      <c r="C50" s="50"/>
      <c r="D50" s="50"/>
      <c r="E50" s="50"/>
      <c r="F50" s="49"/>
      <c r="G50" s="49"/>
      <c r="H50" s="49"/>
      <c r="I50" s="49"/>
      <c r="J50" s="50"/>
      <c r="K50" s="50"/>
      <c r="L50" s="50"/>
      <c r="M50" s="50"/>
    </row>
    <row r="51" spans="1:103">
      <c r="A51" s="48"/>
      <c r="B51" s="51"/>
      <c r="C51" s="51"/>
      <c r="D51" s="51"/>
      <c r="E51" s="51"/>
      <c r="F51" s="51"/>
      <c r="G51" s="51"/>
      <c r="H51" s="51"/>
      <c r="I51" s="51"/>
      <c r="J51" s="50"/>
      <c r="K51" s="50"/>
      <c r="L51" s="50"/>
      <c r="M51" s="50"/>
    </row>
    <row r="52" spans="1:103" collapsed="1">
      <c r="A52" s="48"/>
      <c r="B52" s="51"/>
      <c r="C52" s="51"/>
      <c r="D52" s="51"/>
      <c r="E52" s="51"/>
      <c r="F52" s="51"/>
      <c r="G52" s="51"/>
      <c r="H52" s="51"/>
      <c r="I52" s="51"/>
      <c r="J52" s="50"/>
      <c r="K52" s="50"/>
      <c r="L52" s="50"/>
      <c r="M52" s="50"/>
    </row>
    <row r="53" spans="1:103">
      <c r="A53" s="48"/>
      <c r="B53" s="51"/>
      <c r="C53" s="51"/>
      <c r="D53" s="51"/>
      <c r="E53" s="51"/>
      <c r="F53" s="51"/>
      <c r="G53" s="51"/>
      <c r="H53" s="51"/>
      <c r="I53" s="51"/>
      <c r="J53" s="50"/>
      <c r="K53" s="50"/>
      <c r="L53" s="50"/>
      <c r="M53" s="50"/>
    </row>
    <row r="54" spans="1:103">
      <c r="A54" s="48"/>
      <c r="B54" s="51"/>
      <c r="C54" s="51"/>
      <c r="D54" s="51"/>
      <c r="E54" s="51"/>
      <c r="F54" s="51"/>
      <c r="G54" s="51"/>
      <c r="H54" s="51"/>
      <c r="I54" s="51"/>
      <c r="J54" s="50"/>
      <c r="K54" s="50"/>
      <c r="L54" s="50"/>
      <c r="M54" s="50"/>
    </row>
    <row r="55" spans="1:103" hidden="1">
      <c r="A55" s="48"/>
      <c r="B55" s="51"/>
      <c r="C55" s="51"/>
      <c r="D55" s="51"/>
      <c r="E55" s="51"/>
      <c r="F55" s="51"/>
      <c r="G55" s="51"/>
      <c r="H55" s="51"/>
      <c r="I55" s="51"/>
      <c r="J55" s="50"/>
      <c r="K55" s="50"/>
      <c r="L55" s="50"/>
      <c r="M55" s="50"/>
    </row>
    <row r="56" spans="1:103" hidden="1">
      <c r="A56" s="47"/>
      <c r="B56" s="52"/>
      <c r="C56" s="52"/>
      <c r="D56" s="52"/>
      <c r="E56" s="52"/>
      <c r="F56" s="52"/>
      <c r="G56" s="52"/>
      <c r="H56" s="52"/>
      <c r="I56" s="52"/>
      <c r="J56" s="49"/>
      <c r="K56" s="49"/>
      <c r="L56" s="49"/>
      <c r="M56" s="49"/>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c r="BR56" s="6"/>
      <c r="BS56" s="6"/>
      <c r="BT56" s="6"/>
      <c r="BU56" s="6"/>
      <c r="BV56" s="6"/>
      <c r="BW56" s="6"/>
      <c r="BX56" s="6"/>
      <c r="BY56" s="6"/>
      <c r="BZ56" s="6"/>
      <c r="CA56" s="6"/>
      <c r="CB56" s="6"/>
      <c r="CC56" s="6"/>
      <c r="CD56" s="6"/>
      <c r="CE56" s="6"/>
      <c r="CF56" s="6"/>
      <c r="CG56" s="6"/>
      <c r="CH56" s="6"/>
      <c r="CI56" s="6"/>
      <c r="CJ56" s="6"/>
      <c r="CK56" s="6"/>
      <c r="CL56" s="6"/>
      <c r="CM56" s="6"/>
      <c r="CN56" s="6"/>
      <c r="CO56" s="6"/>
      <c r="CP56" s="6"/>
      <c r="CQ56" s="6"/>
      <c r="CR56" s="6"/>
      <c r="CS56" s="6"/>
      <c r="CT56" s="6"/>
      <c r="CU56" s="6"/>
      <c r="CV56" s="6"/>
      <c r="CW56" s="6"/>
      <c r="CX56" s="6"/>
      <c r="CY56" s="6"/>
    </row>
    <row r="57" spans="1:103" hidden="1">
      <c r="A57" s="48"/>
      <c r="B57" s="53"/>
      <c r="C57" s="53"/>
      <c r="D57" s="53"/>
      <c r="E57" s="53"/>
      <c r="F57" s="53"/>
      <c r="G57" s="53"/>
      <c r="H57" s="53"/>
      <c r="I57" s="53"/>
      <c r="J57" s="45"/>
      <c r="K57" s="45"/>
      <c r="L57" s="45"/>
      <c r="M57" s="45"/>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row>
    <row r="58" spans="1:103" hidden="1">
      <c r="A58" s="54"/>
      <c r="B58" s="45"/>
      <c r="C58" s="45"/>
      <c r="D58" s="45"/>
      <c r="E58" s="45"/>
      <c r="F58" s="46"/>
      <c r="G58" s="46"/>
      <c r="H58" s="46"/>
      <c r="I58" s="46"/>
      <c r="J58" s="45"/>
      <c r="K58" s="45"/>
      <c r="L58" s="45"/>
      <c r="M58" s="45"/>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c r="BS58" s="6"/>
      <c r="BT58" s="6"/>
      <c r="BU58" s="6"/>
      <c r="BV58" s="6"/>
      <c r="BW58" s="6"/>
      <c r="BX58" s="6"/>
      <c r="BY58" s="6"/>
      <c r="BZ58" s="6"/>
      <c r="CA58" s="6"/>
      <c r="CB58" s="6"/>
      <c r="CC58" s="6"/>
      <c r="CD58" s="6"/>
      <c r="CE58" s="6"/>
      <c r="CF58" s="6"/>
      <c r="CG58" s="6"/>
      <c r="CH58" s="6"/>
      <c r="CI58" s="6"/>
      <c r="CJ58" s="6"/>
      <c r="CK58" s="6"/>
      <c r="CL58" s="6"/>
      <c r="CM58" s="6"/>
      <c r="CN58" s="6"/>
      <c r="CO58" s="6"/>
      <c r="CP58" s="6"/>
      <c r="CQ58" s="6"/>
      <c r="CR58" s="6"/>
      <c r="CS58" s="6"/>
      <c r="CT58" s="6"/>
      <c r="CU58" s="6"/>
      <c r="CV58" s="6"/>
      <c r="CW58" s="6"/>
      <c r="CX58" s="6"/>
      <c r="CY58" s="6"/>
    </row>
    <row r="59" spans="1:103" hidden="1">
      <c r="A59" s="41"/>
      <c r="B59" s="45"/>
      <c r="C59" s="45"/>
      <c r="D59" s="45"/>
      <c r="E59" s="45"/>
      <c r="F59" s="45"/>
      <c r="G59" s="45"/>
      <c r="H59" s="45"/>
      <c r="I59" s="45"/>
      <c r="J59" s="45"/>
      <c r="K59" s="45"/>
      <c r="L59" s="45"/>
      <c r="M59" s="45"/>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57"/>
      <c r="AZ59" s="6"/>
      <c r="BA59" s="6"/>
      <c r="BB59" s="57"/>
      <c r="BC59" s="6"/>
      <c r="BD59" s="6"/>
      <c r="BE59" s="6"/>
      <c r="BF59" s="6"/>
      <c r="BG59" s="6"/>
      <c r="BH59" s="6"/>
      <c r="BI59" s="6"/>
      <c r="BJ59" s="6"/>
      <c r="BK59" s="6"/>
      <c r="BL59" s="6"/>
      <c r="BM59" s="6"/>
      <c r="BN59" s="6"/>
      <c r="BO59" s="6"/>
      <c r="BP59" s="6"/>
      <c r="BQ59" s="6"/>
      <c r="BR59" s="6"/>
      <c r="BS59" s="6"/>
      <c r="BT59" s="6"/>
      <c r="BU59" s="6"/>
      <c r="BV59" s="6"/>
      <c r="BW59" s="6"/>
      <c r="BX59" s="6"/>
      <c r="BY59" s="6"/>
      <c r="BZ59" s="6"/>
      <c r="CA59" s="6"/>
      <c r="CB59" s="6"/>
      <c r="CC59" s="6"/>
      <c r="CD59" s="6"/>
      <c r="CE59" s="6"/>
      <c r="CF59" s="6"/>
      <c r="CG59" s="6"/>
      <c r="CH59" s="6"/>
      <c r="CI59" s="6"/>
      <c r="CJ59" s="6"/>
      <c r="CK59" s="6"/>
      <c r="CL59" s="6"/>
      <c r="CM59" s="6"/>
      <c r="CN59" s="6"/>
      <c r="CO59" s="6"/>
      <c r="CP59" s="6"/>
      <c r="CQ59" s="6"/>
      <c r="CR59" s="6"/>
      <c r="CS59" s="6"/>
      <c r="CT59" s="6"/>
      <c r="CU59" s="6"/>
      <c r="CV59" s="57"/>
      <c r="CW59" s="6"/>
      <c r="CX59" s="6"/>
      <c r="CY59" s="57"/>
    </row>
    <row r="60" spans="1:103" s="14" customFormat="1" collapsed="1">
      <c r="A60" s="41"/>
      <c r="B60" s="45"/>
      <c r="C60" s="45"/>
      <c r="D60" s="45"/>
      <c r="E60" s="45"/>
      <c r="F60" s="45"/>
      <c r="G60" s="45"/>
      <c r="H60" s="45"/>
      <c r="I60" s="45"/>
      <c r="J60" s="45"/>
      <c r="K60" s="45"/>
      <c r="L60" s="45"/>
      <c r="M60" s="45"/>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c r="BR60" s="6"/>
      <c r="BS60" s="6"/>
      <c r="BT60" s="6"/>
      <c r="BU60" s="6"/>
      <c r="BV60" s="6"/>
      <c r="BW60" s="6"/>
      <c r="BX60" s="6"/>
      <c r="BY60" s="6"/>
      <c r="BZ60" s="6"/>
      <c r="CA60" s="6"/>
      <c r="CB60" s="6"/>
      <c r="CC60" s="6"/>
      <c r="CD60" s="6"/>
      <c r="CE60" s="6"/>
      <c r="CF60" s="6"/>
      <c r="CG60" s="6"/>
      <c r="CH60" s="6"/>
      <c r="CI60" s="6"/>
      <c r="CJ60" s="6"/>
      <c r="CK60" s="6"/>
      <c r="CL60" s="6"/>
      <c r="CM60" s="6"/>
      <c r="CN60" s="6"/>
      <c r="CO60" s="6"/>
      <c r="CP60" s="6"/>
      <c r="CQ60" s="6"/>
      <c r="CR60" s="6"/>
      <c r="CS60" s="6"/>
      <c r="CT60" s="6"/>
      <c r="CU60" s="6"/>
      <c r="CV60" s="6"/>
      <c r="CW60" s="6"/>
      <c r="CX60" s="6"/>
      <c r="CY60" s="6"/>
    </row>
    <row r="61" spans="1:103" s="14" customFormat="1">
      <c r="A61" s="41"/>
      <c r="B61" s="45"/>
      <c r="C61" s="45"/>
      <c r="D61" s="45"/>
      <c r="E61" s="45"/>
      <c r="F61" s="45"/>
      <c r="G61" s="45"/>
      <c r="H61" s="45"/>
      <c r="I61" s="45"/>
      <c r="J61" s="45"/>
      <c r="K61" s="45"/>
      <c r="L61" s="45"/>
      <c r="M61" s="45"/>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c r="BR61" s="6"/>
      <c r="BS61" s="6"/>
      <c r="BT61" s="6"/>
      <c r="BU61" s="6"/>
      <c r="BV61" s="6"/>
      <c r="BW61" s="6"/>
      <c r="BX61" s="6"/>
      <c r="BY61" s="6"/>
      <c r="BZ61" s="6"/>
      <c r="CA61" s="6"/>
      <c r="CB61" s="6"/>
      <c r="CC61" s="6"/>
      <c r="CD61" s="6"/>
      <c r="CE61" s="6"/>
      <c r="CF61" s="6"/>
      <c r="CG61" s="6"/>
      <c r="CH61" s="6"/>
      <c r="CI61" s="6"/>
      <c r="CJ61" s="6"/>
      <c r="CK61" s="6"/>
      <c r="CL61" s="6"/>
      <c r="CM61" s="6"/>
      <c r="CN61" s="6"/>
      <c r="CO61" s="6"/>
      <c r="CP61" s="6"/>
      <c r="CQ61" s="6"/>
      <c r="CR61" s="6"/>
      <c r="CS61" s="6"/>
      <c r="CT61" s="6"/>
      <c r="CU61" s="6"/>
      <c r="CV61" s="6"/>
      <c r="CW61" s="6"/>
      <c r="CX61" s="6"/>
      <c r="CY61" s="6"/>
    </row>
    <row r="62" spans="1:103" s="14" customFormat="1">
      <c r="A62" s="7"/>
      <c r="B62" s="45"/>
      <c r="C62" s="45"/>
      <c r="D62" s="45"/>
      <c r="E62" s="45"/>
      <c r="F62" s="45"/>
      <c r="G62" s="45"/>
      <c r="H62" s="45"/>
      <c r="I62" s="45"/>
      <c r="J62" s="45"/>
      <c r="K62" s="45"/>
      <c r="L62" s="45"/>
      <c r="M62" s="45"/>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c r="BR62" s="6"/>
      <c r="BS62" s="6"/>
      <c r="BT62" s="6"/>
      <c r="BU62" s="6"/>
      <c r="BV62" s="6"/>
      <c r="BW62" s="6"/>
      <c r="BX62" s="6"/>
      <c r="BY62" s="6"/>
      <c r="BZ62" s="6"/>
      <c r="CA62" s="6"/>
      <c r="CB62" s="6"/>
      <c r="CC62" s="6"/>
      <c r="CD62" s="6"/>
      <c r="CE62" s="6"/>
      <c r="CF62" s="6"/>
      <c r="CG62" s="6"/>
      <c r="CH62" s="6"/>
      <c r="CI62" s="6"/>
      <c r="CJ62" s="6"/>
      <c r="CK62" s="6"/>
      <c r="CL62" s="6"/>
      <c r="CM62" s="6"/>
      <c r="CN62" s="6"/>
      <c r="CO62" s="6"/>
      <c r="CP62" s="6"/>
      <c r="CQ62" s="6"/>
      <c r="CR62" s="6"/>
      <c r="CS62" s="6"/>
      <c r="CT62" s="6"/>
      <c r="CU62" s="6"/>
      <c r="CV62" s="6"/>
      <c r="CW62" s="6"/>
      <c r="CX62" s="6"/>
      <c r="CY62" s="6"/>
    </row>
    <row r="63" spans="1:103" s="14" customFormat="1" hidden="1">
      <c r="A63" s="54"/>
      <c r="B63" s="46"/>
      <c r="C63" s="46"/>
      <c r="D63" s="46"/>
      <c r="E63" s="46"/>
      <c r="F63" s="46"/>
      <c r="G63" s="46"/>
      <c r="H63" s="46"/>
      <c r="I63" s="46"/>
      <c r="J63" s="46"/>
      <c r="K63" s="46"/>
      <c r="L63" s="46"/>
      <c r="M63" s="4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c r="BR63" s="6"/>
      <c r="BS63" s="6"/>
      <c r="BT63" s="6"/>
      <c r="BU63" s="6"/>
      <c r="BV63" s="6"/>
      <c r="BW63" s="6"/>
      <c r="BX63" s="6"/>
      <c r="BY63" s="6"/>
      <c r="BZ63" s="6"/>
      <c r="CA63" s="6"/>
      <c r="CB63" s="6"/>
      <c r="CC63" s="6"/>
      <c r="CD63" s="6"/>
      <c r="CE63" s="6"/>
      <c r="CF63" s="6"/>
      <c r="CG63" s="6"/>
      <c r="CH63" s="6"/>
      <c r="CI63" s="6"/>
      <c r="CJ63" s="6"/>
      <c r="CK63" s="6"/>
      <c r="CL63" s="6"/>
      <c r="CM63" s="6"/>
      <c r="CN63" s="6"/>
      <c r="CO63" s="6"/>
      <c r="CP63" s="6"/>
      <c r="CQ63" s="6"/>
      <c r="CR63" s="6"/>
      <c r="CS63" s="6"/>
      <c r="CT63" s="6"/>
      <c r="CU63" s="6"/>
      <c r="CV63" s="6"/>
      <c r="CW63" s="6"/>
      <c r="CX63" s="6"/>
      <c r="CY63" s="6"/>
    </row>
    <row r="64" spans="1:103" s="14" customFormat="1" hidden="1">
      <c r="A64" s="41"/>
      <c r="B64" s="45"/>
      <c r="C64" s="45"/>
      <c r="D64" s="45"/>
      <c r="E64" s="45"/>
      <c r="F64" s="45"/>
      <c r="G64" s="45"/>
      <c r="H64" s="45"/>
      <c r="I64" s="45"/>
      <c r="J64" s="45"/>
      <c r="K64" s="45"/>
      <c r="L64" s="45"/>
      <c r="M64" s="45"/>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row>
    <row r="65" spans="1:216" s="14" customFormat="1" hidden="1">
      <c r="A65" s="41"/>
      <c r="B65" s="55"/>
      <c r="C65" s="55"/>
      <c r="D65" s="55"/>
      <c r="E65" s="55"/>
      <c r="F65" s="55"/>
      <c r="G65" s="55"/>
      <c r="H65" s="55"/>
      <c r="I65" s="55"/>
      <c r="J65" s="45"/>
      <c r="K65" s="45"/>
      <c r="L65" s="45"/>
      <c r="M65" s="45"/>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6"/>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c r="EI65" s="4"/>
      <c r="EJ65" s="4"/>
      <c r="EK65" s="4"/>
      <c r="EL65" s="4"/>
      <c r="EM65" s="4"/>
      <c r="EN65" s="4"/>
      <c r="EO65" s="4"/>
      <c r="EP65" s="36"/>
      <c r="EQ65" s="4"/>
      <c r="ER65" s="4"/>
      <c r="ES65" s="36"/>
      <c r="ET65" s="4"/>
      <c r="EU65" s="4"/>
      <c r="EV65" s="4"/>
      <c r="EW65" s="4"/>
      <c r="EX65" s="4"/>
      <c r="EY65" s="4"/>
      <c r="EZ65" s="4"/>
      <c r="FA65" s="4"/>
      <c r="FB65" s="4"/>
      <c r="FC65" s="4"/>
      <c r="FD65" s="4"/>
      <c r="FE65" s="4"/>
      <c r="FF65" s="4"/>
      <c r="FG65" s="4"/>
      <c r="FH65" s="4"/>
      <c r="FI65" s="4"/>
      <c r="FJ65" s="4"/>
      <c r="FK65" s="4"/>
      <c r="FL65" s="4"/>
      <c r="FM65" s="4"/>
      <c r="FN65" s="4"/>
      <c r="FO65" s="4"/>
      <c r="FP65" s="4"/>
      <c r="FQ65" s="4"/>
      <c r="FR65" s="4"/>
      <c r="FS65" s="4"/>
      <c r="FT65" s="4"/>
      <c r="FU65" s="4"/>
      <c r="FV65" s="4"/>
      <c r="FW65" s="4"/>
      <c r="FX65" s="4"/>
      <c r="FY65" s="4"/>
      <c r="FZ65" s="4"/>
      <c r="GA65" s="4"/>
      <c r="GB65" s="4"/>
      <c r="GC65" s="4"/>
      <c r="GD65" s="4"/>
      <c r="GE65" s="4"/>
      <c r="GF65" s="4"/>
      <c r="GG65" s="4"/>
      <c r="GH65" s="4"/>
      <c r="GI65" s="4"/>
      <c r="GJ65" s="4"/>
      <c r="GK65" s="4"/>
      <c r="GL65" s="4"/>
      <c r="GM65" s="36"/>
      <c r="GN65" s="4"/>
    </row>
    <row r="66" spans="1:216" s="43" customFormat="1" hidden="1">
      <c r="A66" s="41"/>
      <c r="B66" s="45"/>
      <c r="C66" s="45"/>
      <c r="D66" s="45"/>
      <c r="E66" s="45"/>
      <c r="F66" s="45"/>
      <c r="G66" s="45"/>
      <c r="H66" s="45"/>
      <c r="I66" s="45"/>
      <c r="J66" s="45"/>
      <c r="K66" s="45"/>
      <c r="L66" s="45"/>
      <c r="M66" s="45"/>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6"/>
    </row>
    <row r="67" spans="1:216" hidden="1">
      <c r="A67" s="54"/>
      <c r="B67" s="46"/>
      <c r="C67" s="46"/>
      <c r="D67" s="46"/>
      <c r="E67" s="46"/>
      <c r="F67" s="46"/>
      <c r="G67" s="46"/>
      <c r="H67" s="46"/>
      <c r="I67" s="46"/>
      <c r="J67" s="46"/>
      <c r="K67" s="46"/>
      <c r="L67" s="46"/>
      <c r="M67" s="4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row>
    <row r="68" spans="1:216" hidden="1">
      <c r="A68" s="41"/>
      <c r="B68" s="45"/>
      <c r="C68" s="45"/>
      <c r="D68" s="45"/>
      <c r="E68" s="45"/>
      <c r="F68" s="45"/>
      <c r="G68" s="45"/>
      <c r="H68" s="45"/>
      <c r="I68" s="45"/>
      <c r="J68" s="45"/>
      <c r="K68" s="45"/>
      <c r="L68" s="45"/>
      <c r="M68" s="45"/>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row>
    <row r="69" spans="1:216" hidden="1">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row>
    <row r="70" spans="1:216" hidden="1">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row>
    <row r="71" spans="1:216" collapsed="1">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row>
    <row r="72" spans="1:216">
      <c r="A72" s="54"/>
      <c r="B72" s="85"/>
      <c r="C72" s="41"/>
      <c r="D72" s="41"/>
      <c r="E72" s="41"/>
      <c r="F72" s="41"/>
      <c r="G72" s="41"/>
      <c r="H72" s="41"/>
      <c r="I72" s="41"/>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1"/>
      <c r="AI72" s="41"/>
      <c r="AJ72" s="41"/>
      <c r="AK72" s="41"/>
      <c r="AL72" s="41"/>
      <c r="AM72" s="41"/>
      <c r="AN72" s="41"/>
      <c r="AO72" s="41"/>
      <c r="AP72" s="41"/>
      <c r="AQ72" s="41"/>
      <c r="AR72" s="41"/>
      <c r="AS72" s="41"/>
      <c r="AT72" s="41"/>
      <c r="AU72" s="41"/>
      <c r="AV72" s="41"/>
      <c r="AW72" s="41"/>
      <c r="AX72" s="41"/>
      <c r="AY72" s="41"/>
      <c r="AZ72" s="41"/>
      <c r="BA72" s="41"/>
      <c r="BB72" s="41"/>
      <c r="BC72" s="41"/>
      <c r="BD72" s="41"/>
      <c r="BE72" s="41"/>
      <c r="BF72" s="41"/>
      <c r="BG72" s="41"/>
      <c r="BH72" s="41"/>
      <c r="BI72" s="41"/>
      <c r="BJ72" s="41"/>
      <c r="BK72" s="41"/>
      <c r="BL72" s="41"/>
      <c r="BM72" s="41"/>
      <c r="BN72" s="41"/>
      <c r="BO72" s="41"/>
      <c r="BP72" s="41"/>
      <c r="BQ72" s="41"/>
      <c r="BR72" s="41"/>
      <c r="BS72" s="41"/>
      <c r="BT72" s="41"/>
      <c r="BU72" s="4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c r="EO72" s="41"/>
      <c r="EP72" s="41"/>
      <c r="EQ72" s="41"/>
      <c r="ER72" s="41"/>
      <c r="ES72" s="41"/>
      <c r="ET72" s="41"/>
      <c r="EU72" s="41"/>
      <c r="EV72" s="41"/>
      <c r="EW72" s="41"/>
      <c r="EX72" s="41"/>
      <c r="EY72" s="41"/>
      <c r="EZ72" s="41"/>
      <c r="FA72" s="41"/>
      <c r="FB72" s="41"/>
      <c r="FC72" s="41"/>
      <c r="FD72" s="41"/>
      <c r="FE72" s="41"/>
      <c r="FF72" s="41"/>
      <c r="FG72" s="41"/>
      <c r="FH72" s="41"/>
      <c r="FI72" s="41"/>
      <c r="FJ72" s="41"/>
      <c r="FK72" s="41"/>
      <c r="FL72" s="41"/>
      <c r="FM72" s="41"/>
      <c r="FN72" s="41"/>
      <c r="FO72" s="41"/>
      <c r="FP72" s="41"/>
      <c r="FQ72" s="41"/>
      <c r="FR72" s="41"/>
      <c r="FS72" s="41"/>
      <c r="FT72" s="41"/>
      <c r="FU72" s="41"/>
      <c r="FV72" s="41"/>
      <c r="FW72" s="41"/>
      <c r="FX72" s="41"/>
      <c r="FY72" s="41"/>
      <c r="FZ72" s="41"/>
      <c r="GA72" s="41"/>
      <c r="GB72" s="41"/>
      <c r="GC72" s="41"/>
      <c r="GD72" s="41"/>
      <c r="GE72" s="41"/>
      <c r="GF72" s="41"/>
      <c r="GG72" s="41"/>
      <c r="GH72" s="41"/>
      <c r="GI72" s="41"/>
      <c r="GJ72" s="41"/>
      <c r="GK72" s="41"/>
      <c r="GL72" s="41"/>
      <c r="GM72" s="41"/>
      <c r="GN72" s="41"/>
      <c r="GO72" s="41"/>
      <c r="GP72" s="41"/>
      <c r="GQ72" s="41"/>
      <c r="GR72" s="41"/>
      <c r="GS72" s="41"/>
      <c r="GT72" s="41"/>
      <c r="GU72" s="41"/>
      <c r="GV72" s="41"/>
      <c r="GW72" s="41"/>
      <c r="GX72" s="41"/>
      <c r="GY72" s="41"/>
      <c r="GZ72" s="41"/>
      <c r="HA72" s="41"/>
      <c r="HB72" s="41"/>
      <c r="HC72" s="41"/>
      <c r="HD72" s="41"/>
      <c r="HE72" s="41"/>
      <c r="HF72" s="41"/>
      <c r="HG72" s="41"/>
      <c r="HH72" s="41"/>
    </row>
    <row r="73" spans="1:216">
      <c r="A73" s="58"/>
    </row>
    <row r="74" spans="1:216" hidden="1">
      <c r="A74" s="59"/>
    </row>
    <row r="75" spans="1:216" hidden="1">
      <c r="A75" s="59"/>
    </row>
    <row r="76" spans="1:216" s="13" customFormat="1" hidden="1">
      <c r="A76" s="59"/>
    </row>
    <row r="77" spans="1:216" hidden="1">
      <c r="A77" s="41"/>
      <c r="B77" s="85"/>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c r="AT77" s="41"/>
      <c r="AU77" s="41"/>
      <c r="AV77" s="41"/>
      <c r="AW77" s="41"/>
      <c r="AX77" s="41"/>
      <c r="AY77" s="41"/>
      <c r="AZ77" s="41"/>
      <c r="BA77" s="41"/>
      <c r="BB77" s="41"/>
      <c r="BC77" s="41"/>
      <c r="BD77" s="41"/>
      <c r="BE77" s="41"/>
      <c r="BF77" s="41"/>
      <c r="BG77" s="41"/>
      <c r="BH77" s="41"/>
      <c r="BI77" s="41"/>
      <c r="BJ77" s="41"/>
      <c r="BK77" s="41"/>
      <c r="BL77" s="41"/>
      <c r="BM77" s="41"/>
      <c r="BN77" s="41"/>
      <c r="BO77" s="41"/>
      <c r="BP77" s="41"/>
      <c r="BQ77" s="41"/>
      <c r="BR77" s="41"/>
      <c r="BS77" s="41"/>
      <c r="BT77" s="41"/>
      <c r="BU77" s="41"/>
      <c r="BV77" s="41"/>
      <c r="BW77" s="41"/>
      <c r="BX77" s="41"/>
      <c r="BY77" s="41"/>
      <c r="BZ77" s="41"/>
      <c r="CA77" s="41"/>
      <c r="CB77" s="41"/>
      <c r="CC77" s="41"/>
      <c r="CD77" s="41"/>
      <c r="CE77" s="41"/>
      <c r="CF77" s="41"/>
      <c r="CG77" s="41"/>
      <c r="CH77" s="41"/>
      <c r="CI77" s="41"/>
      <c r="CJ77" s="41"/>
      <c r="CK77" s="41"/>
      <c r="CL77" s="41"/>
      <c r="CM77" s="41"/>
      <c r="CN77" s="41"/>
      <c r="CO77" s="41"/>
      <c r="CP77" s="41"/>
      <c r="CQ77" s="41"/>
      <c r="CR77" s="41"/>
      <c r="CS77" s="41"/>
      <c r="CT77" s="41"/>
      <c r="CU77" s="41"/>
      <c r="CV77" s="41"/>
      <c r="CW77" s="41"/>
      <c r="CX77" s="41"/>
      <c r="CY77" s="41"/>
      <c r="CZ77" s="41"/>
      <c r="DA77" s="41"/>
      <c r="DB77" s="41"/>
      <c r="DC77" s="41"/>
      <c r="DD77" s="41"/>
      <c r="DE77" s="41"/>
      <c r="DF77" s="41"/>
      <c r="DG77" s="41"/>
      <c r="DH77" s="41"/>
      <c r="DI77" s="41"/>
      <c r="DJ77" s="41"/>
      <c r="DK77" s="41"/>
      <c r="DL77" s="41"/>
      <c r="DM77" s="41"/>
      <c r="DN77" s="41"/>
      <c r="DO77" s="41"/>
      <c r="DP77" s="41"/>
      <c r="DQ77" s="41"/>
      <c r="DR77" s="41"/>
      <c r="DS77" s="41"/>
      <c r="DT77" s="41"/>
      <c r="DU77" s="41"/>
      <c r="DV77" s="41"/>
      <c r="DW77" s="41"/>
      <c r="DX77" s="41"/>
      <c r="DY77" s="41"/>
      <c r="DZ77" s="41"/>
      <c r="EA77" s="41"/>
      <c r="EB77" s="41"/>
      <c r="EC77" s="41"/>
      <c r="ED77" s="41"/>
      <c r="EE77" s="41"/>
      <c r="EF77" s="41"/>
      <c r="EG77" s="41"/>
      <c r="EH77" s="41"/>
      <c r="EI77" s="41"/>
      <c r="EJ77" s="41"/>
      <c r="EK77" s="41"/>
      <c r="EL77" s="41"/>
      <c r="EM77" s="41"/>
      <c r="EN77" s="41"/>
      <c r="EO77" s="41"/>
      <c r="EP77" s="41"/>
      <c r="EQ77" s="41"/>
      <c r="ER77" s="41"/>
      <c r="ES77" s="41"/>
      <c r="ET77" s="41"/>
      <c r="EU77" s="41"/>
      <c r="EV77" s="41"/>
      <c r="EW77" s="41"/>
      <c r="EX77" s="41"/>
      <c r="EY77" s="41"/>
      <c r="EZ77" s="41"/>
      <c r="FA77" s="41"/>
      <c r="FB77" s="41"/>
      <c r="FC77" s="41"/>
      <c r="FD77" s="41"/>
      <c r="FE77" s="41"/>
      <c r="FF77" s="41"/>
      <c r="FG77" s="41"/>
      <c r="FH77" s="41"/>
      <c r="FI77" s="41"/>
      <c r="FJ77" s="41"/>
      <c r="FK77" s="41"/>
      <c r="FL77" s="41"/>
      <c r="FM77" s="41"/>
      <c r="FN77" s="41"/>
      <c r="FO77" s="41"/>
      <c r="FP77" s="41"/>
      <c r="FQ77" s="41"/>
      <c r="FR77" s="41"/>
      <c r="FS77" s="41"/>
      <c r="FT77" s="41"/>
      <c r="FU77" s="41"/>
      <c r="FV77" s="41"/>
      <c r="FW77" s="41"/>
      <c r="FX77" s="41"/>
      <c r="FY77" s="41"/>
      <c r="FZ77" s="41"/>
      <c r="GA77" s="41"/>
      <c r="GB77" s="41"/>
      <c r="GC77" s="41"/>
      <c r="GD77" s="41"/>
      <c r="GE77" s="41"/>
      <c r="GF77" s="41"/>
      <c r="GG77" s="41"/>
      <c r="GH77" s="41"/>
      <c r="GI77" s="41"/>
      <c r="GJ77" s="41"/>
      <c r="GK77" s="41"/>
      <c r="GL77" s="41"/>
      <c r="GM77" s="41"/>
      <c r="GN77" s="41"/>
      <c r="GO77" s="41"/>
      <c r="GP77" s="41"/>
      <c r="GQ77" s="41"/>
      <c r="GR77" s="41"/>
      <c r="GS77" s="41"/>
      <c r="GT77" s="41"/>
      <c r="GU77" s="41"/>
      <c r="GV77" s="41"/>
      <c r="GW77" s="41"/>
      <c r="GX77" s="41"/>
      <c r="GY77" s="41"/>
      <c r="GZ77" s="41"/>
      <c r="HA77" s="41"/>
      <c r="HB77" s="41"/>
      <c r="HC77" s="41"/>
      <c r="HD77" s="41"/>
      <c r="HE77" s="41"/>
      <c r="HF77" s="41"/>
      <c r="HG77" s="41"/>
      <c r="HH77" s="41"/>
    </row>
    <row r="78" spans="1:216" hidden="1">
      <c r="A78" s="41"/>
      <c r="B78" s="45"/>
      <c r="C78" s="45"/>
      <c r="D78" s="45"/>
      <c r="E78" s="45"/>
      <c r="F78" s="45"/>
      <c r="G78" s="45"/>
      <c r="H78" s="45"/>
      <c r="I78" s="45"/>
      <c r="J78" s="41"/>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c r="AT78" s="41"/>
      <c r="AU78" s="41"/>
      <c r="AV78" s="41"/>
      <c r="AW78" s="41"/>
      <c r="AX78" s="41"/>
      <c r="AY78" s="41"/>
      <c r="AZ78" s="41"/>
      <c r="BA78" s="41"/>
      <c r="BB78" s="41"/>
      <c r="BC78" s="41"/>
      <c r="BD78" s="41"/>
      <c r="BE78" s="41"/>
      <c r="BF78" s="41"/>
      <c r="BG78" s="41"/>
      <c r="BH78" s="41"/>
      <c r="BI78" s="41"/>
      <c r="BJ78" s="41"/>
      <c r="BK78" s="41"/>
      <c r="BL78" s="41"/>
      <c r="BM78" s="41"/>
      <c r="BN78" s="41"/>
      <c r="BO78" s="41"/>
      <c r="BP78" s="41"/>
      <c r="BQ78" s="41"/>
      <c r="BR78" s="41"/>
      <c r="BS78" s="41"/>
      <c r="BT78" s="41"/>
      <c r="BU78" s="41"/>
      <c r="BV78" s="41"/>
      <c r="BW78" s="41"/>
      <c r="BX78" s="41"/>
      <c r="BY78" s="41"/>
      <c r="BZ78" s="41"/>
      <c r="CA78" s="41"/>
      <c r="CB78" s="41"/>
      <c r="CC78" s="41"/>
      <c r="CD78" s="41"/>
      <c r="CE78" s="41"/>
      <c r="CF78" s="41"/>
      <c r="CG78" s="41"/>
      <c r="CH78" s="41"/>
      <c r="CI78" s="41"/>
      <c r="CJ78" s="41"/>
      <c r="CK78" s="41"/>
      <c r="CL78" s="41"/>
      <c r="CM78" s="41"/>
      <c r="CN78" s="41"/>
      <c r="CO78" s="41"/>
      <c r="CP78" s="41"/>
      <c r="CQ78" s="41"/>
      <c r="CR78" s="41"/>
      <c r="CS78" s="41"/>
      <c r="CT78" s="41"/>
      <c r="CU78" s="41"/>
      <c r="CV78" s="41"/>
      <c r="CW78" s="41"/>
      <c r="CX78" s="41"/>
      <c r="CY78" s="41"/>
      <c r="CZ78" s="41"/>
      <c r="DA78" s="41"/>
      <c r="DB78" s="41"/>
      <c r="DC78" s="41"/>
      <c r="DD78" s="41"/>
      <c r="DE78" s="41"/>
      <c r="DF78" s="41"/>
      <c r="DG78" s="41"/>
      <c r="DH78" s="41"/>
      <c r="DI78" s="41"/>
      <c r="DJ78" s="41"/>
      <c r="DK78" s="41"/>
      <c r="DL78" s="41"/>
      <c r="DM78" s="41"/>
      <c r="DN78" s="41"/>
      <c r="DO78" s="41"/>
      <c r="DP78" s="41"/>
      <c r="DQ78" s="41"/>
      <c r="DR78" s="41"/>
      <c r="DS78" s="41"/>
      <c r="DT78" s="41"/>
      <c r="DU78" s="41"/>
      <c r="DV78" s="41"/>
      <c r="DW78" s="41"/>
      <c r="DX78" s="41"/>
      <c r="DY78" s="41"/>
      <c r="DZ78" s="41"/>
      <c r="EA78" s="41"/>
      <c r="EB78" s="41"/>
      <c r="EC78" s="41"/>
      <c r="ED78" s="41"/>
      <c r="EE78" s="41"/>
      <c r="EF78" s="41"/>
      <c r="EG78" s="41"/>
      <c r="EH78" s="41"/>
      <c r="EI78" s="41"/>
      <c r="EJ78" s="41"/>
      <c r="EK78" s="41"/>
      <c r="EL78" s="41"/>
      <c r="EM78" s="41"/>
      <c r="EN78" s="41"/>
      <c r="EO78" s="41"/>
      <c r="EP78" s="41"/>
      <c r="EQ78" s="41"/>
      <c r="ER78" s="41"/>
      <c r="ES78" s="41"/>
      <c r="ET78" s="41"/>
      <c r="EU78" s="41"/>
      <c r="EV78" s="41"/>
      <c r="EW78" s="41"/>
      <c r="EX78" s="41"/>
      <c r="EY78" s="41"/>
      <c r="EZ78" s="41"/>
      <c r="FA78" s="41"/>
      <c r="FB78" s="41"/>
      <c r="FC78" s="41"/>
      <c r="FD78" s="41"/>
      <c r="FE78" s="41"/>
      <c r="FF78" s="41"/>
      <c r="FG78" s="41"/>
      <c r="FH78" s="41"/>
      <c r="FI78" s="41"/>
      <c r="FJ78" s="41"/>
      <c r="FK78" s="41"/>
      <c r="FL78" s="41"/>
      <c r="FM78" s="41"/>
      <c r="FN78" s="41"/>
      <c r="FO78" s="41"/>
      <c r="FP78" s="41"/>
      <c r="FQ78" s="41"/>
      <c r="FR78" s="41"/>
      <c r="FS78" s="41"/>
      <c r="FT78" s="41"/>
      <c r="FU78" s="41"/>
      <c r="FV78" s="41"/>
      <c r="FW78" s="41"/>
      <c r="FX78" s="41"/>
      <c r="FY78" s="41"/>
      <c r="FZ78" s="41"/>
      <c r="GA78" s="41"/>
      <c r="GB78" s="41"/>
      <c r="GC78" s="41"/>
      <c r="GD78" s="41"/>
      <c r="GE78" s="41"/>
      <c r="GF78" s="41"/>
      <c r="GG78" s="41"/>
      <c r="GH78" s="41"/>
      <c r="GI78" s="41"/>
      <c r="GJ78" s="41"/>
      <c r="GK78" s="41"/>
      <c r="GL78" s="41"/>
      <c r="GM78" s="41"/>
      <c r="GN78" s="41"/>
      <c r="GO78" s="41"/>
      <c r="GP78" s="41"/>
      <c r="GQ78" s="41"/>
      <c r="GR78" s="41"/>
      <c r="GS78" s="41"/>
      <c r="GT78" s="41"/>
      <c r="GU78" s="41"/>
      <c r="GV78" s="41"/>
      <c r="GW78" s="41"/>
      <c r="GX78" s="41"/>
      <c r="GY78" s="41"/>
      <c r="GZ78" s="41"/>
      <c r="HA78" s="41"/>
      <c r="HB78" s="41"/>
      <c r="HC78" s="41"/>
      <c r="HD78" s="41"/>
      <c r="HE78" s="41"/>
      <c r="HF78" s="41"/>
      <c r="HG78" s="41"/>
      <c r="HH78" s="41"/>
    </row>
    <row r="79" spans="1:216" collapsed="1">
      <c r="A79" s="54"/>
      <c r="B79" s="46"/>
      <c r="C79" s="46"/>
      <c r="D79" s="46"/>
      <c r="E79" s="46"/>
      <c r="F79" s="46"/>
      <c r="G79" s="46"/>
      <c r="H79" s="46"/>
      <c r="I79" s="46"/>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c r="AT79" s="41"/>
      <c r="AU79" s="41"/>
      <c r="AV79" s="41"/>
      <c r="AW79" s="41"/>
      <c r="AX79" s="41"/>
      <c r="AY79" s="41"/>
      <c r="AZ79" s="41"/>
      <c r="BA79" s="41"/>
      <c r="BB79" s="41"/>
      <c r="BC79" s="41"/>
      <c r="BD79" s="41"/>
      <c r="BE79" s="41"/>
      <c r="BF79" s="41"/>
      <c r="BG79" s="41"/>
      <c r="BH79" s="41"/>
      <c r="BI79" s="41"/>
      <c r="BJ79" s="41"/>
      <c r="BK79" s="41"/>
      <c r="BL79" s="41"/>
      <c r="BM79" s="41"/>
      <c r="BN79" s="41"/>
      <c r="BO79" s="41"/>
      <c r="BP79" s="41"/>
      <c r="BQ79" s="41"/>
      <c r="BR79" s="41"/>
      <c r="BS79" s="41"/>
      <c r="BT79" s="41"/>
      <c r="BU79" s="41"/>
      <c r="BV79" s="41"/>
      <c r="BW79" s="41"/>
      <c r="BX79" s="41"/>
      <c r="BY79" s="41"/>
      <c r="BZ79" s="41"/>
      <c r="CA79" s="41"/>
      <c r="CB79" s="41"/>
      <c r="CC79" s="41"/>
      <c r="CD79" s="41"/>
      <c r="CE79" s="41"/>
      <c r="CF79" s="41"/>
      <c r="CG79" s="41"/>
      <c r="CH79" s="41"/>
      <c r="CI79" s="41"/>
      <c r="CJ79" s="41"/>
      <c r="CK79" s="41"/>
      <c r="CL79" s="41"/>
      <c r="CM79" s="41"/>
      <c r="CN79" s="41"/>
      <c r="CO79" s="41"/>
      <c r="CP79" s="41"/>
      <c r="CQ79" s="41"/>
      <c r="CR79" s="41"/>
      <c r="CS79" s="41"/>
      <c r="CT79" s="41"/>
      <c r="CU79" s="41"/>
      <c r="CV79" s="41"/>
      <c r="CW79" s="41"/>
      <c r="CX79" s="41"/>
      <c r="CY79" s="41"/>
      <c r="CZ79" s="41"/>
      <c r="DA79" s="41"/>
      <c r="DB79" s="41"/>
      <c r="DC79" s="41"/>
      <c r="DD79" s="41"/>
      <c r="DE79" s="41"/>
      <c r="DF79" s="41"/>
      <c r="DG79" s="41"/>
      <c r="DH79" s="41"/>
      <c r="DI79" s="41"/>
      <c r="DJ79" s="41"/>
      <c r="DK79" s="41"/>
      <c r="DL79" s="41"/>
      <c r="DM79" s="41"/>
      <c r="DN79" s="41"/>
      <c r="DO79" s="41"/>
      <c r="DP79" s="41"/>
      <c r="DQ79" s="41"/>
      <c r="DR79" s="41"/>
      <c r="DS79" s="41"/>
      <c r="DT79" s="41"/>
      <c r="DU79" s="41"/>
      <c r="DV79" s="41"/>
      <c r="DW79" s="41"/>
      <c r="DX79" s="41"/>
      <c r="DY79" s="41"/>
      <c r="DZ79" s="41"/>
      <c r="EA79" s="41"/>
      <c r="EB79" s="41"/>
      <c r="EC79" s="41"/>
      <c r="ED79" s="41"/>
      <c r="EE79" s="41"/>
      <c r="EF79" s="41"/>
      <c r="EG79" s="41"/>
      <c r="EH79" s="41"/>
      <c r="EI79" s="41"/>
      <c r="EJ79" s="41"/>
      <c r="EK79" s="41"/>
      <c r="EL79" s="41"/>
      <c r="EM79" s="41"/>
      <c r="EN79" s="41"/>
      <c r="EO79" s="41"/>
      <c r="EP79" s="41"/>
      <c r="EQ79" s="41"/>
      <c r="ER79" s="41"/>
      <c r="ES79" s="41"/>
      <c r="ET79" s="41"/>
      <c r="EU79" s="41"/>
      <c r="EV79" s="41"/>
      <c r="EW79" s="41"/>
      <c r="EX79" s="41"/>
      <c r="EY79" s="41"/>
      <c r="EZ79" s="41"/>
      <c r="FA79" s="41"/>
      <c r="FB79" s="41"/>
      <c r="FC79" s="41"/>
      <c r="FD79" s="41"/>
      <c r="FE79" s="41"/>
      <c r="FF79" s="41"/>
      <c r="FG79" s="41"/>
      <c r="FH79" s="41"/>
      <c r="FI79" s="41"/>
      <c r="FJ79" s="41"/>
      <c r="FK79" s="41"/>
      <c r="FL79" s="41"/>
      <c r="FM79" s="41"/>
      <c r="FN79" s="41"/>
      <c r="FO79" s="41"/>
      <c r="FP79" s="41"/>
      <c r="FQ79" s="41"/>
      <c r="FR79" s="41"/>
      <c r="FS79" s="41"/>
      <c r="FT79" s="41"/>
      <c r="FU79" s="41"/>
      <c r="FV79" s="41"/>
      <c r="FW79" s="41"/>
      <c r="FX79" s="41"/>
      <c r="FY79" s="41"/>
      <c r="FZ79" s="41"/>
      <c r="GA79" s="41"/>
      <c r="GB79" s="41"/>
      <c r="GC79" s="41"/>
      <c r="GD79" s="41"/>
      <c r="GE79" s="41"/>
      <c r="GF79" s="41"/>
      <c r="GG79" s="41"/>
      <c r="GH79" s="41"/>
      <c r="GI79" s="41"/>
      <c r="GJ79" s="41"/>
      <c r="GK79" s="41"/>
      <c r="GL79" s="41"/>
      <c r="GM79" s="41"/>
      <c r="GN79" s="41"/>
      <c r="GO79" s="41"/>
      <c r="GP79" s="41"/>
      <c r="GQ79" s="41"/>
      <c r="GR79" s="41"/>
      <c r="GS79" s="41"/>
      <c r="GT79" s="41"/>
      <c r="GU79" s="41"/>
      <c r="GV79" s="41"/>
      <c r="GW79" s="41"/>
      <c r="GX79" s="41"/>
      <c r="GY79" s="41"/>
      <c r="GZ79" s="41"/>
      <c r="HA79" s="41"/>
      <c r="HB79" s="41"/>
      <c r="HC79" s="41"/>
      <c r="HD79" s="41"/>
      <c r="HE79" s="41"/>
      <c r="HF79" s="41"/>
      <c r="HG79" s="41"/>
      <c r="HH79" s="41"/>
    </row>
    <row r="80" spans="1:216">
      <c r="A80" s="47"/>
      <c r="B80" s="50"/>
      <c r="C80" s="50"/>
      <c r="D80" s="50"/>
      <c r="E80" s="50"/>
      <c r="F80" s="49"/>
      <c r="G80" s="49"/>
      <c r="H80" s="49"/>
      <c r="I80" s="49"/>
      <c r="J80" s="50"/>
      <c r="K80" s="50"/>
      <c r="L80" s="50"/>
      <c r="M80" s="50"/>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c r="AR80" s="48"/>
      <c r="AS80" s="48"/>
      <c r="AT80" s="48"/>
      <c r="AU80" s="48"/>
      <c r="AV80" s="48"/>
      <c r="AW80" s="48"/>
      <c r="AX80" s="48"/>
      <c r="AY80" s="48"/>
      <c r="AZ80" s="48"/>
      <c r="BA80" s="48"/>
      <c r="BB80" s="48"/>
      <c r="BC80" s="48"/>
      <c r="BD80" s="48"/>
      <c r="BE80" s="48"/>
      <c r="BF80" s="48"/>
      <c r="BG80" s="48"/>
      <c r="BH80" s="48"/>
      <c r="BI80" s="48"/>
      <c r="BJ80" s="48"/>
      <c r="BK80" s="48"/>
      <c r="BL80" s="48"/>
      <c r="BM80" s="48"/>
      <c r="BN80" s="48"/>
      <c r="BO80" s="48"/>
      <c r="BP80" s="48"/>
      <c r="BQ80" s="48"/>
      <c r="BR80" s="48"/>
      <c r="BS80" s="48"/>
      <c r="BT80" s="48"/>
      <c r="BU80" s="48"/>
      <c r="BV80" s="48"/>
      <c r="BW80" s="48"/>
      <c r="BX80" s="48"/>
      <c r="BY80" s="48"/>
      <c r="BZ80" s="48"/>
      <c r="CA80" s="48"/>
      <c r="CB80" s="48"/>
      <c r="CC80" s="48"/>
      <c r="CD80" s="48"/>
      <c r="CE80" s="48"/>
      <c r="CF80" s="48"/>
      <c r="CG80" s="48"/>
      <c r="CH80" s="48"/>
      <c r="CI80" s="48"/>
      <c r="CJ80" s="48"/>
      <c r="CK80" s="48"/>
      <c r="CL80" s="48"/>
      <c r="CM80" s="48"/>
      <c r="CN80" s="48"/>
      <c r="CO80" s="48"/>
      <c r="CP80" s="48"/>
      <c r="CQ80" s="48"/>
      <c r="CR80" s="48"/>
      <c r="CS80" s="48"/>
      <c r="CT80" s="48"/>
      <c r="CU80" s="48"/>
      <c r="CV80" s="48"/>
      <c r="CW80" s="48"/>
      <c r="CX80" s="48"/>
      <c r="CY80" s="48"/>
      <c r="CZ80" s="48"/>
      <c r="DA80" s="48"/>
      <c r="DB80" s="48"/>
      <c r="DC80" s="48"/>
      <c r="DD80" s="48"/>
      <c r="DE80" s="48"/>
      <c r="DF80" s="48"/>
      <c r="DG80" s="48"/>
      <c r="DH80" s="48"/>
      <c r="DI80" s="48"/>
      <c r="DJ80" s="48"/>
      <c r="DK80" s="48"/>
      <c r="DL80" s="48"/>
      <c r="DM80" s="48"/>
      <c r="DN80" s="48"/>
      <c r="DO80" s="48"/>
      <c r="DP80" s="48"/>
      <c r="DQ80" s="48"/>
      <c r="DR80" s="48"/>
      <c r="DS80" s="48"/>
      <c r="DT80" s="48"/>
      <c r="DU80" s="48"/>
      <c r="DV80" s="48"/>
      <c r="DW80" s="48"/>
      <c r="DX80" s="48"/>
      <c r="DY80" s="48"/>
      <c r="DZ80" s="48"/>
      <c r="EA80" s="48"/>
      <c r="EB80" s="48"/>
      <c r="EC80" s="48"/>
      <c r="ED80" s="48"/>
      <c r="EE80" s="48"/>
      <c r="EF80" s="48"/>
      <c r="EG80" s="48"/>
      <c r="EH80" s="48"/>
      <c r="EI80" s="48"/>
      <c r="EJ80" s="48"/>
      <c r="EK80" s="48"/>
      <c r="EL80" s="48"/>
      <c r="EM80" s="48"/>
      <c r="EN80" s="48"/>
      <c r="EO80" s="48"/>
      <c r="EP80" s="48"/>
      <c r="EQ80" s="48"/>
      <c r="ER80" s="48"/>
      <c r="ES80" s="48"/>
      <c r="ET80" s="48"/>
      <c r="EU80" s="48"/>
      <c r="EV80" s="48"/>
      <c r="EW80" s="48"/>
      <c r="EX80" s="48"/>
      <c r="EY80" s="48"/>
      <c r="EZ80" s="48"/>
      <c r="FA80" s="48"/>
      <c r="FB80" s="48"/>
      <c r="FC80" s="48"/>
      <c r="FD80" s="48"/>
      <c r="FE80" s="48"/>
      <c r="FF80" s="48"/>
      <c r="FG80" s="48"/>
      <c r="FH80" s="48"/>
      <c r="FI80" s="48"/>
      <c r="FJ80" s="48"/>
      <c r="FK80" s="48"/>
      <c r="FL80" s="48"/>
      <c r="FM80" s="48"/>
      <c r="FN80" s="48"/>
      <c r="FO80" s="48"/>
      <c r="FP80" s="48"/>
      <c r="FQ80" s="48"/>
      <c r="FR80" s="48"/>
      <c r="FS80" s="48"/>
      <c r="FT80" s="48"/>
      <c r="FU80" s="48"/>
      <c r="FV80" s="48"/>
      <c r="FW80" s="48"/>
      <c r="FX80" s="48"/>
      <c r="FY80" s="48"/>
      <c r="FZ80" s="48"/>
      <c r="GA80" s="48"/>
      <c r="GB80" s="48"/>
      <c r="GC80" s="48"/>
      <c r="GD80" s="48"/>
      <c r="GE80" s="48"/>
      <c r="GF80" s="48"/>
      <c r="GG80" s="48"/>
      <c r="GH80" s="48"/>
      <c r="GI80" s="48"/>
      <c r="GJ80" s="48"/>
      <c r="GK80" s="48"/>
      <c r="GL80" s="48"/>
      <c r="GM80" s="48"/>
      <c r="GN80" s="48"/>
      <c r="GO80" s="48"/>
      <c r="GP80" s="48"/>
      <c r="GQ80" s="48"/>
      <c r="GR80" s="48"/>
      <c r="GS80" s="48"/>
      <c r="GT80" s="48"/>
      <c r="GU80" s="48"/>
      <c r="GV80" s="48"/>
      <c r="GW80" s="48"/>
      <c r="GX80" s="48"/>
      <c r="GY80" s="48"/>
      <c r="GZ80" s="48"/>
      <c r="HA80" s="48"/>
      <c r="HB80" s="48"/>
      <c r="HC80" s="48"/>
      <c r="HD80" s="48"/>
      <c r="HE80" s="48"/>
      <c r="HF80" s="48"/>
      <c r="HG80" s="48"/>
      <c r="HH80" s="48"/>
    </row>
    <row r="81" spans="1:216">
      <c r="A81" s="48"/>
      <c r="B81" s="51"/>
      <c r="C81" s="51"/>
      <c r="D81" s="51"/>
      <c r="E81" s="51"/>
      <c r="F81" s="51"/>
      <c r="G81" s="51"/>
      <c r="H81" s="51"/>
      <c r="I81" s="51"/>
      <c r="J81" s="50"/>
      <c r="K81" s="50"/>
      <c r="L81" s="50"/>
      <c r="M81" s="50"/>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48"/>
      <c r="AS81" s="48"/>
      <c r="AT81" s="48"/>
      <c r="AU81" s="48"/>
      <c r="AV81" s="48"/>
      <c r="AW81" s="48"/>
      <c r="AX81" s="48"/>
      <c r="AY81" s="48"/>
      <c r="AZ81" s="48"/>
      <c r="BA81" s="48"/>
      <c r="BB81" s="48"/>
      <c r="BC81" s="48"/>
      <c r="BD81" s="48"/>
      <c r="BE81" s="48"/>
      <c r="BF81" s="48"/>
      <c r="BG81" s="48"/>
      <c r="BH81" s="48"/>
      <c r="BI81" s="48"/>
      <c r="BJ81" s="48"/>
      <c r="BK81" s="48"/>
      <c r="BL81" s="48"/>
      <c r="BM81" s="48"/>
      <c r="BN81" s="48"/>
      <c r="BO81" s="48"/>
      <c r="BP81" s="48"/>
      <c r="BQ81" s="48"/>
      <c r="BR81" s="48"/>
      <c r="BS81" s="48"/>
      <c r="BT81" s="48"/>
      <c r="BU81" s="48"/>
      <c r="BV81" s="48"/>
      <c r="BW81" s="48"/>
      <c r="BX81" s="48"/>
      <c r="BY81" s="48"/>
      <c r="BZ81" s="48"/>
      <c r="CA81" s="48"/>
      <c r="CB81" s="48"/>
      <c r="CC81" s="48"/>
      <c r="CD81" s="48"/>
      <c r="CE81" s="48"/>
      <c r="CF81" s="48"/>
      <c r="CG81" s="48"/>
      <c r="CH81" s="48"/>
      <c r="CI81" s="48"/>
      <c r="CJ81" s="48"/>
      <c r="CK81" s="48"/>
      <c r="CL81" s="48"/>
      <c r="CM81" s="48"/>
      <c r="CN81" s="48"/>
      <c r="CO81" s="48"/>
      <c r="CP81" s="48"/>
      <c r="CQ81" s="48"/>
      <c r="CR81" s="48"/>
      <c r="CS81" s="48"/>
      <c r="CT81" s="48"/>
      <c r="CU81" s="48"/>
      <c r="CV81" s="48"/>
      <c r="CW81" s="48"/>
      <c r="CX81" s="48"/>
      <c r="CY81" s="48"/>
      <c r="CZ81" s="48"/>
      <c r="DA81" s="48"/>
      <c r="DB81" s="48"/>
      <c r="DC81" s="48"/>
      <c r="DD81" s="48"/>
      <c r="DE81" s="48"/>
      <c r="DF81" s="48"/>
      <c r="DG81" s="48"/>
      <c r="DH81" s="48"/>
      <c r="DI81" s="48"/>
      <c r="DJ81" s="48"/>
      <c r="DK81" s="48"/>
      <c r="DL81" s="48"/>
      <c r="DM81" s="48"/>
      <c r="DN81" s="48"/>
      <c r="DO81" s="48"/>
      <c r="DP81" s="48"/>
      <c r="DQ81" s="48"/>
      <c r="DR81" s="48"/>
      <c r="DS81" s="48"/>
      <c r="DT81" s="48"/>
      <c r="DU81" s="48"/>
      <c r="DV81" s="48"/>
      <c r="DW81" s="48"/>
      <c r="DX81" s="48"/>
      <c r="DY81" s="48"/>
      <c r="DZ81" s="48"/>
      <c r="EA81" s="48"/>
      <c r="EB81" s="48"/>
      <c r="EC81" s="48"/>
      <c r="ED81" s="48"/>
      <c r="EE81" s="48"/>
      <c r="EF81" s="48"/>
      <c r="EG81" s="48"/>
      <c r="EH81" s="48"/>
      <c r="EI81" s="48"/>
      <c r="EJ81" s="48"/>
      <c r="EK81" s="48"/>
      <c r="EL81" s="48"/>
      <c r="EM81" s="48"/>
      <c r="EN81" s="48"/>
      <c r="EO81" s="48"/>
      <c r="EP81" s="48"/>
      <c r="EQ81" s="48"/>
      <c r="ER81" s="48"/>
      <c r="ES81" s="48"/>
      <c r="ET81" s="48"/>
      <c r="EU81" s="48"/>
      <c r="EV81" s="48"/>
      <c r="EW81" s="48"/>
      <c r="EX81" s="48"/>
      <c r="EY81" s="48"/>
      <c r="EZ81" s="48"/>
      <c r="FA81" s="48"/>
      <c r="FB81" s="48"/>
      <c r="FC81" s="48"/>
      <c r="FD81" s="48"/>
      <c r="FE81" s="48"/>
      <c r="FF81" s="48"/>
      <c r="FG81" s="48"/>
      <c r="FH81" s="48"/>
      <c r="FI81" s="48"/>
      <c r="FJ81" s="48"/>
      <c r="FK81" s="48"/>
      <c r="FL81" s="48"/>
      <c r="FM81" s="48"/>
      <c r="FN81" s="48"/>
      <c r="FO81" s="48"/>
      <c r="FP81" s="48"/>
      <c r="FQ81" s="48"/>
      <c r="FR81" s="48"/>
      <c r="FS81" s="48"/>
      <c r="FT81" s="48"/>
      <c r="FU81" s="48"/>
      <c r="FV81" s="48"/>
      <c r="FW81" s="48"/>
      <c r="FX81" s="48"/>
      <c r="FY81" s="48"/>
      <c r="FZ81" s="48"/>
      <c r="GA81" s="48"/>
      <c r="GB81" s="48"/>
      <c r="GC81" s="48"/>
      <c r="GD81" s="48"/>
      <c r="GE81" s="48"/>
      <c r="GF81" s="48"/>
      <c r="GG81" s="48"/>
      <c r="GH81" s="48"/>
      <c r="GI81" s="48"/>
      <c r="GJ81" s="48"/>
      <c r="GK81" s="48"/>
      <c r="GL81" s="48"/>
      <c r="GM81" s="48"/>
      <c r="GN81" s="48"/>
      <c r="GO81" s="48"/>
      <c r="GP81" s="48"/>
      <c r="GQ81" s="48"/>
      <c r="GR81" s="48"/>
      <c r="GS81" s="48"/>
      <c r="GT81" s="48"/>
      <c r="GU81" s="48"/>
      <c r="GV81" s="48"/>
      <c r="GW81" s="48"/>
      <c r="GX81" s="48"/>
      <c r="GY81" s="48"/>
      <c r="GZ81" s="48"/>
      <c r="HA81" s="48"/>
      <c r="HB81" s="48"/>
      <c r="HC81" s="48"/>
      <c r="HD81" s="48"/>
      <c r="HE81" s="48"/>
      <c r="HF81" s="48"/>
      <c r="HG81" s="48"/>
      <c r="HH81" s="48"/>
    </row>
    <row r="82" spans="1:216">
      <c r="A82" s="48"/>
      <c r="B82" s="51"/>
      <c r="C82" s="51"/>
      <c r="D82" s="51"/>
      <c r="E82" s="51"/>
      <c r="F82" s="51"/>
      <c r="G82" s="51"/>
      <c r="H82" s="51"/>
      <c r="I82" s="51"/>
      <c r="J82" s="50"/>
      <c r="K82" s="50"/>
      <c r="L82" s="50"/>
      <c r="M82" s="50"/>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48"/>
      <c r="AS82" s="48"/>
      <c r="AT82" s="48"/>
      <c r="AU82" s="48"/>
      <c r="AV82" s="48"/>
      <c r="AW82" s="48"/>
      <c r="AX82" s="48"/>
      <c r="AY82" s="48"/>
      <c r="AZ82" s="48"/>
      <c r="BA82" s="48"/>
      <c r="BB82" s="48"/>
      <c r="BC82" s="48"/>
      <c r="BD82" s="48"/>
      <c r="BE82" s="48"/>
      <c r="BF82" s="48"/>
      <c r="BG82" s="48"/>
      <c r="BH82" s="48"/>
      <c r="BI82" s="48"/>
      <c r="BJ82" s="48"/>
      <c r="BK82" s="48"/>
      <c r="BL82" s="48"/>
      <c r="BM82" s="48"/>
      <c r="BN82" s="48"/>
      <c r="BO82" s="48"/>
      <c r="BP82" s="48"/>
      <c r="BQ82" s="48"/>
      <c r="BR82" s="48"/>
      <c r="BS82" s="48"/>
      <c r="BT82" s="48"/>
      <c r="BU82" s="48"/>
      <c r="BV82" s="48"/>
      <c r="BW82" s="48"/>
      <c r="BX82" s="48"/>
      <c r="BY82" s="48"/>
      <c r="BZ82" s="48"/>
      <c r="CA82" s="48"/>
      <c r="CB82" s="48"/>
      <c r="CC82" s="48"/>
      <c r="CD82" s="48"/>
      <c r="CE82" s="48"/>
      <c r="CF82" s="48"/>
      <c r="CG82" s="48"/>
      <c r="CH82" s="48"/>
      <c r="CI82" s="48"/>
      <c r="CJ82" s="48"/>
      <c r="CK82" s="48"/>
      <c r="CL82" s="48"/>
      <c r="CM82" s="48"/>
      <c r="CN82" s="48"/>
      <c r="CO82" s="48"/>
      <c r="CP82" s="48"/>
      <c r="CQ82" s="48"/>
      <c r="CR82" s="48"/>
      <c r="CS82" s="48"/>
      <c r="CT82" s="48"/>
      <c r="CU82" s="48"/>
      <c r="CV82" s="48"/>
      <c r="CW82" s="48"/>
      <c r="CX82" s="48"/>
      <c r="CY82" s="48"/>
      <c r="CZ82" s="48"/>
      <c r="DA82" s="48"/>
      <c r="DB82" s="48"/>
      <c r="DC82" s="48"/>
      <c r="DD82" s="48"/>
      <c r="DE82" s="48"/>
      <c r="DF82" s="48"/>
      <c r="DG82" s="48"/>
      <c r="DH82" s="48"/>
      <c r="DI82" s="48"/>
      <c r="DJ82" s="48"/>
      <c r="DK82" s="48"/>
      <c r="DL82" s="48"/>
      <c r="DM82" s="48"/>
      <c r="DN82" s="48"/>
      <c r="DO82" s="48"/>
      <c r="DP82" s="48"/>
      <c r="DQ82" s="48"/>
      <c r="DR82" s="48"/>
      <c r="DS82" s="48"/>
      <c r="DT82" s="48"/>
      <c r="DU82" s="48"/>
      <c r="DV82" s="48"/>
      <c r="DW82" s="48"/>
      <c r="DX82" s="48"/>
      <c r="DY82" s="48"/>
      <c r="DZ82" s="48"/>
      <c r="EA82" s="48"/>
      <c r="EB82" s="48"/>
      <c r="EC82" s="48"/>
      <c r="ED82" s="48"/>
      <c r="EE82" s="48"/>
      <c r="EF82" s="48"/>
      <c r="EG82" s="48"/>
      <c r="EH82" s="48"/>
      <c r="EI82" s="48"/>
      <c r="EJ82" s="48"/>
      <c r="EK82" s="48"/>
      <c r="EL82" s="48"/>
      <c r="EM82" s="48"/>
      <c r="EN82" s="48"/>
      <c r="EO82" s="48"/>
      <c r="EP82" s="48"/>
      <c r="EQ82" s="48"/>
      <c r="ER82" s="48"/>
      <c r="ES82" s="48"/>
      <c r="ET82" s="48"/>
      <c r="EU82" s="48"/>
      <c r="EV82" s="48"/>
      <c r="EW82" s="48"/>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48"/>
      <c r="HC82" s="48"/>
      <c r="HD82" s="48"/>
      <c r="HE82" s="48"/>
      <c r="HF82" s="48"/>
      <c r="HG82" s="48"/>
      <c r="HH82" s="48"/>
    </row>
    <row r="83" spans="1:216">
      <c r="A83" s="48"/>
      <c r="B83" s="51"/>
      <c r="C83" s="51"/>
      <c r="D83" s="51"/>
      <c r="E83" s="51"/>
      <c r="F83" s="51"/>
      <c r="G83" s="51"/>
      <c r="H83" s="51"/>
      <c r="I83" s="51"/>
      <c r="J83" s="50"/>
      <c r="K83" s="50"/>
      <c r="L83" s="50"/>
      <c r="M83" s="50"/>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48"/>
      <c r="AX83" s="48"/>
      <c r="AY83" s="48"/>
      <c r="AZ83" s="48"/>
      <c r="BA83" s="48"/>
      <c r="BB83" s="48"/>
      <c r="BC83" s="48"/>
      <c r="BD83" s="48"/>
      <c r="BE83" s="48"/>
      <c r="BF83" s="48"/>
      <c r="BG83" s="48"/>
      <c r="BH83" s="48"/>
      <c r="BI83" s="48"/>
      <c r="BJ83" s="48"/>
      <c r="BK83" s="48"/>
      <c r="BL83" s="48"/>
      <c r="BM83" s="48"/>
      <c r="BN83" s="48"/>
      <c r="BO83" s="48"/>
      <c r="BP83" s="48"/>
      <c r="BQ83" s="48"/>
      <c r="BR83" s="48"/>
      <c r="BS83" s="48"/>
      <c r="BT83" s="48"/>
      <c r="BU83" s="48"/>
      <c r="BV83" s="48"/>
      <c r="BW83" s="48"/>
      <c r="BX83" s="48"/>
      <c r="BY83" s="48"/>
      <c r="BZ83" s="48"/>
      <c r="CA83" s="48"/>
      <c r="CB83" s="48"/>
      <c r="CC83" s="48"/>
      <c r="CD83" s="48"/>
      <c r="CE83" s="48"/>
      <c r="CF83" s="48"/>
      <c r="CG83" s="48"/>
      <c r="CH83" s="48"/>
      <c r="CI83" s="48"/>
      <c r="CJ83" s="48"/>
      <c r="CK83" s="48"/>
      <c r="CL83" s="48"/>
      <c r="CM83" s="48"/>
      <c r="CN83" s="48"/>
      <c r="CO83" s="48"/>
      <c r="CP83" s="48"/>
      <c r="CQ83" s="48"/>
      <c r="CR83" s="48"/>
      <c r="CS83" s="48"/>
      <c r="CT83" s="48"/>
      <c r="CU83" s="48"/>
      <c r="CV83" s="48"/>
      <c r="CW83" s="48"/>
      <c r="CX83" s="48"/>
      <c r="CY83" s="48"/>
      <c r="CZ83" s="48"/>
      <c r="DA83" s="48"/>
      <c r="DB83" s="48"/>
      <c r="DC83" s="48"/>
      <c r="DD83" s="48"/>
      <c r="DE83" s="48"/>
      <c r="DF83" s="48"/>
      <c r="DG83" s="48"/>
      <c r="DH83" s="48"/>
      <c r="DI83" s="48"/>
      <c r="DJ83" s="48"/>
      <c r="DK83" s="48"/>
      <c r="DL83" s="48"/>
      <c r="DM83" s="48"/>
      <c r="DN83" s="48"/>
      <c r="DO83" s="48"/>
      <c r="DP83" s="48"/>
      <c r="DQ83" s="48"/>
      <c r="DR83" s="48"/>
      <c r="DS83" s="48"/>
      <c r="DT83" s="48"/>
      <c r="DU83" s="48"/>
      <c r="DV83" s="48"/>
      <c r="DW83" s="48"/>
      <c r="DX83" s="48"/>
      <c r="DY83" s="48"/>
      <c r="DZ83" s="48"/>
      <c r="EA83" s="48"/>
      <c r="EB83" s="48"/>
      <c r="EC83" s="48"/>
      <c r="ED83" s="48"/>
      <c r="EE83" s="48"/>
      <c r="EF83" s="48"/>
      <c r="EG83" s="48"/>
      <c r="EH83" s="48"/>
      <c r="EI83" s="48"/>
      <c r="EJ83" s="48"/>
      <c r="EK83" s="48"/>
      <c r="EL83" s="48"/>
      <c r="EM83" s="48"/>
      <c r="EN83" s="48"/>
      <c r="EO83" s="48"/>
      <c r="EP83" s="48"/>
      <c r="EQ83" s="48"/>
      <c r="ER83" s="48"/>
      <c r="ES83" s="48"/>
      <c r="ET83" s="48"/>
      <c r="EU83" s="48"/>
      <c r="EV83" s="48"/>
      <c r="EW83" s="48"/>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48"/>
      <c r="HC83" s="48"/>
      <c r="HD83" s="48"/>
      <c r="HE83" s="48"/>
      <c r="HF83" s="48"/>
      <c r="HG83" s="48"/>
      <c r="HH83" s="48"/>
    </row>
    <row r="84" spans="1:216">
      <c r="A84" s="48"/>
      <c r="B84" s="51"/>
      <c r="C84" s="51"/>
      <c r="D84" s="51"/>
      <c r="E84" s="51"/>
      <c r="F84" s="51"/>
      <c r="G84" s="51"/>
      <c r="H84" s="51"/>
      <c r="I84" s="51"/>
      <c r="J84" s="50"/>
      <c r="K84" s="50"/>
      <c r="L84" s="50"/>
      <c r="M84" s="50"/>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48"/>
      <c r="BP84" s="48"/>
      <c r="BQ84" s="48"/>
      <c r="BR84" s="48"/>
      <c r="BS84" s="48"/>
      <c r="BT84" s="48"/>
      <c r="BU84" s="48"/>
      <c r="BV84" s="48"/>
      <c r="BW84" s="48"/>
      <c r="BX84" s="48"/>
      <c r="BY84" s="48"/>
      <c r="BZ84" s="48"/>
      <c r="CA84" s="48"/>
      <c r="CB84" s="48"/>
      <c r="CC84" s="48"/>
      <c r="CD84" s="48"/>
      <c r="CE84" s="48"/>
      <c r="CF84" s="48"/>
      <c r="CG84" s="48"/>
      <c r="CH84" s="48"/>
      <c r="CI84" s="48"/>
      <c r="CJ84" s="48"/>
      <c r="CK84" s="48"/>
      <c r="CL84" s="48"/>
      <c r="CM84" s="48"/>
      <c r="CN84" s="48"/>
      <c r="CO84" s="48"/>
      <c r="CP84" s="48"/>
      <c r="CQ84" s="48"/>
      <c r="CR84" s="48"/>
      <c r="CS84" s="48"/>
      <c r="CT84" s="48"/>
      <c r="CU84" s="48"/>
      <c r="CV84" s="48"/>
      <c r="CW84" s="48"/>
      <c r="CX84" s="48"/>
      <c r="CY84" s="48"/>
      <c r="CZ84" s="48"/>
      <c r="DA84" s="48"/>
      <c r="DB84" s="48"/>
      <c r="DC84" s="48"/>
      <c r="DD84" s="48"/>
      <c r="DE84" s="48"/>
      <c r="DF84" s="48"/>
      <c r="DG84" s="48"/>
      <c r="DH84" s="48"/>
      <c r="DI84" s="48"/>
      <c r="DJ84" s="48"/>
      <c r="DK84" s="48"/>
      <c r="DL84" s="48"/>
      <c r="DM84" s="48"/>
      <c r="DN84" s="48"/>
      <c r="DO84" s="48"/>
      <c r="DP84" s="48"/>
      <c r="DQ84" s="48"/>
      <c r="DR84" s="48"/>
      <c r="DS84" s="48"/>
      <c r="DT84" s="48"/>
      <c r="DU84" s="48"/>
      <c r="DV84" s="48"/>
      <c r="DW84" s="48"/>
      <c r="DX84" s="48"/>
      <c r="DY84" s="48"/>
      <c r="DZ84" s="48"/>
      <c r="EA84" s="48"/>
      <c r="EB84" s="48"/>
      <c r="EC84" s="48"/>
      <c r="ED84" s="48"/>
      <c r="EE84" s="48"/>
      <c r="EF84" s="48"/>
      <c r="EG84" s="48"/>
      <c r="EH84" s="48"/>
      <c r="EI84" s="48"/>
      <c r="EJ84" s="48"/>
      <c r="EK84" s="48"/>
      <c r="EL84" s="48"/>
      <c r="EM84" s="48"/>
      <c r="EN84" s="48"/>
      <c r="EO84" s="48"/>
      <c r="EP84" s="48"/>
      <c r="EQ84" s="48"/>
      <c r="ER84" s="48"/>
      <c r="ES84" s="48"/>
      <c r="ET84" s="48"/>
      <c r="EU84" s="48"/>
      <c r="EV84" s="48"/>
      <c r="EW84" s="48"/>
      <c r="EX84" s="48"/>
      <c r="EY84" s="48"/>
      <c r="EZ84" s="48"/>
      <c r="FA84" s="48"/>
      <c r="FB84" s="48"/>
      <c r="FC84" s="48"/>
      <c r="FD84" s="48"/>
      <c r="FE84" s="48"/>
      <c r="FF84" s="48"/>
      <c r="FG84" s="48"/>
      <c r="FH84" s="48"/>
      <c r="FI84" s="48"/>
      <c r="FJ84" s="48"/>
      <c r="FK84" s="48"/>
      <c r="FL84" s="48"/>
      <c r="FM84" s="48"/>
      <c r="FN84" s="48"/>
      <c r="FO84" s="48"/>
      <c r="FP84" s="48"/>
      <c r="FQ84" s="48"/>
      <c r="FR84" s="48"/>
      <c r="FS84" s="48"/>
      <c r="FT84" s="48"/>
      <c r="FU84" s="48"/>
      <c r="FV84" s="48"/>
      <c r="FW84" s="48"/>
      <c r="FX84" s="48"/>
      <c r="FY84" s="48"/>
      <c r="FZ84" s="48"/>
      <c r="GA84" s="48"/>
      <c r="GB84" s="48"/>
      <c r="GC84" s="48"/>
      <c r="GD84" s="48"/>
      <c r="GE84" s="48"/>
      <c r="GF84" s="48"/>
      <c r="GG84" s="48"/>
      <c r="GH84" s="48"/>
      <c r="GI84" s="48"/>
      <c r="GJ84" s="48"/>
      <c r="GK84" s="48"/>
      <c r="GL84" s="48"/>
      <c r="GM84" s="48"/>
      <c r="GN84" s="48"/>
      <c r="GO84" s="48"/>
      <c r="GP84" s="48"/>
      <c r="GQ84" s="48"/>
      <c r="GR84" s="48"/>
      <c r="GS84" s="48"/>
      <c r="GT84" s="48"/>
      <c r="GU84" s="48"/>
      <c r="GV84" s="48"/>
      <c r="GW84" s="48"/>
      <c r="GX84" s="48"/>
      <c r="GY84" s="48"/>
      <c r="GZ84" s="48"/>
      <c r="HA84" s="48"/>
      <c r="HB84" s="48"/>
      <c r="HC84" s="48"/>
      <c r="HD84" s="48"/>
      <c r="HE84" s="48"/>
      <c r="HF84" s="48"/>
      <c r="HG84" s="48"/>
      <c r="HH84" s="48"/>
    </row>
    <row r="85" spans="1:216">
      <c r="A85" s="56"/>
      <c r="B85" s="56"/>
      <c r="C85" s="56"/>
      <c r="D85" s="56"/>
      <c r="E85" s="56"/>
      <c r="F85" s="56"/>
      <c r="G85" s="56"/>
      <c r="H85" s="56"/>
      <c r="I85" s="56"/>
      <c r="J85" s="56"/>
      <c r="K85" s="56"/>
      <c r="L85" s="56"/>
      <c r="M85" s="56"/>
      <c r="N85" s="56"/>
      <c r="O85" s="56"/>
      <c r="P85" s="56"/>
      <c r="Q85" s="56"/>
      <c r="R85" s="56"/>
      <c r="S85" s="44"/>
      <c r="T85" s="56"/>
      <c r="U85" s="56"/>
      <c r="V85" s="44"/>
      <c r="W85" s="56"/>
      <c r="X85" s="56"/>
      <c r="Y85" s="56"/>
      <c r="Z85" s="56"/>
      <c r="AA85" s="56"/>
      <c r="AB85" s="56"/>
      <c r="AC85" s="56"/>
      <c r="AD85" s="56"/>
      <c r="AE85" s="56"/>
      <c r="AF85" s="56"/>
      <c r="AG85" s="56"/>
      <c r="AH85" s="56"/>
      <c r="AI85" s="56"/>
      <c r="AJ85" s="56"/>
      <c r="AK85" s="56"/>
      <c r="AL85" s="56"/>
      <c r="AM85" s="56"/>
      <c r="AN85" s="56"/>
      <c r="AO85" s="56"/>
      <c r="AP85" s="56"/>
      <c r="AQ85" s="56"/>
      <c r="AR85" s="56"/>
      <c r="AS85" s="56"/>
      <c r="AT85" s="56"/>
      <c r="AU85" s="56"/>
      <c r="AV85" s="56"/>
      <c r="AW85" s="56"/>
      <c r="AX85" s="56"/>
      <c r="AY85" s="56"/>
      <c r="AZ85" s="56"/>
      <c r="BA85" s="56"/>
      <c r="BB85" s="56"/>
      <c r="BC85" s="56"/>
      <c r="BD85" s="56"/>
      <c r="BE85" s="56"/>
      <c r="BF85" s="56"/>
      <c r="BG85" s="56"/>
      <c r="BH85" s="56"/>
      <c r="BI85" s="56"/>
      <c r="BJ85" s="56"/>
      <c r="BK85" s="56"/>
      <c r="BL85" s="56"/>
      <c r="BM85" s="56"/>
      <c r="BN85" s="56"/>
      <c r="BO85" s="56"/>
      <c r="BP85" s="44"/>
      <c r="BQ85" s="56"/>
      <c r="BR85" s="56"/>
      <c r="BS85" s="44"/>
      <c r="BT85" s="56"/>
      <c r="BU85" s="56"/>
      <c r="BV85" s="56"/>
      <c r="BW85" s="56"/>
      <c r="BX85" s="56"/>
      <c r="BY85" s="56"/>
      <c r="BZ85" s="56"/>
      <c r="CA85" s="56"/>
      <c r="CB85" s="56"/>
      <c r="CC85" s="56"/>
      <c r="CD85" s="56"/>
      <c r="CE85" s="56"/>
      <c r="CF85" s="56"/>
      <c r="CG85" s="56"/>
      <c r="CH85" s="56"/>
      <c r="CI85" s="56"/>
      <c r="CJ85" s="56"/>
      <c r="CK85" s="56"/>
      <c r="CL85" s="56"/>
      <c r="CM85" s="56"/>
      <c r="CN85" s="56"/>
      <c r="CO85" s="56"/>
      <c r="CP85" s="56"/>
      <c r="CQ85" s="56"/>
      <c r="CR85" s="56"/>
      <c r="CS85" s="56"/>
      <c r="CT85" s="56"/>
      <c r="CU85" s="56"/>
      <c r="CV85" s="56"/>
      <c r="CW85" s="56"/>
      <c r="CX85" s="56"/>
      <c r="CY85" s="56"/>
      <c r="CZ85" s="56"/>
      <c r="DA85" s="56"/>
      <c r="DB85" s="56"/>
      <c r="DC85" s="56"/>
      <c r="DD85" s="56"/>
      <c r="DE85" s="56"/>
      <c r="DF85" s="56"/>
      <c r="DG85" s="56"/>
      <c r="DH85" s="56"/>
      <c r="DI85" s="56"/>
      <c r="DJ85" s="56"/>
      <c r="DK85" s="56"/>
      <c r="DL85" s="56"/>
      <c r="DM85" s="44"/>
      <c r="DN85" s="56"/>
      <c r="DO85" s="56"/>
      <c r="DP85" s="44"/>
      <c r="DQ85" s="56"/>
      <c r="DR85" s="56"/>
      <c r="DS85" s="56"/>
      <c r="DT85" s="56"/>
      <c r="DU85" s="56"/>
      <c r="DV85" s="56"/>
      <c r="DW85" s="56"/>
      <c r="DX85" s="56"/>
      <c r="DY85" s="56"/>
      <c r="DZ85" s="56"/>
      <c r="EA85" s="56"/>
      <c r="EB85" s="56"/>
      <c r="EC85" s="56"/>
      <c r="ED85" s="56"/>
      <c r="EE85" s="56"/>
      <c r="EF85" s="56"/>
      <c r="EG85" s="56"/>
      <c r="EH85" s="56"/>
      <c r="EI85" s="56"/>
      <c r="EJ85" s="56"/>
      <c r="EK85" s="56"/>
      <c r="EL85" s="56"/>
      <c r="EM85" s="56"/>
      <c r="EN85" s="56"/>
      <c r="EO85" s="56"/>
      <c r="EP85" s="56"/>
      <c r="EQ85" s="56"/>
      <c r="ER85" s="56"/>
      <c r="ES85" s="56"/>
      <c r="ET85" s="56"/>
      <c r="EU85" s="56"/>
      <c r="EV85" s="56"/>
      <c r="EW85" s="56"/>
      <c r="EX85" s="56"/>
      <c r="EY85" s="56"/>
      <c r="EZ85" s="56"/>
      <c r="FA85" s="56"/>
      <c r="FB85" s="56"/>
      <c r="FC85" s="56"/>
      <c r="FD85" s="56"/>
      <c r="FE85" s="56"/>
      <c r="FF85" s="56"/>
      <c r="FG85" s="56"/>
      <c r="FH85" s="56"/>
      <c r="FI85" s="56"/>
      <c r="FJ85" s="44"/>
      <c r="FK85" s="56"/>
      <c r="FL85" s="56"/>
      <c r="FM85" s="44"/>
      <c r="FN85" s="56"/>
      <c r="FO85" s="56"/>
      <c r="FP85" s="56"/>
      <c r="FQ85" s="56"/>
      <c r="FR85" s="56"/>
      <c r="FS85" s="56"/>
      <c r="FT85" s="56"/>
      <c r="FU85" s="56"/>
      <c r="FV85" s="56"/>
      <c r="FW85" s="56"/>
      <c r="FX85" s="56"/>
      <c r="FY85" s="56"/>
      <c r="FZ85" s="56"/>
      <c r="GA85" s="56"/>
      <c r="GB85" s="56"/>
      <c r="GC85" s="56"/>
      <c r="GD85" s="56"/>
      <c r="GE85" s="56"/>
      <c r="GF85" s="56"/>
      <c r="GG85" s="56"/>
      <c r="GH85" s="56"/>
      <c r="GI85" s="56"/>
      <c r="GJ85" s="56"/>
      <c r="GK85" s="56"/>
      <c r="GL85" s="56"/>
      <c r="GM85" s="56"/>
      <c r="GN85" s="56"/>
      <c r="GO85" s="56"/>
      <c r="GP85" s="56"/>
      <c r="GQ85" s="56"/>
      <c r="GR85" s="56"/>
      <c r="GS85" s="56"/>
      <c r="GT85" s="56"/>
      <c r="GU85" s="56"/>
      <c r="GV85" s="56"/>
      <c r="GW85" s="56"/>
      <c r="GX85" s="56"/>
      <c r="GY85" s="56"/>
      <c r="GZ85" s="56"/>
      <c r="HA85" s="56"/>
      <c r="HB85" s="56"/>
      <c r="HC85" s="56"/>
      <c r="HD85" s="56"/>
      <c r="HE85" s="56"/>
      <c r="HF85" s="56"/>
      <c r="HG85" s="44"/>
      <c r="HH85" s="56"/>
    </row>
    <row r="86" spans="1:216">
      <c r="A86" s="47"/>
      <c r="B86" s="52"/>
      <c r="C86" s="52"/>
      <c r="D86" s="52"/>
      <c r="E86" s="52"/>
      <c r="F86" s="52"/>
      <c r="G86" s="52"/>
      <c r="H86" s="52"/>
      <c r="I86" s="52"/>
      <c r="J86" s="49"/>
      <c r="K86" s="49"/>
      <c r="L86" s="49"/>
      <c r="M86" s="49"/>
      <c r="N86" s="47"/>
      <c r="O86" s="47"/>
      <c r="P86" s="47"/>
      <c r="Q86" s="47"/>
      <c r="R86" s="47"/>
      <c r="S86" s="47"/>
      <c r="T86" s="47"/>
      <c r="U86" s="47"/>
      <c r="V86" s="47"/>
      <c r="W86" s="47"/>
      <c r="X86" s="47"/>
      <c r="Y86" s="47"/>
      <c r="Z86" s="47"/>
      <c r="AA86" s="47"/>
      <c r="AB86" s="47"/>
      <c r="AC86" s="47"/>
      <c r="AD86" s="47"/>
      <c r="AE86" s="47"/>
      <c r="AF86" s="47"/>
      <c r="AG86" s="47"/>
      <c r="AH86" s="47"/>
      <c r="AI86" s="47"/>
      <c r="AJ86" s="47"/>
      <c r="AK86" s="47"/>
      <c r="AL86" s="47"/>
      <c r="AM86" s="47"/>
      <c r="AN86" s="47"/>
      <c r="AO86" s="47"/>
      <c r="AP86" s="47"/>
      <c r="AQ86" s="47"/>
      <c r="AR86" s="47"/>
      <c r="AS86" s="47"/>
      <c r="AT86" s="47"/>
      <c r="AU86" s="47"/>
      <c r="AV86" s="47"/>
      <c r="AW86" s="47"/>
      <c r="AX86" s="47"/>
      <c r="AY86" s="47"/>
      <c r="AZ86" s="47"/>
      <c r="BA86" s="47"/>
      <c r="BB86" s="47"/>
      <c r="BC86" s="47"/>
      <c r="BD86" s="47"/>
      <c r="BE86" s="47"/>
      <c r="BF86" s="47"/>
      <c r="BG86" s="47"/>
      <c r="BH86" s="47"/>
      <c r="BI86" s="47"/>
      <c r="BJ86" s="47"/>
      <c r="BK86" s="47"/>
      <c r="BL86" s="47"/>
      <c r="BM86" s="47"/>
      <c r="BN86" s="47"/>
      <c r="BO86" s="47"/>
      <c r="BP86" s="47"/>
      <c r="BQ86" s="47"/>
      <c r="BR86" s="47"/>
      <c r="BS86" s="47"/>
      <c r="BT86" s="47"/>
      <c r="BU86" s="47"/>
      <c r="BV86" s="47"/>
      <c r="BW86" s="47"/>
      <c r="BX86" s="47"/>
      <c r="BY86" s="47"/>
      <c r="BZ86" s="47"/>
      <c r="CA86" s="47"/>
      <c r="CB86" s="47"/>
      <c r="CC86" s="47"/>
      <c r="CD86" s="47"/>
      <c r="CE86" s="47"/>
      <c r="CF86" s="47"/>
      <c r="CG86" s="47"/>
      <c r="CH86" s="47"/>
      <c r="CI86" s="47"/>
      <c r="CJ86" s="47"/>
      <c r="CK86" s="47"/>
      <c r="CL86" s="47"/>
      <c r="CM86" s="47"/>
      <c r="CN86" s="47"/>
      <c r="CO86" s="47"/>
      <c r="CP86" s="47"/>
      <c r="CQ86" s="47"/>
      <c r="CR86" s="47"/>
      <c r="CS86" s="47"/>
      <c r="CT86" s="47"/>
      <c r="CU86" s="47"/>
      <c r="CV86" s="47"/>
      <c r="CW86" s="47"/>
      <c r="CX86" s="47"/>
      <c r="CY86" s="47"/>
      <c r="CZ86" s="47"/>
      <c r="DA86" s="47"/>
      <c r="DB86" s="47"/>
      <c r="DC86" s="47"/>
      <c r="DD86" s="47"/>
      <c r="DE86" s="47"/>
      <c r="DF86" s="47"/>
      <c r="DG86" s="47"/>
      <c r="DH86" s="47"/>
      <c r="DI86" s="47"/>
      <c r="DJ86" s="47"/>
      <c r="DK86" s="47"/>
      <c r="DL86" s="47"/>
      <c r="DM86" s="47"/>
      <c r="DN86" s="47"/>
      <c r="DO86" s="47"/>
      <c r="DP86" s="47"/>
      <c r="DQ86" s="47"/>
      <c r="DR86" s="47"/>
      <c r="DS86" s="47"/>
      <c r="DT86" s="47"/>
      <c r="DU86" s="47"/>
      <c r="DV86" s="47"/>
      <c r="DW86" s="47"/>
      <c r="DX86" s="47"/>
      <c r="DY86" s="47"/>
      <c r="DZ86" s="47"/>
      <c r="EA86" s="47"/>
      <c r="EB86" s="47"/>
      <c r="EC86" s="47"/>
      <c r="ED86" s="47"/>
      <c r="EE86" s="47"/>
      <c r="EF86" s="47"/>
      <c r="EG86" s="47"/>
      <c r="EH86" s="47"/>
      <c r="EI86" s="47"/>
      <c r="EJ86" s="47"/>
      <c r="EK86" s="47"/>
      <c r="EL86" s="47"/>
      <c r="EM86" s="47"/>
      <c r="EN86" s="47"/>
      <c r="EO86" s="47"/>
      <c r="EP86" s="47"/>
      <c r="EQ86" s="47"/>
      <c r="ER86" s="47"/>
      <c r="ES86" s="47"/>
      <c r="ET86" s="47"/>
      <c r="EU86" s="47"/>
      <c r="EV86" s="47"/>
      <c r="EW86" s="47"/>
      <c r="EX86" s="47"/>
      <c r="EY86" s="47"/>
      <c r="EZ86" s="47"/>
      <c r="FA86" s="47"/>
      <c r="FB86" s="47"/>
      <c r="FC86" s="47"/>
      <c r="FD86" s="47"/>
      <c r="FE86" s="47"/>
      <c r="FF86" s="47"/>
      <c r="FG86" s="47"/>
      <c r="FH86" s="47"/>
      <c r="FI86" s="47"/>
      <c r="FJ86" s="47"/>
      <c r="FK86" s="47"/>
      <c r="FL86" s="47"/>
      <c r="FM86" s="47"/>
      <c r="FN86" s="47"/>
      <c r="FO86" s="47"/>
      <c r="FP86" s="47"/>
      <c r="FQ86" s="47"/>
      <c r="FR86" s="47"/>
      <c r="FS86" s="47"/>
      <c r="FT86" s="47"/>
      <c r="FU86" s="47"/>
      <c r="FV86" s="47"/>
      <c r="FW86" s="47"/>
      <c r="FX86" s="47"/>
      <c r="FY86" s="47"/>
      <c r="FZ86" s="47"/>
      <c r="GA86" s="47"/>
      <c r="GB86" s="47"/>
      <c r="GC86" s="47"/>
      <c r="GD86" s="47"/>
      <c r="GE86" s="47"/>
      <c r="GF86" s="47"/>
      <c r="GG86" s="47"/>
      <c r="GH86" s="47"/>
      <c r="GI86" s="47"/>
      <c r="GJ86" s="47"/>
      <c r="GK86" s="47"/>
      <c r="GL86" s="47"/>
      <c r="GM86" s="47"/>
      <c r="GN86" s="47"/>
      <c r="GO86" s="47"/>
      <c r="GP86" s="47"/>
      <c r="GQ86" s="47"/>
      <c r="GR86" s="47"/>
      <c r="GS86" s="47"/>
      <c r="GT86" s="47"/>
      <c r="GU86" s="47"/>
      <c r="GV86" s="47"/>
      <c r="GW86" s="47"/>
      <c r="GX86" s="47"/>
      <c r="GY86" s="47"/>
      <c r="GZ86" s="47"/>
      <c r="HA86" s="47"/>
      <c r="HB86" s="47"/>
      <c r="HC86" s="47"/>
      <c r="HD86" s="47"/>
      <c r="HE86" s="47"/>
      <c r="HF86" s="47"/>
      <c r="HG86" s="47"/>
      <c r="HH86" s="47"/>
    </row>
    <row r="88" spans="1:216">
      <c r="A88" s="41"/>
      <c r="B88" s="85"/>
      <c r="C88" s="41"/>
      <c r="D88" s="41"/>
      <c r="E88" s="41"/>
      <c r="F88" s="41"/>
      <c r="G88" s="41"/>
      <c r="H88" s="41"/>
      <c r="I88" s="41"/>
      <c r="J88" s="41"/>
      <c r="K88" s="41"/>
      <c r="L88" s="41"/>
      <c r="M88" s="41"/>
    </row>
    <row r="90" spans="1:216">
      <c r="A90" s="54"/>
      <c r="B90" s="85"/>
      <c r="C90" s="41"/>
      <c r="D90" s="41"/>
      <c r="E90" s="41"/>
      <c r="F90" s="54"/>
      <c r="G90" s="54"/>
      <c r="H90" s="54"/>
      <c r="I90" s="54"/>
      <c r="J90" s="41"/>
      <c r="K90" s="41"/>
      <c r="L90" s="41"/>
      <c r="M90" s="41"/>
    </row>
    <row r="91" spans="1:216">
      <c r="A91" s="41"/>
      <c r="B91" s="45"/>
      <c r="C91" s="45"/>
      <c r="D91" s="45"/>
      <c r="E91" s="45"/>
      <c r="F91" s="45"/>
      <c r="G91" s="45"/>
      <c r="H91" s="45"/>
      <c r="I91" s="45"/>
      <c r="J91" s="45"/>
      <c r="K91" s="45"/>
      <c r="L91" s="45"/>
      <c r="M91" s="45"/>
    </row>
    <row r="92" spans="1:216">
      <c r="A92" s="41"/>
      <c r="B92" s="45"/>
      <c r="C92" s="45"/>
      <c r="D92" s="45"/>
      <c r="E92" s="45"/>
      <c r="F92" s="45"/>
      <c r="G92" s="45"/>
      <c r="H92" s="45"/>
      <c r="I92" s="45"/>
      <c r="J92" s="45"/>
      <c r="K92" s="45"/>
      <c r="L92" s="45"/>
      <c r="M92" s="45"/>
    </row>
    <row r="93" spans="1:216">
      <c r="A93" s="41"/>
      <c r="B93" s="45"/>
      <c r="C93" s="45"/>
      <c r="D93" s="45"/>
      <c r="E93" s="45"/>
      <c r="F93" s="45"/>
      <c r="G93" s="45"/>
      <c r="H93" s="45"/>
      <c r="I93" s="45"/>
      <c r="J93" s="45"/>
      <c r="K93" s="45"/>
      <c r="L93" s="45"/>
      <c r="M93" s="45"/>
    </row>
    <row r="94" spans="1:216">
      <c r="A94" s="41"/>
      <c r="B94" s="45"/>
      <c r="C94" s="45"/>
      <c r="D94" s="45"/>
      <c r="E94" s="45"/>
      <c r="F94" s="45"/>
      <c r="G94" s="45"/>
      <c r="H94" s="45"/>
      <c r="I94" s="45"/>
      <c r="J94" s="45"/>
      <c r="K94" s="45"/>
      <c r="L94" s="45"/>
      <c r="M94" s="45"/>
    </row>
    <row r="95" spans="1:216">
      <c r="A95" s="41"/>
      <c r="B95" s="45"/>
      <c r="C95" s="45"/>
      <c r="D95" s="45"/>
      <c r="E95" s="45"/>
      <c r="F95" s="45"/>
      <c r="G95" s="45"/>
      <c r="H95" s="45"/>
      <c r="I95" s="45"/>
      <c r="J95" s="45"/>
      <c r="K95" s="45"/>
      <c r="L95" s="45"/>
      <c r="M95" s="45"/>
    </row>
    <row r="96" spans="1:216">
      <c r="A96" s="54"/>
      <c r="B96" s="46"/>
      <c r="C96" s="46"/>
      <c r="D96" s="46"/>
      <c r="E96" s="46"/>
      <c r="F96" s="46"/>
      <c r="G96" s="46"/>
      <c r="H96" s="46"/>
      <c r="I96" s="46"/>
      <c r="J96" s="46"/>
      <c r="K96" s="46"/>
      <c r="L96" s="46"/>
      <c r="M96" s="46"/>
    </row>
    <row r="97" spans="1:13">
      <c r="A97" s="41"/>
      <c r="B97" s="45"/>
      <c r="C97" s="45"/>
      <c r="D97" s="45"/>
      <c r="E97" s="45"/>
      <c r="F97" s="45"/>
      <c r="G97" s="45"/>
      <c r="H97" s="45"/>
      <c r="I97" s="45"/>
      <c r="J97" s="41"/>
      <c r="K97" s="41"/>
      <c r="L97" s="41"/>
      <c r="M97" s="41"/>
    </row>
    <row r="98" spans="1:13">
      <c r="A98" s="41"/>
      <c r="B98" s="45"/>
      <c r="C98" s="45"/>
      <c r="D98" s="45"/>
      <c r="E98" s="45"/>
      <c r="F98" s="45"/>
      <c r="G98" s="45"/>
      <c r="H98" s="45"/>
      <c r="I98" s="45"/>
      <c r="J98" s="41"/>
      <c r="K98" s="41"/>
      <c r="L98" s="41"/>
      <c r="M98" s="41"/>
    </row>
  </sheetData>
  <phoneticPr fontId="3" type="noConversion"/>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BB1248"/>
  <sheetViews>
    <sheetView showGridLines="0" zoomScaleNormal="100" workbookViewId="0">
      <pane xSplit="1" ySplit="4" topLeftCell="B5" activePane="bottomRight" state="frozen"/>
      <selection activeCell="C23" sqref="C23"/>
      <selection pane="topRight" activeCell="C23" sqref="C23"/>
      <selection pane="bottomLeft" activeCell="C23" sqref="C23"/>
      <selection pane="bottomRight"/>
    </sheetView>
  </sheetViews>
  <sheetFormatPr defaultRowHeight="12.75"/>
  <cols>
    <col min="1" max="1" width="48.140625" style="153" customWidth="1"/>
    <col min="2" max="2" width="9.7109375" style="153" customWidth="1"/>
    <col min="3" max="16384" width="9.140625" style="153"/>
  </cols>
  <sheetData>
    <row r="1" spans="1:54" s="259" customFormat="1">
      <c r="A1" s="125" t="s">
        <v>0</v>
      </c>
      <c r="B1" s="157"/>
      <c r="C1" s="328"/>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row>
    <row r="2" spans="1:54" s="259" customFormat="1">
      <c r="A2" s="125" t="s">
        <v>211</v>
      </c>
      <c r="B2" s="157"/>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row>
    <row r="3" spans="1:54">
      <c r="A3" s="146"/>
      <c r="B3" s="131"/>
    </row>
    <row r="4" spans="1:54" ht="14.25">
      <c r="A4" s="147" t="s">
        <v>1</v>
      </c>
      <c r="B4" s="132" t="s">
        <v>290</v>
      </c>
      <c r="C4" s="284"/>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row>
    <row r="5" spans="1:54">
      <c r="A5" s="134"/>
      <c r="B5" s="202"/>
    </row>
    <row r="6" spans="1:54">
      <c r="A6" s="134" t="s">
        <v>116</v>
      </c>
      <c r="B6" s="135"/>
    </row>
    <row r="7" spans="1:54">
      <c r="A7" s="133" t="s">
        <v>54</v>
      </c>
      <c r="B7" s="137">
        <v>24152</v>
      </c>
    </row>
    <row r="8" spans="1:54">
      <c r="A8" s="133" t="s">
        <v>57</v>
      </c>
      <c r="B8" s="137">
        <v>5110</v>
      </c>
    </row>
    <row r="9" spans="1:54">
      <c r="A9" s="148" t="s">
        <v>117</v>
      </c>
      <c r="B9" s="138">
        <v>-74</v>
      </c>
    </row>
    <row r="10" spans="1:54">
      <c r="A10" s="134" t="s">
        <v>62</v>
      </c>
      <c r="B10" s="139">
        <f>SUM(B7:B9)</f>
        <v>29188</v>
      </c>
    </row>
    <row r="11" spans="1:54">
      <c r="A11" s="149"/>
      <c r="B11" s="140"/>
    </row>
    <row r="12" spans="1:54" ht="14.25" customHeight="1">
      <c r="A12" s="133" t="s">
        <v>118</v>
      </c>
      <c r="B12" s="137">
        <v>329</v>
      </c>
    </row>
    <row r="13" spans="1:54">
      <c r="A13" s="261" t="s">
        <v>173</v>
      </c>
      <c r="B13" s="137">
        <v>-1280</v>
      </c>
      <c r="P13" s="260"/>
      <c r="Q13" s="260"/>
      <c r="R13" s="260"/>
      <c r="S13" s="260"/>
      <c r="T13" s="260"/>
      <c r="U13" s="260"/>
      <c r="V13" s="260"/>
      <c r="W13" s="260"/>
      <c r="X13" s="260"/>
      <c r="Y13" s="260"/>
      <c r="Z13" s="260"/>
      <c r="AA13" s="260"/>
      <c r="AB13" s="260"/>
      <c r="AC13" s="260"/>
      <c r="AD13" s="260"/>
      <c r="AE13" s="260"/>
      <c r="AF13" s="260"/>
      <c r="AG13" s="260"/>
      <c r="AH13" s="260"/>
      <c r="AI13" s="260"/>
      <c r="AJ13" s="260"/>
      <c r="AK13" s="260"/>
      <c r="AL13" s="260"/>
      <c r="AM13" s="260"/>
      <c r="AN13" s="260"/>
      <c r="AO13" s="260"/>
      <c r="AP13" s="260"/>
      <c r="AQ13" s="260"/>
      <c r="AR13" s="260"/>
      <c r="AS13" s="260"/>
      <c r="AT13" s="260"/>
      <c r="AU13" s="260"/>
      <c r="AV13" s="260"/>
      <c r="AW13" s="260"/>
      <c r="AX13" s="260"/>
      <c r="AY13" s="260"/>
      <c r="AZ13" s="260"/>
      <c r="BA13" s="260"/>
      <c r="BB13" s="260"/>
    </row>
    <row r="14" spans="1:54">
      <c r="A14" s="148" t="s">
        <v>119</v>
      </c>
      <c r="B14" s="138">
        <v>-7306</v>
      </c>
      <c r="P14" s="260"/>
      <c r="Q14" s="260"/>
      <c r="R14" s="260"/>
      <c r="S14" s="260"/>
      <c r="T14" s="260"/>
      <c r="U14" s="260"/>
      <c r="V14" s="260"/>
      <c r="W14" s="260"/>
      <c r="X14" s="260"/>
      <c r="Y14" s="260"/>
      <c r="Z14" s="260"/>
      <c r="AA14" s="260"/>
      <c r="AB14" s="260"/>
      <c r="AC14" s="260"/>
      <c r="AD14" s="260"/>
      <c r="AE14" s="260"/>
      <c r="AF14" s="260"/>
      <c r="AG14" s="260"/>
      <c r="AH14" s="260"/>
      <c r="AI14" s="260"/>
      <c r="AJ14" s="260"/>
      <c r="AK14" s="260"/>
      <c r="AL14" s="260"/>
      <c r="AM14" s="260"/>
      <c r="AN14" s="260"/>
      <c r="AO14" s="260"/>
      <c r="AP14" s="260"/>
      <c r="AQ14" s="260"/>
      <c r="AR14" s="260"/>
      <c r="AS14" s="260"/>
      <c r="AT14" s="260"/>
      <c r="AU14" s="260"/>
      <c r="AV14" s="260"/>
      <c r="AW14" s="260"/>
      <c r="AX14" s="260"/>
      <c r="AY14" s="260"/>
      <c r="AZ14" s="260"/>
      <c r="BA14" s="260"/>
      <c r="BB14" s="260"/>
    </row>
    <row r="15" spans="1:54">
      <c r="A15" s="134" t="s">
        <v>63</v>
      </c>
      <c r="B15" s="139">
        <f>SUM(B10:B14)</f>
        <v>20931</v>
      </c>
      <c r="P15" s="260"/>
      <c r="Q15" s="260"/>
      <c r="R15" s="260"/>
      <c r="S15" s="260"/>
      <c r="T15" s="260"/>
      <c r="U15" s="260"/>
      <c r="V15" s="260"/>
      <c r="W15" s="260"/>
      <c r="X15" s="260"/>
      <c r="Y15" s="260"/>
      <c r="Z15" s="260"/>
      <c r="AA15" s="260"/>
      <c r="AB15" s="260"/>
      <c r="AC15" s="260"/>
      <c r="AD15" s="260"/>
      <c r="AE15" s="260"/>
      <c r="AF15" s="260"/>
      <c r="AG15" s="260"/>
      <c r="AH15" s="260"/>
      <c r="AI15" s="260"/>
      <c r="AJ15" s="260"/>
      <c r="AK15" s="260"/>
      <c r="AL15" s="260"/>
      <c r="AM15" s="260"/>
      <c r="AN15" s="260"/>
      <c r="AO15" s="260"/>
      <c r="AP15" s="260"/>
      <c r="AQ15" s="260"/>
      <c r="AR15" s="260"/>
      <c r="AS15" s="260"/>
      <c r="AT15" s="260"/>
      <c r="AU15" s="260"/>
      <c r="AV15" s="260"/>
      <c r="AW15" s="260"/>
      <c r="AX15" s="260"/>
      <c r="AY15" s="260"/>
      <c r="AZ15" s="260"/>
      <c r="BA15" s="260"/>
      <c r="BB15" s="260"/>
    </row>
    <row r="16" spans="1:54">
      <c r="A16" s="133" t="s">
        <v>64</v>
      </c>
      <c r="B16" s="137">
        <v>1397</v>
      </c>
    </row>
    <row r="17" spans="1:2">
      <c r="A17" s="380" t="s">
        <v>114</v>
      </c>
      <c r="B17" s="137">
        <v>-1412</v>
      </c>
    </row>
    <row r="18" spans="1:2">
      <c r="A18" s="381" t="s">
        <v>168</v>
      </c>
      <c r="B18" s="138">
        <v>464</v>
      </c>
    </row>
    <row r="19" spans="1:2">
      <c r="A19" s="134" t="s">
        <v>120</v>
      </c>
      <c r="B19" s="139">
        <f>B15+B16+B17+B18</f>
        <v>21380</v>
      </c>
    </row>
    <row r="20" spans="1:2">
      <c r="A20" s="149"/>
      <c r="B20" s="140"/>
    </row>
    <row r="21" spans="1:2">
      <c r="A21" s="29" t="s">
        <v>121</v>
      </c>
      <c r="B21" s="32"/>
    </row>
    <row r="22" spans="1:2">
      <c r="A22" s="133" t="s">
        <v>122</v>
      </c>
      <c r="B22" s="30">
        <v>-1742</v>
      </c>
    </row>
    <row r="23" spans="1:2">
      <c r="A23" s="133" t="s">
        <v>150</v>
      </c>
      <c r="B23" s="141">
        <v>179</v>
      </c>
    </row>
    <row r="24" spans="1:2">
      <c r="A24" s="133" t="s">
        <v>123</v>
      </c>
      <c r="B24" s="137">
        <v>-1021</v>
      </c>
    </row>
    <row r="25" spans="1:2">
      <c r="A25" s="133" t="s">
        <v>124</v>
      </c>
      <c r="B25" s="32">
        <v>2</v>
      </c>
    </row>
    <row r="26" spans="1:2">
      <c r="A26" s="133" t="s">
        <v>136</v>
      </c>
      <c r="B26" s="32">
        <v>-520</v>
      </c>
    </row>
    <row r="27" spans="1:2">
      <c r="A27" s="133" t="s">
        <v>125</v>
      </c>
      <c r="B27" s="136">
        <v>1560</v>
      </c>
    </row>
    <row r="28" spans="1:2">
      <c r="A28" s="148" t="s">
        <v>126</v>
      </c>
      <c r="B28" s="138">
        <v>784</v>
      </c>
    </row>
    <row r="29" spans="1:2">
      <c r="A29" s="134" t="s">
        <v>127</v>
      </c>
      <c r="B29" s="139">
        <f>SUM(B22:B28)</f>
        <v>-758</v>
      </c>
    </row>
    <row r="30" spans="1:2">
      <c r="A30" s="134"/>
      <c r="B30" s="139"/>
    </row>
    <row r="31" spans="1:2">
      <c r="A31" s="134" t="s">
        <v>128</v>
      </c>
      <c r="B31" s="139"/>
    </row>
    <row r="32" spans="1:2">
      <c r="A32" s="133" t="s">
        <v>129</v>
      </c>
      <c r="B32" s="391">
        <v>-8252</v>
      </c>
    </row>
    <row r="33" spans="1:2">
      <c r="A33" s="133" t="s">
        <v>130</v>
      </c>
      <c r="B33" s="391">
        <v>-3</v>
      </c>
    </row>
    <row r="34" spans="1:2">
      <c r="A34" s="133" t="s">
        <v>131</v>
      </c>
      <c r="B34" s="136">
        <v>-19</v>
      </c>
    </row>
    <row r="35" spans="1:2">
      <c r="A35" s="133" t="s">
        <v>77</v>
      </c>
      <c r="B35" s="136">
        <v>0</v>
      </c>
    </row>
    <row r="36" spans="1:2">
      <c r="A36" s="133" t="s">
        <v>132</v>
      </c>
      <c r="B36" s="137">
        <v>-236</v>
      </c>
    </row>
    <row r="37" spans="1:2">
      <c r="A37" s="148" t="s">
        <v>133</v>
      </c>
      <c r="B37" s="138">
        <v>765</v>
      </c>
    </row>
    <row r="38" spans="1:2">
      <c r="A38" s="134" t="s">
        <v>134</v>
      </c>
      <c r="B38" s="139">
        <f>SUM(B32:B37)</f>
        <v>-7745</v>
      </c>
    </row>
    <row r="39" spans="1:2">
      <c r="A39" s="148"/>
      <c r="B39" s="138"/>
    </row>
    <row r="40" spans="1:2">
      <c r="A40" s="150" t="s">
        <v>135</v>
      </c>
      <c r="B40" s="142">
        <f>+B19+B29+B38</f>
        <v>12877</v>
      </c>
    </row>
    <row r="41" spans="1:2">
      <c r="A41" s="106"/>
      <c r="B41" s="106"/>
    </row>
    <row r="42" spans="1:2">
      <c r="A42" s="414" t="s">
        <v>293</v>
      </c>
      <c r="B42" s="106"/>
    </row>
    <row r="43" spans="1:2">
      <c r="A43" s="10"/>
      <c r="B43" s="106"/>
    </row>
    <row r="44" spans="1:2">
      <c r="A44" s="10"/>
      <c r="B44" s="106"/>
    </row>
    <row r="45" spans="1:2">
      <c r="A45" s="151"/>
    </row>
    <row r="46" spans="1:2">
      <c r="A46" s="151"/>
    </row>
    <row r="47" spans="1:2">
      <c r="A47" s="151"/>
    </row>
    <row r="48" spans="1:2">
      <c r="A48" s="151"/>
    </row>
    <row r="49" spans="1:1">
      <c r="A49" s="151"/>
    </row>
    <row r="50" spans="1:1">
      <c r="A50" s="152"/>
    </row>
    <row r="51" spans="1:1">
      <c r="A51" s="129"/>
    </row>
    <row r="52" spans="1:1">
      <c r="A52" s="129"/>
    </row>
    <row r="53" spans="1:1">
      <c r="A53" s="129"/>
    </row>
    <row r="54" spans="1:1">
      <c r="A54" s="129"/>
    </row>
    <row r="55" spans="1:1">
      <c r="A55" s="129"/>
    </row>
    <row r="56" spans="1:1">
      <c r="A56" s="129"/>
    </row>
    <row r="57" spans="1:1">
      <c r="A57" s="129"/>
    </row>
    <row r="58" spans="1:1">
      <c r="A58" s="129"/>
    </row>
    <row r="59" spans="1:1">
      <c r="A59" s="129"/>
    </row>
    <row r="60" spans="1:1">
      <c r="A60" s="129"/>
    </row>
    <row r="61" spans="1:1">
      <c r="A61" s="129"/>
    </row>
    <row r="62" spans="1:1">
      <c r="A62" s="129"/>
    </row>
    <row r="63" spans="1:1">
      <c r="A63" s="129"/>
    </row>
    <row r="64" spans="1:1">
      <c r="A64" s="129"/>
    </row>
    <row r="65" spans="1:1">
      <c r="A65" s="129"/>
    </row>
    <row r="66" spans="1:1">
      <c r="A66" s="129"/>
    </row>
    <row r="67" spans="1:1">
      <c r="A67" s="129"/>
    </row>
    <row r="68" spans="1:1">
      <c r="A68" s="129"/>
    </row>
    <row r="69" spans="1:1">
      <c r="A69" s="129"/>
    </row>
    <row r="70" spans="1:1">
      <c r="A70" s="129"/>
    </row>
    <row r="71" spans="1:1">
      <c r="A71" s="129"/>
    </row>
    <row r="72" spans="1:1">
      <c r="A72" s="129"/>
    </row>
    <row r="73" spans="1:1">
      <c r="A73" s="129"/>
    </row>
    <row r="74" spans="1:1">
      <c r="A74" s="129"/>
    </row>
    <row r="75" spans="1:1">
      <c r="A75" s="129"/>
    </row>
    <row r="76" spans="1:1">
      <c r="A76" s="129"/>
    </row>
    <row r="77" spans="1:1">
      <c r="A77" s="129"/>
    </row>
    <row r="78" spans="1:1">
      <c r="A78" s="129"/>
    </row>
    <row r="79" spans="1:1">
      <c r="A79" s="129"/>
    </row>
    <row r="80" spans="1:1">
      <c r="A80" s="129"/>
    </row>
    <row r="81" spans="1:1">
      <c r="A81" s="129"/>
    </row>
    <row r="82" spans="1:1">
      <c r="A82" s="129"/>
    </row>
    <row r="83" spans="1:1">
      <c r="A83" s="129"/>
    </row>
    <row r="84" spans="1:1">
      <c r="A84" s="129"/>
    </row>
    <row r="85" spans="1:1">
      <c r="A85" s="129"/>
    </row>
    <row r="86" spans="1:1">
      <c r="A86" s="129"/>
    </row>
    <row r="87" spans="1:1">
      <c r="A87" s="129"/>
    </row>
    <row r="88" spans="1:1">
      <c r="A88" s="129"/>
    </row>
    <row r="89" spans="1:1">
      <c r="A89" s="129"/>
    </row>
    <row r="90" spans="1:1">
      <c r="A90" s="129"/>
    </row>
    <row r="91" spans="1:1">
      <c r="A91" s="129"/>
    </row>
    <row r="92" spans="1:1">
      <c r="A92" s="129"/>
    </row>
    <row r="93" spans="1:1">
      <c r="A93" s="129"/>
    </row>
    <row r="94" spans="1:1">
      <c r="A94" s="129"/>
    </row>
    <row r="95" spans="1:1">
      <c r="A95" s="129"/>
    </row>
    <row r="96" spans="1:1">
      <c r="A96" s="129"/>
    </row>
    <row r="97" spans="1:1">
      <c r="A97" s="129"/>
    </row>
    <row r="98" spans="1:1">
      <c r="A98" s="129"/>
    </row>
    <row r="99" spans="1:1">
      <c r="A99" s="129"/>
    </row>
    <row r="100" spans="1:1">
      <c r="A100" s="129"/>
    </row>
    <row r="101" spans="1:1">
      <c r="A101" s="129"/>
    </row>
    <row r="102" spans="1:1">
      <c r="A102" s="129"/>
    </row>
    <row r="103" spans="1:1">
      <c r="A103" s="129"/>
    </row>
    <row r="104" spans="1:1">
      <c r="A104" s="129"/>
    </row>
    <row r="105" spans="1:1">
      <c r="A105" s="129"/>
    </row>
    <row r="106" spans="1:1">
      <c r="A106" s="129"/>
    </row>
    <row r="107" spans="1:1">
      <c r="A107" s="129"/>
    </row>
    <row r="108" spans="1:1">
      <c r="A108" s="129"/>
    </row>
    <row r="109" spans="1:1">
      <c r="A109" s="129"/>
    </row>
    <row r="110" spans="1:1">
      <c r="A110" s="129"/>
    </row>
    <row r="111" spans="1:1">
      <c r="A111" s="129"/>
    </row>
    <row r="112" spans="1:1">
      <c r="A112" s="129"/>
    </row>
    <row r="113" spans="1:1">
      <c r="A113" s="129"/>
    </row>
    <row r="114" spans="1:1">
      <c r="A114" s="129"/>
    </row>
    <row r="115" spans="1:1">
      <c r="A115" s="129"/>
    </row>
    <row r="116" spans="1:1">
      <c r="A116" s="129"/>
    </row>
    <row r="117" spans="1:1">
      <c r="A117" s="129"/>
    </row>
    <row r="118" spans="1:1">
      <c r="A118" s="129"/>
    </row>
    <row r="119" spans="1:1">
      <c r="A119" s="129"/>
    </row>
    <row r="120" spans="1:1">
      <c r="A120" s="129"/>
    </row>
    <row r="121" spans="1:1">
      <c r="A121" s="129"/>
    </row>
    <row r="122" spans="1:1">
      <c r="A122" s="129"/>
    </row>
    <row r="123" spans="1:1">
      <c r="A123" s="129"/>
    </row>
    <row r="124" spans="1:1">
      <c r="A124" s="129"/>
    </row>
    <row r="125" spans="1:1">
      <c r="A125" s="129"/>
    </row>
    <row r="126" spans="1:1">
      <c r="A126" s="129"/>
    </row>
    <row r="127" spans="1:1">
      <c r="A127" s="129"/>
    </row>
    <row r="128" spans="1:1">
      <c r="A128" s="129"/>
    </row>
    <row r="129" spans="1:1">
      <c r="A129" s="129"/>
    </row>
    <row r="130" spans="1:1">
      <c r="A130" s="129"/>
    </row>
    <row r="131" spans="1:1">
      <c r="A131" s="129"/>
    </row>
    <row r="132" spans="1:1">
      <c r="A132" s="129"/>
    </row>
    <row r="133" spans="1:1">
      <c r="A133" s="129"/>
    </row>
    <row r="134" spans="1:1">
      <c r="A134" s="129"/>
    </row>
    <row r="135" spans="1:1">
      <c r="A135" s="129"/>
    </row>
    <row r="136" spans="1:1">
      <c r="A136" s="129"/>
    </row>
    <row r="137" spans="1:1">
      <c r="A137" s="129"/>
    </row>
    <row r="138" spans="1:1">
      <c r="A138" s="129"/>
    </row>
    <row r="139" spans="1:1">
      <c r="A139" s="129"/>
    </row>
    <row r="140" spans="1:1">
      <c r="A140" s="129"/>
    </row>
    <row r="141" spans="1:1">
      <c r="A141" s="129"/>
    </row>
    <row r="142" spans="1:1">
      <c r="A142" s="129"/>
    </row>
    <row r="143" spans="1:1">
      <c r="A143" s="129"/>
    </row>
    <row r="144" spans="1:1">
      <c r="A144" s="129"/>
    </row>
    <row r="145" spans="1:1">
      <c r="A145" s="129"/>
    </row>
    <row r="146" spans="1:1">
      <c r="A146" s="129"/>
    </row>
    <row r="147" spans="1:1">
      <c r="A147" s="129"/>
    </row>
    <row r="148" spans="1:1">
      <c r="A148" s="129"/>
    </row>
    <row r="149" spans="1:1">
      <c r="A149" s="129"/>
    </row>
    <row r="150" spans="1:1">
      <c r="A150" s="129"/>
    </row>
    <row r="151" spans="1:1">
      <c r="A151" s="129"/>
    </row>
    <row r="152" spans="1:1">
      <c r="A152" s="129"/>
    </row>
    <row r="153" spans="1:1">
      <c r="A153" s="129"/>
    </row>
    <row r="154" spans="1:1">
      <c r="A154" s="129"/>
    </row>
    <row r="155" spans="1:1">
      <c r="A155" s="129"/>
    </row>
    <row r="156" spans="1:1">
      <c r="A156" s="129"/>
    </row>
    <row r="157" spans="1:1">
      <c r="A157" s="129"/>
    </row>
    <row r="158" spans="1:1">
      <c r="A158" s="129"/>
    </row>
    <row r="159" spans="1:1">
      <c r="A159" s="129"/>
    </row>
    <row r="160" spans="1:1">
      <c r="A160" s="129"/>
    </row>
    <row r="161" spans="1:1">
      <c r="A161" s="129"/>
    </row>
    <row r="162" spans="1:1">
      <c r="A162" s="129"/>
    </row>
    <row r="163" spans="1:1">
      <c r="A163" s="129"/>
    </row>
    <row r="164" spans="1:1">
      <c r="A164" s="129"/>
    </row>
    <row r="165" spans="1:1">
      <c r="A165" s="129"/>
    </row>
    <row r="166" spans="1:1">
      <c r="A166" s="129"/>
    </row>
    <row r="167" spans="1:1">
      <c r="A167" s="129"/>
    </row>
    <row r="168" spans="1:1">
      <c r="A168" s="129"/>
    </row>
    <row r="169" spans="1:1">
      <c r="A169" s="129"/>
    </row>
    <row r="170" spans="1:1">
      <c r="A170" s="129"/>
    </row>
    <row r="171" spans="1:1">
      <c r="A171" s="129"/>
    </row>
    <row r="172" spans="1:1">
      <c r="A172" s="129"/>
    </row>
    <row r="173" spans="1:1">
      <c r="A173" s="129"/>
    </row>
    <row r="174" spans="1:1">
      <c r="A174" s="129"/>
    </row>
    <row r="175" spans="1:1">
      <c r="A175" s="129"/>
    </row>
    <row r="176" spans="1:1">
      <c r="A176" s="129"/>
    </row>
    <row r="177" spans="1:1">
      <c r="A177" s="129"/>
    </row>
    <row r="178" spans="1:1">
      <c r="A178" s="129"/>
    </row>
    <row r="179" spans="1:1">
      <c r="A179" s="129"/>
    </row>
    <row r="180" spans="1:1">
      <c r="A180" s="129"/>
    </row>
    <row r="181" spans="1:1">
      <c r="A181" s="129"/>
    </row>
    <row r="182" spans="1:1">
      <c r="A182" s="129"/>
    </row>
    <row r="183" spans="1:1">
      <c r="A183" s="129"/>
    </row>
    <row r="184" spans="1:1">
      <c r="A184" s="129"/>
    </row>
    <row r="185" spans="1:1">
      <c r="A185" s="129"/>
    </row>
    <row r="186" spans="1:1">
      <c r="A186" s="129"/>
    </row>
    <row r="187" spans="1:1">
      <c r="A187" s="129"/>
    </row>
    <row r="188" spans="1:1">
      <c r="A188" s="129"/>
    </row>
    <row r="189" spans="1:1">
      <c r="A189" s="129"/>
    </row>
    <row r="190" spans="1:1">
      <c r="A190" s="129"/>
    </row>
    <row r="191" spans="1:1">
      <c r="A191" s="129"/>
    </row>
    <row r="192" spans="1:1">
      <c r="A192" s="129"/>
    </row>
    <row r="193" spans="1:1">
      <c r="A193" s="129"/>
    </row>
    <row r="194" spans="1:1">
      <c r="A194" s="129"/>
    </row>
    <row r="195" spans="1:1">
      <c r="A195" s="129"/>
    </row>
    <row r="196" spans="1:1">
      <c r="A196" s="129"/>
    </row>
    <row r="197" spans="1:1">
      <c r="A197" s="129"/>
    </row>
    <row r="198" spans="1:1">
      <c r="A198" s="129"/>
    </row>
    <row r="199" spans="1:1">
      <c r="A199" s="129"/>
    </row>
    <row r="200" spans="1:1">
      <c r="A200" s="129"/>
    </row>
    <row r="201" spans="1:1">
      <c r="A201" s="129"/>
    </row>
    <row r="202" spans="1:1">
      <c r="A202" s="129"/>
    </row>
    <row r="203" spans="1:1">
      <c r="A203" s="129"/>
    </row>
    <row r="204" spans="1:1">
      <c r="A204" s="129"/>
    </row>
    <row r="205" spans="1:1">
      <c r="A205" s="129"/>
    </row>
    <row r="206" spans="1:1">
      <c r="A206" s="129"/>
    </row>
    <row r="207" spans="1:1">
      <c r="A207" s="129"/>
    </row>
    <row r="208" spans="1:1">
      <c r="A208" s="129"/>
    </row>
    <row r="209" spans="1:1">
      <c r="A209" s="129"/>
    </row>
    <row r="210" spans="1:1">
      <c r="A210" s="129"/>
    </row>
    <row r="211" spans="1:1">
      <c r="A211" s="129"/>
    </row>
    <row r="212" spans="1:1">
      <c r="A212" s="129"/>
    </row>
    <row r="213" spans="1:1">
      <c r="A213" s="129"/>
    </row>
    <row r="214" spans="1:1">
      <c r="A214" s="129"/>
    </row>
    <row r="215" spans="1:1">
      <c r="A215" s="129"/>
    </row>
    <row r="216" spans="1:1">
      <c r="A216" s="129"/>
    </row>
    <row r="217" spans="1:1">
      <c r="A217" s="129"/>
    </row>
    <row r="218" spans="1:1">
      <c r="A218" s="129"/>
    </row>
    <row r="219" spans="1:1">
      <c r="A219" s="129"/>
    </row>
    <row r="220" spans="1:1">
      <c r="A220" s="129"/>
    </row>
    <row r="221" spans="1:1">
      <c r="A221" s="129"/>
    </row>
    <row r="222" spans="1:1">
      <c r="A222" s="129"/>
    </row>
    <row r="223" spans="1:1">
      <c r="A223" s="129"/>
    </row>
    <row r="224" spans="1:1">
      <c r="A224" s="129"/>
    </row>
    <row r="225" spans="1:1">
      <c r="A225" s="129"/>
    </row>
    <row r="226" spans="1:1">
      <c r="A226" s="129"/>
    </row>
    <row r="227" spans="1:1">
      <c r="A227" s="129"/>
    </row>
    <row r="228" spans="1:1">
      <c r="A228" s="129"/>
    </row>
    <row r="229" spans="1:1">
      <c r="A229" s="129"/>
    </row>
    <row r="230" spans="1:1">
      <c r="A230" s="129"/>
    </row>
    <row r="231" spans="1:1">
      <c r="A231" s="129"/>
    </row>
    <row r="232" spans="1:1">
      <c r="A232" s="129"/>
    </row>
    <row r="233" spans="1:1">
      <c r="A233" s="129"/>
    </row>
    <row r="234" spans="1:1">
      <c r="A234" s="129"/>
    </row>
    <row r="235" spans="1:1">
      <c r="A235" s="129"/>
    </row>
    <row r="236" spans="1:1">
      <c r="A236" s="129"/>
    </row>
    <row r="237" spans="1:1">
      <c r="A237" s="129"/>
    </row>
    <row r="238" spans="1:1">
      <c r="A238" s="129"/>
    </row>
    <row r="239" spans="1:1">
      <c r="A239" s="129"/>
    </row>
    <row r="240" spans="1:1">
      <c r="A240" s="129"/>
    </row>
    <row r="241" spans="1:1">
      <c r="A241" s="129"/>
    </row>
    <row r="242" spans="1:1">
      <c r="A242" s="129"/>
    </row>
    <row r="243" spans="1:1">
      <c r="A243" s="129"/>
    </row>
    <row r="244" spans="1:1">
      <c r="A244" s="129"/>
    </row>
    <row r="245" spans="1:1">
      <c r="A245" s="129"/>
    </row>
    <row r="246" spans="1:1">
      <c r="A246" s="129"/>
    </row>
    <row r="247" spans="1:1">
      <c r="A247" s="129"/>
    </row>
    <row r="248" spans="1:1">
      <c r="A248" s="129"/>
    </row>
    <row r="249" spans="1:1">
      <c r="A249" s="129"/>
    </row>
    <row r="250" spans="1:1">
      <c r="A250" s="129"/>
    </row>
    <row r="251" spans="1:1">
      <c r="A251" s="129"/>
    </row>
    <row r="252" spans="1:1">
      <c r="A252" s="129"/>
    </row>
    <row r="253" spans="1:1">
      <c r="A253" s="129"/>
    </row>
    <row r="254" spans="1:1">
      <c r="A254" s="129"/>
    </row>
    <row r="255" spans="1:1">
      <c r="A255" s="129"/>
    </row>
    <row r="256" spans="1:1">
      <c r="A256" s="129"/>
    </row>
    <row r="257" spans="1:1">
      <c r="A257" s="129"/>
    </row>
    <row r="258" spans="1:1">
      <c r="A258" s="129"/>
    </row>
    <row r="259" spans="1:1">
      <c r="A259" s="129"/>
    </row>
    <row r="260" spans="1:1">
      <c r="A260" s="129"/>
    </row>
    <row r="261" spans="1:1">
      <c r="A261" s="129"/>
    </row>
    <row r="262" spans="1:1">
      <c r="A262" s="129"/>
    </row>
    <row r="263" spans="1:1">
      <c r="A263" s="129"/>
    </row>
    <row r="264" spans="1:1">
      <c r="A264" s="129"/>
    </row>
    <row r="265" spans="1:1">
      <c r="A265" s="129"/>
    </row>
    <row r="266" spans="1:1">
      <c r="A266" s="129"/>
    </row>
    <row r="267" spans="1:1">
      <c r="A267" s="129"/>
    </row>
    <row r="268" spans="1:1">
      <c r="A268" s="129"/>
    </row>
    <row r="269" spans="1:1">
      <c r="A269" s="129"/>
    </row>
    <row r="270" spans="1:1">
      <c r="A270" s="129"/>
    </row>
    <row r="271" spans="1:1">
      <c r="A271" s="129"/>
    </row>
    <row r="272" spans="1:1">
      <c r="A272" s="129"/>
    </row>
    <row r="273" spans="1:1">
      <c r="A273" s="129"/>
    </row>
    <row r="274" spans="1:1">
      <c r="A274" s="129"/>
    </row>
    <row r="275" spans="1:1">
      <c r="A275" s="129"/>
    </row>
    <row r="276" spans="1:1">
      <c r="A276" s="129"/>
    </row>
    <row r="277" spans="1:1">
      <c r="A277" s="129"/>
    </row>
    <row r="278" spans="1:1">
      <c r="A278" s="129"/>
    </row>
    <row r="279" spans="1:1">
      <c r="A279" s="129"/>
    </row>
    <row r="280" spans="1:1">
      <c r="A280" s="129"/>
    </row>
    <row r="281" spans="1:1">
      <c r="A281" s="129"/>
    </row>
    <row r="282" spans="1:1">
      <c r="A282" s="129"/>
    </row>
    <row r="283" spans="1:1">
      <c r="A283" s="129"/>
    </row>
    <row r="284" spans="1:1">
      <c r="A284" s="129"/>
    </row>
    <row r="285" spans="1:1">
      <c r="A285" s="129"/>
    </row>
    <row r="286" spans="1:1">
      <c r="A286" s="129"/>
    </row>
    <row r="287" spans="1:1">
      <c r="A287" s="129"/>
    </row>
    <row r="288" spans="1:1">
      <c r="A288" s="129"/>
    </row>
    <row r="289" spans="1:1">
      <c r="A289" s="129"/>
    </row>
    <row r="290" spans="1:1">
      <c r="A290" s="129"/>
    </row>
    <row r="291" spans="1:1">
      <c r="A291" s="129"/>
    </row>
    <row r="292" spans="1:1">
      <c r="A292" s="129"/>
    </row>
    <row r="293" spans="1:1">
      <c r="A293" s="129"/>
    </row>
    <row r="294" spans="1:1">
      <c r="A294" s="129"/>
    </row>
    <row r="295" spans="1:1">
      <c r="A295" s="129"/>
    </row>
    <row r="296" spans="1:1">
      <c r="A296" s="129"/>
    </row>
    <row r="297" spans="1:1">
      <c r="A297" s="129"/>
    </row>
    <row r="298" spans="1:1">
      <c r="A298" s="129"/>
    </row>
    <row r="299" spans="1:1">
      <c r="A299" s="129"/>
    </row>
    <row r="300" spans="1:1">
      <c r="A300" s="129"/>
    </row>
    <row r="301" spans="1:1">
      <c r="A301" s="129"/>
    </row>
    <row r="302" spans="1:1">
      <c r="A302" s="129"/>
    </row>
    <row r="303" spans="1:1">
      <c r="A303" s="129"/>
    </row>
    <row r="304" spans="1:1">
      <c r="A304" s="129"/>
    </row>
    <row r="305" spans="1:1">
      <c r="A305" s="129"/>
    </row>
    <row r="306" spans="1:1">
      <c r="A306" s="129"/>
    </row>
    <row r="307" spans="1:1">
      <c r="A307" s="129"/>
    </row>
    <row r="308" spans="1:1">
      <c r="A308" s="129"/>
    </row>
    <row r="309" spans="1:1">
      <c r="A309" s="129"/>
    </row>
    <row r="310" spans="1:1">
      <c r="A310" s="129"/>
    </row>
    <row r="311" spans="1:1">
      <c r="A311" s="129"/>
    </row>
    <row r="312" spans="1:1">
      <c r="A312" s="129"/>
    </row>
    <row r="313" spans="1:1">
      <c r="A313" s="129"/>
    </row>
    <row r="314" spans="1:1">
      <c r="A314" s="129"/>
    </row>
    <row r="315" spans="1:1">
      <c r="A315" s="129"/>
    </row>
    <row r="316" spans="1:1">
      <c r="A316" s="129"/>
    </row>
    <row r="317" spans="1:1">
      <c r="A317" s="129"/>
    </row>
    <row r="318" spans="1:1">
      <c r="A318" s="129"/>
    </row>
    <row r="319" spans="1:1">
      <c r="A319" s="129"/>
    </row>
    <row r="320" spans="1:1">
      <c r="A320" s="129"/>
    </row>
    <row r="321" spans="1:1">
      <c r="A321" s="129"/>
    </row>
    <row r="322" spans="1:1">
      <c r="A322" s="129"/>
    </row>
    <row r="323" spans="1:1">
      <c r="A323" s="129"/>
    </row>
    <row r="324" spans="1:1">
      <c r="A324" s="129"/>
    </row>
    <row r="325" spans="1:1">
      <c r="A325" s="129"/>
    </row>
    <row r="326" spans="1:1">
      <c r="A326" s="129"/>
    </row>
    <row r="327" spans="1:1">
      <c r="A327" s="129"/>
    </row>
    <row r="328" spans="1:1">
      <c r="A328" s="129"/>
    </row>
    <row r="329" spans="1:1">
      <c r="A329" s="129"/>
    </row>
    <row r="330" spans="1:1">
      <c r="A330" s="129"/>
    </row>
    <row r="331" spans="1:1">
      <c r="A331" s="129"/>
    </row>
    <row r="332" spans="1:1">
      <c r="A332" s="129"/>
    </row>
    <row r="333" spans="1:1">
      <c r="A333" s="129"/>
    </row>
    <row r="334" spans="1:1">
      <c r="A334" s="129"/>
    </row>
    <row r="335" spans="1:1">
      <c r="A335" s="129"/>
    </row>
    <row r="336" spans="1:1">
      <c r="A336" s="129"/>
    </row>
    <row r="337" spans="1:1">
      <c r="A337" s="129"/>
    </row>
    <row r="338" spans="1:1">
      <c r="A338" s="129"/>
    </row>
    <row r="339" spans="1:1">
      <c r="A339" s="129"/>
    </row>
    <row r="340" spans="1:1">
      <c r="A340" s="129"/>
    </row>
    <row r="341" spans="1:1">
      <c r="A341" s="129"/>
    </row>
    <row r="342" spans="1:1">
      <c r="A342" s="129"/>
    </row>
    <row r="343" spans="1:1">
      <c r="A343" s="129"/>
    </row>
    <row r="344" spans="1:1">
      <c r="A344" s="129"/>
    </row>
    <row r="345" spans="1:1">
      <c r="A345" s="129"/>
    </row>
    <row r="346" spans="1:1">
      <c r="A346" s="129"/>
    </row>
    <row r="347" spans="1:1">
      <c r="A347" s="129"/>
    </row>
    <row r="348" spans="1:1">
      <c r="A348" s="129"/>
    </row>
    <row r="349" spans="1:1">
      <c r="A349" s="129"/>
    </row>
    <row r="350" spans="1:1">
      <c r="A350" s="129"/>
    </row>
    <row r="351" spans="1:1">
      <c r="A351" s="129"/>
    </row>
    <row r="352" spans="1:1">
      <c r="A352" s="129"/>
    </row>
    <row r="353" spans="1:1">
      <c r="A353" s="129"/>
    </row>
    <row r="354" spans="1:1">
      <c r="A354" s="129"/>
    </row>
    <row r="355" spans="1:1">
      <c r="A355" s="129"/>
    </row>
    <row r="356" spans="1:1">
      <c r="A356" s="129"/>
    </row>
    <row r="357" spans="1:1">
      <c r="A357" s="129"/>
    </row>
    <row r="358" spans="1:1">
      <c r="A358" s="129"/>
    </row>
    <row r="359" spans="1:1">
      <c r="A359" s="129"/>
    </row>
    <row r="360" spans="1:1">
      <c r="A360" s="129"/>
    </row>
    <row r="361" spans="1:1">
      <c r="A361" s="129"/>
    </row>
    <row r="362" spans="1:1">
      <c r="A362" s="129"/>
    </row>
    <row r="363" spans="1:1">
      <c r="A363" s="129"/>
    </row>
    <row r="364" spans="1:1">
      <c r="A364" s="129"/>
    </row>
    <row r="365" spans="1:1">
      <c r="A365" s="129"/>
    </row>
    <row r="366" spans="1:1">
      <c r="A366" s="129"/>
    </row>
    <row r="367" spans="1:1">
      <c r="A367" s="129"/>
    </row>
    <row r="368" spans="1:1">
      <c r="A368" s="129"/>
    </row>
    <row r="369" spans="1:1">
      <c r="A369" s="129"/>
    </row>
    <row r="370" spans="1:1">
      <c r="A370" s="129"/>
    </row>
    <row r="371" spans="1:1">
      <c r="A371" s="129"/>
    </row>
    <row r="372" spans="1:1">
      <c r="A372" s="129"/>
    </row>
    <row r="373" spans="1:1">
      <c r="A373" s="129"/>
    </row>
    <row r="374" spans="1:1">
      <c r="A374" s="129"/>
    </row>
    <row r="375" spans="1:1">
      <c r="A375" s="129"/>
    </row>
    <row r="376" spans="1:1">
      <c r="A376" s="129"/>
    </row>
    <row r="377" spans="1:1">
      <c r="A377" s="129"/>
    </row>
    <row r="378" spans="1:1">
      <c r="A378" s="129"/>
    </row>
    <row r="379" spans="1:1">
      <c r="A379" s="129"/>
    </row>
    <row r="380" spans="1:1">
      <c r="A380" s="129"/>
    </row>
    <row r="381" spans="1:1">
      <c r="A381" s="129"/>
    </row>
    <row r="382" spans="1:1">
      <c r="A382" s="129"/>
    </row>
    <row r="383" spans="1:1">
      <c r="A383" s="129"/>
    </row>
    <row r="384" spans="1:1">
      <c r="A384" s="129"/>
    </row>
    <row r="385" spans="1:1">
      <c r="A385" s="129"/>
    </row>
    <row r="386" spans="1:1">
      <c r="A386" s="129"/>
    </row>
    <row r="387" spans="1:1">
      <c r="A387" s="129"/>
    </row>
    <row r="388" spans="1:1">
      <c r="A388" s="129"/>
    </row>
    <row r="389" spans="1:1">
      <c r="A389" s="129"/>
    </row>
    <row r="390" spans="1:1">
      <c r="A390" s="129"/>
    </row>
    <row r="391" spans="1:1">
      <c r="A391" s="129"/>
    </row>
    <row r="392" spans="1:1">
      <c r="A392" s="129"/>
    </row>
    <row r="393" spans="1:1">
      <c r="A393" s="129"/>
    </row>
    <row r="394" spans="1:1">
      <c r="A394" s="129"/>
    </row>
    <row r="395" spans="1:1">
      <c r="A395" s="129"/>
    </row>
    <row r="396" spans="1:1">
      <c r="A396" s="129"/>
    </row>
    <row r="397" spans="1:1">
      <c r="A397" s="129"/>
    </row>
    <row r="398" spans="1:1">
      <c r="A398" s="129"/>
    </row>
    <row r="399" spans="1:1">
      <c r="A399" s="129"/>
    </row>
    <row r="400" spans="1:1">
      <c r="A400" s="129"/>
    </row>
    <row r="401" spans="1:1">
      <c r="A401" s="129"/>
    </row>
    <row r="402" spans="1:1">
      <c r="A402" s="129"/>
    </row>
    <row r="403" spans="1:1">
      <c r="A403" s="129"/>
    </row>
    <row r="404" spans="1:1">
      <c r="A404" s="129"/>
    </row>
    <row r="405" spans="1:1">
      <c r="A405" s="129"/>
    </row>
    <row r="406" spans="1:1">
      <c r="A406" s="129"/>
    </row>
    <row r="407" spans="1:1">
      <c r="A407" s="129"/>
    </row>
    <row r="408" spans="1:1">
      <c r="A408" s="129"/>
    </row>
    <row r="409" spans="1:1">
      <c r="A409" s="129"/>
    </row>
    <row r="410" spans="1:1">
      <c r="A410" s="129"/>
    </row>
    <row r="411" spans="1:1">
      <c r="A411" s="129"/>
    </row>
    <row r="412" spans="1:1">
      <c r="A412" s="129"/>
    </row>
    <row r="413" spans="1:1">
      <c r="A413" s="129"/>
    </row>
    <row r="414" spans="1:1">
      <c r="A414" s="129"/>
    </row>
    <row r="415" spans="1:1">
      <c r="A415" s="129"/>
    </row>
    <row r="416" spans="1:1">
      <c r="A416" s="129"/>
    </row>
    <row r="417" spans="1:1">
      <c r="A417" s="129"/>
    </row>
    <row r="418" spans="1:1">
      <c r="A418" s="129"/>
    </row>
    <row r="419" spans="1:1">
      <c r="A419" s="129"/>
    </row>
    <row r="420" spans="1:1">
      <c r="A420" s="129"/>
    </row>
    <row r="421" spans="1:1">
      <c r="A421" s="129"/>
    </row>
    <row r="422" spans="1:1">
      <c r="A422" s="129"/>
    </row>
    <row r="423" spans="1:1">
      <c r="A423" s="129"/>
    </row>
    <row r="424" spans="1:1">
      <c r="A424" s="129"/>
    </row>
    <row r="425" spans="1:1">
      <c r="A425" s="129"/>
    </row>
    <row r="426" spans="1:1">
      <c r="A426" s="129"/>
    </row>
    <row r="427" spans="1:1">
      <c r="A427" s="129"/>
    </row>
    <row r="428" spans="1:1">
      <c r="A428" s="129"/>
    </row>
    <row r="429" spans="1:1">
      <c r="A429" s="129"/>
    </row>
    <row r="430" spans="1:1">
      <c r="A430" s="129"/>
    </row>
    <row r="431" spans="1:1">
      <c r="A431" s="129"/>
    </row>
    <row r="432" spans="1:1">
      <c r="A432" s="129"/>
    </row>
    <row r="433" spans="1:1">
      <c r="A433" s="129"/>
    </row>
    <row r="434" spans="1:1">
      <c r="A434" s="129"/>
    </row>
    <row r="435" spans="1:1">
      <c r="A435" s="129"/>
    </row>
    <row r="436" spans="1:1">
      <c r="A436" s="129"/>
    </row>
    <row r="437" spans="1:1">
      <c r="A437" s="129"/>
    </row>
    <row r="438" spans="1:1">
      <c r="A438" s="129"/>
    </row>
    <row r="439" spans="1:1">
      <c r="A439" s="129"/>
    </row>
    <row r="440" spans="1:1">
      <c r="A440" s="129"/>
    </row>
    <row r="441" spans="1:1">
      <c r="A441" s="129"/>
    </row>
    <row r="442" spans="1:1">
      <c r="A442" s="129"/>
    </row>
    <row r="443" spans="1:1">
      <c r="A443" s="129"/>
    </row>
    <row r="444" spans="1:1">
      <c r="A444" s="129"/>
    </row>
    <row r="445" spans="1:1">
      <c r="A445" s="129"/>
    </row>
    <row r="446" spans="1:1">
      <c r="A446" s="129"/>
    </row>
    <row r="447" spans="1:1">
      <c r="A447" s="129"/>
    </row>
    <row r="448" spans="1:1">
      <c r="A448" s="129"/>
    </row>
    <row r="449" spans="1:1">
      <c r="A449" s="129"/>
    </row>
    <row r="450" spans="1:1">
      <c r="A450" s="129"/>
    </row>
    <row r="451" spans="1:1">
      <c r="A451" s="129"/>
    </row>
    <row r="452" spans="1:1">
      <c r="A452" s="129"/>
    </row>
    <row r="453" spans="1:1">
      <c r="A453" s="129"/>
    </row>
    <row r="454" spans="1:1">
      <c r="A454" s="129"/>
    </row>
    <row r="455" spans="1:1">
      <c r="A455" s="129"/>
    </row>
    <row r="456" spans="1:1">
      <c r="A456" s="129"/>
    </row>
    <row r="457" spans="1:1">
      <c r="A457" s="129"/>
    </row>
    <row r="458" spans="1:1">
      <c r="A458" s="129"/>
    </row>
    <row r="459" spans="1:1">
      <c r="A459" s="129"/>
    </row>
    <row r="460" spans="1:1">
      <c r="A460" s="129"/>
    </row>
    <row r="461" spans="1:1">
      <c r="A461" s="129"/>
    </row>
    <row r="462" spans="1:1">
      <c r="A462" s="129"/>
    </row>
    <row r="463" spans="1:1">
      <c r="A463" s="129"/>
    </row>
    <row r="464" spans="1:1">
      <c r="A464" s="129"/>
    </row>
    <row r="465" spans="1:1">
      <c r="A465" s="129"/>
    </row>
    <row r="466" spans="1:1">
      <c r="A466" s="129"/>
    </row>
    <row r="467" spans="1:1">
      <c r="A467" s="129"/>
    </row>
    <row r="468" spans="1:1">
      <c r="A468" s="129"/>
    </row>
    <row r="469" spans="1:1">
      <c r="A469" s="129"/>
    </row>
    <row r="470" spans="1:1">
      <c r="A470" s="129"/>
    </row>
    <row r="471" spans="1:1">
      <c r="A471" s="129"/>
    </row>
    <row r="472" spans="1:1">
      <c r="A472" s="129"/>
    </row>
    <row r="473" spans="1:1">
      <c r="A473" s="129"/>
    </row>
    <row r="474" spans="1:1">
      <c r="A474" s="129"/>
    </row>
    <row r="475" spans="1:1">
      <c r="A475" s="129"/>
    </row>
    <row r="476" spans="1:1">
      <c r="A476" s="129"/>
    </row>
    <row r="477" spans="1:1">
      <c r="A477" s="129"/>
    </row>
    <row r="478" spans="1:1">
      <c r="A478" s="129"/>
    </row>
    <row r="479" spans="1:1">
      <c r="A479" s="129"/>
    </row>
    <row r="480" spans="1:1">
      <c r="A480" s="129"/>
    </row>
    <row r="481" spans="1:1">
      <c r="A481" s="129"/>
    </row>
    <row r="482" spans="1:1">
      <c r="A482" s="129"/>
    </row>
    <row r="483" spans="1:1">
      <c r="A483" s="129"/>
    </row>
    <row r="484" spans="1:1">
      <c r="A484" s="129"/>
    </row>
    <row r="485" spans="1:1">
      <c r="A485" s="129"/>
    </row>
    <row r="486" spans="1:1">
      <c r="A486" s="129"/>
    </row>
    <row r="487" spans="1:1">
      <c r="A487" s="129"/>
    </row>
    <row r="488" spans="1:1">
      <c r="A488" s="129"/>
    </row>
    <row r="489" spans="1:1">
      <c r="A489" s="129"/>
    </row>
    <row r="490" spans="1:1">
      <c r="A490" s="129"/>
    </row>
    <row r="491" spans="1:1">
      <c r="A491" s="129"/>
    </row>
    <row r="492" spans="1:1">
      <c r="A492" s="129"/>
    </row>
    <row r="493" spans="1:1">
      <c r="A493" s="129"/>
    </row>
    <row r="494" spans="1:1">
      <c r="A494" s="129"/>
    </row>
    <row r="495" spans="1:1">
      <c r="A495" s="129"/>
    </row>
    <row r="496" spans="1:1">
      <c r="A496" s="129"/>
    </row>
    <row r="497" spans="1:1">
      <c r="A497" s="129"/>
    </row>
    <row r="498" spans="1:1">
      <c r="A498" s="129"/>
    </row>
    <row r="499" spans="1:1">
      <c r="A499" s="129"/>
    </row>
    <row r="500" spans="1:1">
      <c r="A500" s="129"/>
    </row>
    <row r="501" spans="1:1">
      <c r="A501" s="129"/>
    </row>
    <row r="502" spans="1:1">
      <c r="A502" s="129"/>
    </row>
    <row r="503" spans="1:1">
      <c r="A503" s="129"/>
    </row>
    <row r="504" spans="1:1">
      <c r="A504" s="129"/>
    </row>
    <row r="505" spans="1:1">
      <c r="A505" s="129"/>
    </row>
    <row r="506" spans="1:1">
      <c r="A506" s="129"/>
    </row>
    <row r="507" spans="1:1">
      <c r="A507" s="129"/>
    </row>
    <row r="508" spans="1:1">
      <c r="A508" s="129"/>
    </row>
    <row r="509" spans="1:1">
      <c r="A509" s="129"/>
    </row>
    <row r="510" spans="1:1">
      <c r="A510" s="129"/>
    </row>
    <row r="511" spans="1:1">
      <c r="A511" s="129"/>
    </row>
    <row r="512" spans="1:1">
      <c r="A512" s="129"/>
    </row>
    <row r="513" spans="1:1">
      <c r="A513" s="129"/>
    </row>
    <row r="514" spans="1:1">
      <c r="A514" s="129"/>
    </row>
    <row r="515" spans="1:1">
      <c r="A515" s="129"/>
    </row>
    <row r="516" spans="1:1">
      <c r="A516" s="129"/>
    </row>
    <row r="517" spans="1:1">
      <c r="A517" s="129"/>
    </row>
    <row r="518" spans="1:1">
      <c r="A518" s="129"/>
    </row>
    <row r="519" spans="1:1">
      <c r="A519" s="129"/>
    </row>
    <row r="520" spans="1:1">
      <c r="A520" s="129"/>
    </row>
    <row r="521" spans="1:1">
      <c r="A521" s="129"/>
    </row>
    <row r="522" spans="1:1">
      <c r="A522" s="129"/>
    </row>
    <row r="523" spans="1:1">
      <c r="A523" s="129"/>
    </row>
    <row r="524" spans="1:1">
      <c r="A524" s="129"/>
    </row>
    <row r="525" spans="1:1">
      <c r="A525" s="129"/>
    </row>
    <row r="526" spans="1:1">
      <c r="A526" s="129"/>
    </row>
    <row r="527" spans="1:1">
      <c r="A527" s="129"/>
    </row>
    <row r="528" spans="1:1">
      <c r="A528" s="129"/>
    </row>
    <row r="529" spans="1:1">
      <c r="A529" s="129"/>
    </row>
    <row r="530" spans="1:1">
      <c r="A530" s="129"/>
    </row>
    <row r="531" spans="1:1">
      <c r="A531" s="129"/>
    </row>
    <row r="532" spans="1:1">
      <c r="A532" s="129"/>
    </row>
    <row r="533" spans="1:1">
      <c r="A533" s="129"/>
    </row>
    <row r="534" spans="1:1">
      <c r="A534" s="129"/>
    </row>
    <row r="535" spans="1:1">
      <c r="A535" s="129"/>
    </row>
    <row r="536" spans="1:1">
      <c r="A536" s="129"/>
    </row>
    <row r="537" spans="1:1">
      <c r="A537" s="129"/>
    </row>
    <row r="538" spans="1:1">
      <c r="A538" s="129"/>
    </row>
    <row r="539" spans="1:1">
      <c r="A539" s="129"/>
    </row>
    <row r="540" spans="1:1">
      <c r="A540" s="129"/>
    </row>
    <row r="541" spans="1:1">
      <c r="A541" s="129"/>
    </row>
    <row r="542" spans="1:1">
      <c r="A542" s="129"/>
    </row>
    <row r="543" spans="1:1">
      <c r="A543" s="129"/>
    </row>
    <row r="544" spans="1:1">
      <c r="A544" s="129"/>
    </row>
    <row r="545" spans="1:1">
      <c r="A545" s="129"/>
    </row>
    <row r="546" spans="1:1">
      <c r="A546" s="129"/>
    </row>
    <row r="547" spans="1:1">
      <c r="A547" s="129"/>
    </row>
    <row r="548" spans="1:1">
      <c r="A548" s="129"/>
    </row>
    <row r="549" spans="1:1">
      <c r="A549" s="129"/>
    </row>
    <row r="550" spans="1:1">
      <c r="A550" s="129"/>
    </row>
    <row r="551" spans="1:1">
      <c r="A551" s="129"/>
    </row>
    <row r="552" spans="1:1">
      <c r="A552" s="129"/>
    </row>
    <row r="553" spans="1:1">
      <c r="A553" s="129"/>
    </row>
    <row r="554" spans="1:1">
      <c r="A554" s="129"/>
    </row>
    <row r="555" spans="1:1">
      <c r="A555" s="129"/>
    </row>
    <row r="556" spans="1:1">
      <c r="A556" s="129"/>
    </row>
    <row r="557" spans="1:1">
      <c r="A557" s="129"/>
    </row>
    <row r="558" spans="1:1">
      <c r="A558" s="129"/>
    </row>
    <row r="559" spans="1:1">
      <c r="A559" s="129"/>
    </row>
    <row r="560" spans="1:1">
      <c r="A560" s="129"/>
    </row>
    <row r="561" spans="1:1">
      <c r="A561" s="129"/>
    </row>
    <row r="562" spans="1:1">
      <c r="A562" s="129"/>
    </row>
    <row r="563" spans="1:1">
      <c r="A563" s="129"/>
    </row>
    <row r="564" spans="1:1">
      <c r="A564" s="129"/>
    </row>
    <row r="565" spans="1:1">
      <c r="A565" s="129"/>
    </row>
    <row r="566" spans="1:1">
      <c r="A566" s="129"/>
    </row>
    <row r="567" spans="1:1">
      <c r="A567" s="129"/>
    </row>
    <row r="568" spans="1:1">
      <c r="A568" s="129"/>
    </row>
    <row r="569" spans="1:1">
      <c r="A569" s="129"/>
    </row>
    <row r="570" spans="1:1">
      <c r="A570" s="129"/>
    </row>
    <row r="571" spans="1:1">
      <c r="A571" s="129"/>
    </row>
    <row r="572" spans="1:1">
      <c r="A572" s="129"/>
    </row>
    <row r="573" spans="1:1">
      <c r="A573" s="129"/>
    </row>
    <row r="574" spans="1:1">
      <c r="A574" s="129"/>
    </row>
    <row r="575" spans="1:1">
      <c r="A575" s="129"/>
    </row>
    <row r="576" spans="1:1">
      <c r="A576" s="129"/>
    </row>
    <row r="577" spans="1:1">
      <c r="A577" s="129"/>
    </row>
    <row r="578" spans="1:1">
      <c r="A578" s="129"/>
    </row>
    <row r="579" spans="1:1">
      <c r="A579" s="129"/>
    </row>
    <row r="580" spans="1:1">
      <c r="A580" s="129"/>
    </row>
    <row r="581" spans="1:1">
      <c r="A581" s="129"/>
    </row>
    <row r="582" spans="1:1">
      <c r="A582" s="129"/>
    </row>
    <row r="583" spans="1:1">
      <c r="A583" s="129"/>
    </row>
    <row r="584" spans="1:1">
      <c r="A584" s="129"/>
    </row>
    <row r="585" spans="1:1">
      <c r="A585" s="129"/>
    </row>
    <row r="586" spans="1:1">
      <c r="A586" s="129"/>
    </row>
    <row r="587" spans="1:1">
      <c r="A587" s="129"/>
    </row>
    <row r="588" spans="1:1">
      <c r="A588" s="129"/>
    </row>
    <row r="589" spans="1:1">
      <c r="A589" s="129"/>
    </row>
    <row r="590" spans="1:1">
      <c r="A590" s="129"/>
    </row>
    <row r="591" spans="1:1">
      <c r="A591" s="129"/>
    </row>
    <row r="592" spans="1:1">
      <c r="A592" s="129"/>
    </row>
    <row r="593" spans="1:1">
      <c r="A593" s="129"/>
    </row>
    <row r="594" spans="1:1">
      <c r="A594" s="129"/>
    </row>
    <row r="595" spans="1:1">
      <c r="A595" s="129"/>
    </row>
    <row r="596" spans="1:1">
      <c r="A596" s="129"/>
    </row>
    <row r="597" spans="1:1">
      <c r="A597" s="129"/>
    </row>
    <row r="598" spans="1:1">
      <c r="A598" s="129"/>
    </row>
    <row r="599" spans="1:1">
      <c r="A599" s="129"/>
    </row>
    <row r="600" spans="1:1">
      <c r="A600" s="129"/>
    </row>
    <row r="601" spans="1:1">
      <c r="A601" s="129"/>
    </row>
    <row r="602" spans="1:1">
      <c r="A602" s="129"/>
    </row>
    <row r="603" spans="1:1">
      <c r="A603" s="129"/>
    </row>
    <row r="604" spans="1:1">
      <c r="A604" s="129"/>
    </row>
    <row r="605" spans="1:1">
      <c r="A605" s="129"/>
    </row>
    <row r="606" spans="1:1">
      <c r="A606" s="129"/>
    </row>
    <row r="607" spans="1:1">
      <c r="A607" s="129"/>
    </row>
    <row r="608" spans="1:1">
      <c r="A608" s="129"/>
    </row>
    <row r="609" spans="1:1">
      <c r="A609" s="129"/>
    </row>
    <row r="610" spans="1:1">
      <c r="A610" s="129"/>
    </row>
    <row r="611" spans="1:1">
      <c r="A611" s="129"/>
    </row>
    <row r="612" spans="1:1">
      <c r="A612" s="129"/>
    </row>
    <row r="613" spans="1:1">
      <c r="A613" s="129"/>
    </row>
    <row r="614" spans="1:1">
      <c r="A614" s="129"/>
    </row>
    <row r="615" spans="1:1">
      <c r="A615" s="129"/>
    </row>
    <row r="616" spans="1:1">
      <c r="A616" s="129"/>
    </row>
    <row r="617" spans="1:1">
      <c r="A617" s="129"/>
    </row>
    <row r="618" spans="1:1">
      <c r="A618" s="129"/>
    </row>
    <row r="619" spans="1:1">
      <c r="A619" s="129"/>
    </row>
    <row r="620" spans="1:1">
      <c r="A620" s="129"/>
    </row>
    <row r="621" spans="1:1">
      <c r="A621" s="129"/>
    </row>
    <row r="622" spans="1:1">
      <c r="A622" s="129"/>
    </row>
    <row r="623" spans="1:1">
      <c r="A623" s="129"/>
    </row>
    <row r="624" spans="1:1">
      <c r="A624" s="129"/>
    </row>
    <row r="625" spans="1:1">
      <c r="A625" s="129"/>
    </row>
    <row r="626" spans="1:1">
      <c r="A626" s="129"/>
    </row>
    <row r="627" spans="1:1">
      <c r="A627" s="129"/>
    </row>
    <row r="628" spans="1:1">
      <c r="A628" s="129"/>
    </row>
    <row r="629" spans="1:1">
      <c r="A629" s="129"/>
    </row>
    <row r="630" spans="1:1">
      <c r="A630" s="129"/>
    </row>
    <row r="631" spans="1:1">
      <c r="A631" s="129"/>
    </row>
    <row r="632" spans="1:1">
      <c r="A632" s="129"/>
    </row>
    <row r="633" spans="1:1">
      <c r="A633" s="129"/>
    </row>
    <row r="634" spans="1:1">
      <c r="A634" s="129"/>
    </row>
    <row r="635" spans="1:1">
      <c r="A635" s="129"/>
    </row>
    <row r="636" spans="1:1">
      <c r="A636" s="129"/>
    </row>
    <row r="637" spans="1:1">
      <c r="A637" s="129"/>
    </row>
    <row r="638" spans="1:1">
      <c r="A638" s="129"/>
    </row>
    <row r="639" spans="1:1">
      <c r="A639" s="129"/>
    </row>
    <row r="640" spans="1:1">
      <c r="A640" s="129"/>
    </row>
    <row r="641" spans="1:1">
      <c r="A641" s="129"/>
    </row>
    <row r="642" spans="1:1">
      <c r="A642" s="129"/>
    </row>
    <row r="643" spans="1:1">
      <c r="A643" s="129"/>
    </row>
    <row r="644" spans="1:1">
      <c r="A644" s="129"/>
    </row>
    <row r="645" spans="1:1">
      <c r="A645" s="129"/>
    </row>
    <row r="646" spans="1:1">
      <c r="A646" s="129"/>
    </row>
    <row r="647" spans="1:1">
      <c r="A647" s="129"/>
    </row>
    <row r="648" spans="1:1">
      <c r="A648" s="129"/>
    </row>
    <row r="649" spans="1:1">
      <c r="A649" s="129"/>
    </row>
    <row r="650" spans="1:1">
      <c r="A650" s="129"/>
    </row>
    <row r="651" spans="1:1">
      <c r="A651" s="129"/>
    </row>
    <row r="652" spans="1:1">
      <c r="A652" s="129"/>
    </row>
    <row r="653" spans="1:1">
      <c r="A653" s="129"/>
    </row>
    <row r="654" spans="1:1">
      <c r="A654" s="129"/>
    </row>
    <row r="655" spans="1:1">
      <c r="A655" s="129"/>
    </row>
    <row r="656" spans="1:1">
      <c r="A656" s="129"/>
    </row>
    <row r="657" spans="1:1">
      <c r="A657" s="129"/>
    </row>
    <row r="658" spans="1:1">
      <c r="A658" s="129"/>
    </row>
    <row r="659" spans="1:1">
      <c r="A659" s="129"/>
    </row>
    <row r="660" spans="1:1">
      <c r="A660" s="129"/>
    </row>
    <row r="661" spans="1:1">
      <c r="A661" s="129"/>
    </row>
    <row r="662" spans="1:1">
      <c r="A662" s="129"/>
    </row>
    <row r="663" spans="1:1">
      <c r="A663" s="129"/>
    </row>
    <row r="664" spans="1:1">
      <c r="A664" s="129"/>
    </row>
    <row r="665" spans="1:1">
      <c r="A665" s="129"/>
    </row>
    <row r="666" spans="1:1">
      <c r="A666" s="129"/>
    </row>
    <row r="667" spans="1:1">
      <c r="A667" s="129"/>
    </row>
    <row r="668" spans="1:1">
      <c r="A668" s="129"/>
    </row>
    <row r="669" spans="1:1">
      <c r="A669" s="129"/>
    </row>
    <row r="670" spans="1:1">
      <c r="A670" s="129"/>
    </row>
    <row r="671" spans="1:1">
      <c r="A671" s="129"/>
    </row>
    <row r="672" spans="1:1">
      <c r="A672" s="129"/>
    </row>
    <row r="673" spans="1:1">
      <c r="A673" s="129"/>
    </row>
    <row r="674" spans="1:1">
      <c r="A674" s="129"/>
    </row>
    <row r="675" spans="1:1">
      <c r="A675" s="129"/>
    </row>
    <row r="676" spans="1:1">
      <c r="A676" s="129"/>
    </row>
    <row r="677" spans="1:1">
      <c r="A677" s="129"/>
    </row>
    <row r="678" spans="1:1">
      <c r="A678" s="129"/>
    </row>
    <row r="679" spans="1:1">
      <c r="A679" s="129"/>
    </row>
    <row r="680" spans="1:1">
      <c r="A680" s="129"/>
    </row>
    <row r="681" spans="1:1">
      <c r="A681" s="129"/>
    </row>
    <row r="682" spans="1:1">
      <c r="A682" s="129"/>
    </row>
    <row r="683" spans="1:1">
      <c r="A683" s="129"/>
    </row>
    <row r="684" spans="1:1">
      <c r="A684" s="129"/>
    </row>
    <row r="685" spans="1:1">
      <c r="A685" s="129"/>
    </row>
    <row r="686" spans="1:1">
      <c r="A686" s="129"/>
    </row>
    <row r="687" spans="1:1">
      <c r="A687" s="129"/>
    </row>
    <row r="688" spans="1:1">
      <c r="A688" s="129"/>
    </row>
    <row r="689" spans="1:1">
      <c r="A689" s="129"/>
    </row>
    <row r="690" spans="1:1">
      <c r="A690" s="129"/>
    </row>
    <row r="691" spans="1:1">
      <c r="A691" s="129"/>
    </row>
    <row r="692" spans="1:1">
      <c r="A692" s="129"/>
    </row>
    <row r="693" spans="1:1">
      <c r="A693" s="129"/>
    </row>
    <row r="694" spans="1:1">
      <c r="A694" s="129"/>
    </row>
    <row r="695" spans="1:1">
      <c r="A695" s="129"/>
    </row>
    <row r="696" spans="1:1">
      <c r="A696" s="129"/>
    </row>
    <row r="697" spans="1:1">
      <c r="A697" s="129"/>
    </row>
    <row r="698" spans="1:1">
      <c r="A698" s="129"/>
    </row>
    <row r="699" spans="1:1">
      <c r="A699" s="129"/>
    </row>
    <row r="700" spans="1:1">
      <c r="A700" s="129"/>
    </row>
    <row r="701" spans="1:1">
      <c r="A701" s="129"/>
    </row>
    <row r="702" spans="1:1">
      <c r="A702" s="129"/>
    </row>
    <row r="703" spans="1:1">
      <c r="A703" s="129"/>
    </row>
    <row r="704" spans="1:1">
      <c r="A704" s="129"/>
    </row>
    <row r="705" spans="1:1">
      <c r="A705" s="129"/>
    </row>
    <row r="706" spans="1:1">
      <c r="A706" s="129"/>
    </row>
    <row r="707" spans="1:1">
      <c r="A707" s="129"/>
    </row>
    <row r="708" spans="1:1">
      <c r="A708" s="129"/>
    </row>
    <row r="709" spans="1:1">
      <c r="A709" s="129"/>
    </row>
    <row r="710" spans="1:1">
      <c r="A710" s="129"/>
    </row>
    <row r="711" spans="1:1">
      <c r="A711" s="129"/>
    </row>
    <row r="712" spans="1:1">
      <c r="A712" s="129"/>
    </row>
    <row r="713" spans="1:1">
      <c r="A713" s="129"/>
    </row>
    <row r="714" spans="1:1">
      <c r="A714" s="129"/>
    </row>
    <row r="715" spans="1:1">
      <c r="A715" s="129"/>
    </row>
    <row r="716" spans="1:1">
      <c r="A716" s="129"/>
    </row>
    <row r="717" spans="1:1">
      <c r="A717" s="129"/>
    </row>
    <row r="718" spans="1:1">
      <c r="A718" s="129"/>
    </row>
    <row r="719" spans="1:1">
      <c r="A719" s="129"/>
    </row>
    <row r="720" spans="1:1">
      <c r="A720" s="129"/>
    </row>
    <row r="721" spans="1:1">
      <c r="A721" s="129"/>
    </row>
    <row r="722" spans="1:1">
      <c r="A722" s="129"/>
    </row>
    <row r="723" spans="1:1">
      <c r="A723" s="129"/>
    </row>
    <row r="724" spans="1:1">
      <c r="A724" s="129"/>
    </row>
    <row r="725" spans="1:1">
      <c r="A725" s="129"/>
    </row>
    <row r="726" spans="1:1">
      <c r="A726" s="129"/>
    </row>
    <row r="727" spans="1:1">
      <c r="A727" s="129"/>
    </row>
    <row r="728" spans="1:1">
      <c r="A728" s="129"/>
    </row>
    <row r="729" spans="1:1">
      <c r="A729" s="129"/>
    </row>
    <row r="730" spans="1:1">
      <c r="A730" s="129"/>
    </row>
    <row r="731" spans="1:1">
      <c r="A731" s="129"/>
    </row>
    <row r="732" spans="1:1">
      <c r="A732" s="129"/>
    </row>
    <row r="733" spans="1:1">
      <c r="A733" s="129"/>
    </row>
    <row r="734" spans="1:1">
      <c r="A734" s="129"/>
    </row>
    <row r="735" spans="1:1">
      <c r="A735" s="129"/>
    </row>
    <row r="736" spans="1:1">
      <c r="A736" s="129"/>
    </row>
    <row r="737" spans="1:1">
      <c r="A737" s="129"/>
    </row>
    <row r="738" spans="1:1">
      <c r="A738" s="129"/>
    </row>
    <row r="739" spans="1:1">
      <c r="A739" s="129"/>
    </row>
    <row r="740" spans="1:1">
      <c r="A740" s="129"/>
    </row>
    <row r="741" spans="1:1">
      <c r="A741" s="129"/>
    </row>
    <row r="742" spans="1:1">
      <c r="A742" s="129"/>
    </row>
    <row r="743" spans="1:1">
      <c r="A743" s="129"/>
    </row>
    <row r="744" spans="1:1">
      <c r="A744" s="129"/>
    </row>
    <row r="745" spans="1:1">
      <c r="A745" s="129"/>
    </row>
    <row r="746" spans="1:1">
      <c r="A746" s="129"/>
    </row>
    <row r="747" spans="1:1">
      <c r="A747" s="129"/>
    </row>
    <row r="748" spans="1:1">
      <c r="A748" s="129"/>
    </row>
    <row r="749" spans="1:1">
      <c r="A749" s="129"/>
    </row>
    <row r="750" spans="1:1">
      <c r="A750" s="129"/>
    </row>
    <row r="751" spans="1:1">
      <c r="A751" s="129"/>
    </row>
    <row r="752" spans="1:1">
      <c r="A752" s="129"/>
    </row>
    <row r="753" spans="1:1">
      <c r="A753" s="129"/>
    </row>
    <row r="754" spans="1:1">
      <c r="A754" s="129"/>
    </row>
    <row r="755" spans="1:1">
      <c r="A755" s="129"/>
    </row>
    <row r="756" spans="1:1">
      <c r="A756" s="129"/>
    </row>
    <row r="757" spans="1:1">
      <c r="A757" s="129"/>
    </row>
    <row r="758" spans="1:1">
      <c r="A758" s="129"/>
    </row>
    <row r="759" spans="1:1">
      <c r="A759" s="129"/>
    </row>
    <row r="760" spans="1:1">
      <c r="A760" s="129"/>
    </row>
    <row r="761" spans="1:1">
      <c r="A761" s="129"/>
    </row>
    <row r="762" spans="1:1">
      <c r="A762" s="129"/>
    </row>
    <row r="763" spans="1:1">
      <c r="A763" s="129"/>
    </row>
    <row r="764" spans="1:1">
      <c r="A764" s="129"/>
    </row>
    <row r="765" spans="1:1">
      <c r="A765" s="129"/>
    </row>
    <row r="766" spans="1:1">
      <c r="A766" s="129"/>
    </row>
    <row r="767" spans="1:1">
      <c r="A767" s="129"/>
    </row>
    <row r="768" spans="1:1">
      <c r="A768" s="129"/>
    </row>
    <row r="769" spans="1:1">
      <c r="A769" s="129"/>
    </row>
    <row r="770" spans="1:1">
      <c r="A770" s="129"/>
    </row>
    <row r="771" spans="1:1">
      <c r="A771" s="129"/>
    </row>
    <row r="772" spans="1:1">
      <c r="A772" s="129"/>
    </row>
    <row r="773" spans="1:1">
      <c r="A773" s="129"/>
    </row>
    <row r="774" spans="1:1">
      <c r="A774" s="129"/>
    </row>
    <row r="775" spans="1:1">
      <c r="A775" s="129"/>
    </row>
    <row r="776" spans="1:1">
      <c r="A776" s="129"/>
    </row>
    <row r="777" spans="1:1">
      <c r="A777" s="129"/>
    </row>
    <row r="778" spans="1:1">
      <c r="A778" s="129"/>
    </row>
    <row r="779" spans="1:1">
      <c r="A779" s="129"/>
    </row>
    <row r="780" spans="1:1">
      <c r="A780" s="129"/>
    </row>
    <row r="781" spans="1:1">
      <c r="A781" s="129"/>
    </row>
    <row r="782" spans="1:1">
      <c r="A782" s="129"/>
    </row>
    <row r="783" spans="1:1">
      <c r="A783" s="129"/>
    </row>
    <row r="784" spans="1:1">
      <c r="A784" s="129"/>
    </row>
    <row r="785" spans="1:1">
      <c r="A785" s="129"/>
    </row>
    <row r="786" spans="1:1">
      <c r="A786" s="129"/>
    </row>
    <row r="787" spans="1:1">
      <c r="A787" s="129"/>
    </row>
    <row r="788" spans="1:1">
      <c r="A788" s="129"/>
    </row>
    <row r="789" spans="1:1">
      <c r="A789" s="129"/>
    </row>
    <row r="790" spans="1:1">
      <c r="A790" s="129"/>
    </row>
    <row r="791" spans="1:1">
      <c r="A791" s="129"/>
    </row>
    <row r="792" spans="1:1">
      <c r="A792" s="129"/>
    </row>
    <row r="793" spans="1:1">
      <c r="A793" s="129"/>
    </row>
    <row r="794" spans="1:1">
      <c r="A794" s="129"/>
    </row>
    <row r="795" spans="1:1">
      <c r="A795" s="129"/>
    </row>
    <row r="796" spans="1:1">
      <c r="A796" s="129"/>
    </row>
    <row r="797" spans="1:1">
      <c r="A797" s="129"/>
    </row>
    <row r="798" spans="1:1">
      <c r="A798" s="129"/>
    </row>
    <row r="799" spans="1:1">
      <c r="A799" s="129"/>
    </row>
    <row r="800" spans="1:1">
      <c r="A800" s="129"/>
    </row>
    <row r="801" spans="1:1">
      <c r="A801" s="129"/>
    </row>
    <row r="802" spans="1:1">
      <c r="A802" s="129"/>
    </row>
    <row r="803" spans="1:1">
      <c r="A803" s="129"/>
    </row>
    <row r="804" spans="1:1">
      <c r="A804" s="129"/>
    </row>
    <row r="805" spans="1:1">
      <c r="A805" s="129"/>
    </row>
    <row r="806" spans="1:1">
      <c r="A806" s="129"/>
    </row>
    <row r="807" spans="1:1">
      <c r="A807" s="129"/>
    </row>
    <row r="808" spans="1:1">
      <c r="A808" s="129"/>
    </row>
    <row r="809" spans="1:1">
      <c r="A809" s="129"/>
    </row>
    <row r="810" spans="1:1">
      <c r="A810" s="129"/>
    </row>
    <row r="811" spans="1:1">
      <c r="A811" s="129"/>
    </row>
    <row r="812" spans="1:1">
      <c r="A812" s="129"/>
    </row>
    <row r="813" spans="1:1">
      <c r="A813" s="129"/>
    </row>
    <row r="814" spans="1:1">
      <c r="A814" s="129"/>
    </row>
    <row r="815" spans="1:1">
      <c r="A815" s="129"/>
    </row>
    <row r="816" spans="1:1">
      <c r="A816" s="129"/>
    </row>
    <row r="817" spans="1:1">
      <c r="A817" s="129"/>
    </row>
    <row r="818" spans="1:1">
      <c r="A818" s="129"/>
    </row>
    <row r="819" spans="1:1">
      <c r="A819" s="129"/>
    </row>
    <row r="820" spans="1:1">
      <c r="A820" s="129"/>
    </row>
    <row r="821" spans="1:1">
      <c r="A821" s="129"/>
    </row>
    <row r="822" spans="1:1">
      <c r="A822" s="129"/>
    </row>
    <row r="823" spans="1:1">
      <c r="A823" s="129"/>
    </row>
    <row r="824" spans="1:1">
      <c r="A824" s="129"/>
    </row>
    <row r="825" spans="1:1">
      <c r="A825" s="129"/>
    </row>
    <row r="826" spans="1:1">
      <c r="A826" s="129"/>
    </row>
    <row r="827" spans="1:1">
      <c r="A827" s="129"/>
    </row>
    <row r="828" spans="1:1">
      <c r="A828" s="129"/>
    </row>
    <row r="829" spans="1:1">
      <c r="A829" s="129"/>
    </row>
    <row r="830" spans="1:1">
      <c r="A830" s="129"/>
    </row>
    <row r="831" spans="1:1">
      <c r="A831" s="129"/>
    </row>
    <row r="832" spans="1:1">
      <c r="A832" s="129"/>
    </row>
    <row r="833" spans="1:1">
      <c r="A833" s="129"/>
    </row>
    <row r="834" spans="1:1">
      <c r="A834" s="129"/>
    </row>
    <row r="835" spans="1:1">
      <c r="A835" s="129"/>
    </row>
    <row r="836" spans="1:1">
      <c r="A836" s="129"/>
    </row>
    <row r="837" spans="1:1">
      <c r="A837" s="129"/>
    </row>
    <row r="838" spans="1:1">
      <c r="A838" s="129"/>
    </row>
    <row r="839" spans="1:1">
      <c r="A839" s="129"/>
    </row>
    <row r="840" spans="1:1">
      <c r="A840" s="129"/>
    </row>
    <row r="841" spans="1:1">
      <c r="A841" s="129"/>
    </row>
    <row r="842" spans="1:1">
      <c r="A842" s="129"/>
    </row>
    <row r="843" spans="1:1">
      <c r="A843" s="129"/>
    </row>
    <row r="844" spans="1:1">
      <c r="A844" s="129"/>
    </row>
    <row r="845" spans="1:1">
      <c r="A845" s="129"/>
    </row>
    <row r="846" spans="1:1">
      <c r="A846" s="129"/>
    </row>
    <row r="847" spans="1:1">
      <c r="A847" s="129"/>
    </row>
    <row r="848" spans="1:1">
      <c r="A848" s="129"/>
    </row>
    <row r="849" spans="1:1">
      <c r="A849" s="129"/>
    </row>
    <row r="850" spans="1:1">
      <c r="A850" s="129"/>
    </row>
    <row r="851" spans="1:1">
      <c r="A851" s="129"/>
    </row>
    <row r="852" spans="1:1">
      <c r="A852" s="129"/>
    </row>
    <row r="853" spans="1:1">
      <c r="A853" s="129"/>
    </row>
    <row r="854" spans="1:1">
      <c r="A854" s="129"/>
    </row>
    <row r="855" spans="1:1">
      <c r="A855" s="129"/>
    </row>
    <row r="856" spans="1:1">
      <c r="A856" s="129"/>
    </row>
    <row r="857" spans="1:1">
      <c r="A857" s="129"/>
    </row>
    <row r="858" spans="1:1">
      <c r="A858" s="129"/>
    </row>
    <row r="859" spans="1:1">
      <c r="A859" s="129"/>
    </row>
    <row r="860" spans="1:1">
      <c r="A860" s="129"/>
    </row>
    <row r="861" spans="1:1">
      <c r="A861" s="129"/>
    </row>
    <row r="862" spans="1:1">
      <c r="A862" s="129"/>
    </row>
    <row r="863" spans="1:1">
      <c r="A863" s="129"/>
    </row>
    <row r="864" spans="1:1">
      <c r="A864" s="129"/>
    </row>
    <row r="865" spans="1:1">
      <c r="A865" s="129"/>
    </row>
    <row r="866" spans="1:1">
      <c r="A866" s="129"/>
    </row>
    <row r="867" spans="1:1">
      <c r="A867" s="129"/>
    </row>
    <row r="868" spans="1:1">
      <c r="A868" s="129"/>
    </row>
    <row r="869" spans="1:1">
      <c r="A869" s="129"/>
    </row>
    <row r="870" spans="1:1">
      <c r="A870" s="129"/>
    </row>
    <row r="871" spans="1:1">
      <c r="A871" s="129"/>
    </row>
    <row r="872" spans="1:1">
      <c r="A872" s="129"/>
    </row>
    <row r="873" spans="1:1">
      <c r="A873" s="129"/>
    </row>
    <row r="874" spans="1:1">
      <c r="A874" s="129"/>
    </row>
    <row r="875" spans="1:1">
      <c r="A875" s="129"/>
    </row>
    <row r="876" spans="1:1">
      <c r="A876" s="129"/>
    </row>
    <row r="877" spans="1:1">
      <c r="A877" s="129"/>
    </row>
    <row r="878" spans="1:1">
      <c r="A878" s="129"/>
    </row>
    <row r="879" spans="1:1">
      <c r="A879" s="129"/>
    </row>
    <row r="880" spans="1:1">
      <c r="A880" s="129"/>
    </row>
    <row r="881" spans="1:1">
      <c r="A881" s="129"/>
    </row>
    <row r="882" spans="1:1">
      <c r="A882" s="129"/>
    </row>
    <row r="883" spans="1:1">
      <c r="A883" s="129"/>
    </row>
    <row r="884" spans="1:1">
      <c r="A884" s="129"/>
    </row>
    <row r="885" spans="1:1">
      <c r="A885" s="129"/>
    </row>
    <row r="886" spans="1:1">
      <c r="A886" s="129"/>
    </row>
    <row r="887" spans="1:1">
      <c r="A887" s="129"/>
    </row>
    <row r="888" spans="1:1">
      <c r="A888" s="129"/>
    </row>
    <row r="889" spans="1:1">
      <c r="A889" s="129"/>
    </row>
    <row r="890" spans="1:1">
      <c r="A890" s="129"/>
    </row>
    <row r="891" spans="1:1">
      <c r="A891" s="129"/>
    </row>
    <row r="892" spans="1:1">
      <c r="A892" s="129"/>
    </row>
    <row r="893" spans="1:1">
      <c r="A893" s="129"/>
    </row>
    <row r="894" spans="1:1">
      <c r="A894" s="129"/>
    </row>
    <row r="895" spans="1:1">
      <c r="A895" s="129"/>
    </row>
    <row r="896" spans="1:1">
      <c r="A896" s="129"/>
    </row>
    <row r="897" spans="1:1">
      <c r="A897" s="129"/>
    </row>
    <row r="898" spans="1:1">
      <c r="A898" s="129"/>
    </row>
    <row r="899" spans="1:1">
      <c r="A899" s="129"/>
    </row>
    <row r="900" spans="1:1">
      <c r="A900" s="129"/>
    </row>
    <row r="901" spans="1:1">
      <c r="A901" s="129"/>
    </row>
    <row r="902" spans="1:1">
      <c r="A902" s="129"/>
    </row>
    <row r="903" spans="1:1">
      <c r="A903" s="129"/>
    </row>
    <row r="904" spans="1:1">
      <c r="A904" s="129"/>
    </row>
    <row r="905" spans="1:1">
      <c r="A905" s="129"/>
    </row>
    <row r="906" spans="1:1">
      <c r="A906" s="129"/>
    </row>
    <row r="907" spans="1:1">
      <c r="A907" s="129"/>
    </row>
    <row r="908" spans="1:1">
      <c r="A908" s="129"/>
    </row>
    <row r="909" spans="1:1">
      <c r="A909" s="129"/>
    </row>
    <row r="910" spans="1:1">
      <c r="A910" s="129"/>
    </row>
    <row r="911" spans="1:1">
      <c r="A911" s="129"/>
    </row>
    <row r="912" spans="1:1">
      <c r="A912" s="129"/>
    </row>
    <row r="913" spans="1:1">
      <c r="A913" s="129"/>
    </row>
    <row r="914" spans="1:1">
      <c r="A914" s="129"/>
    </row>
    <row r="915" spans="1:1">
      <c r="A915" s="129"/>
    </row>
    <row r="916" spans="1:1">
      <c r="A916" s="129"/>
    </row>
    <row r="917" spans="1:1">
      <c r="A917" s="129"/>
    </row>
    <row r="918" spans="1:1">
      <c r="A918" s="129"/>
    </row>
    <row r="919" spans="1:1">
      <c r="A919" s="129"/>
    </row>
    <row r="920" spans="1:1">
      <c r="A920" s="129"/>
    </row>
    <row r="921" spans="1:1">
      <c r="A921" s="129"/>
    </row>
    <row r="922" spans="1:1">
      <c r="A922" s="129"/>
    </row>
    <row r="923" spans="1:1">
      <c r="A923" s="129"/>
    </row>
    <row r="924" spans="1:1">
      <c r="A924" s="129"/>
    </row>
    <row r="925" spans="1:1">
      <c r="A925" s="129"/>
    </row>
    <row r="926" spans="1:1">
      <c r="A926" s="129"/>
    </row>
    <row r="927" spans="1:1">
      <c r="A927" s="129"/>
    </row>
    <row r="928" spans="1:1">
      <c r="A928" s="129"/>
    </row>
    <row r="929" spans="1:1">
      <c r="A929" s="129"/>
    </row>
    <row r="930" spans="1:1">
      <c r="A930" s="129"/>
    </row>
    <row r="931" spans="1:1">
      <c r="A931" s="129"/>
    </row>
    <row r="932" spans="1:1">
      <c r="A932" s="129"/>
    </row>
    <row r="933" spans="1:1">
      <c r="A933" s="129"/>
    </row>
    <row r="934" spans="1:1">
      <c r="A934" s="129"/>
    </row>
    <row r="935" spans="1:1">
      <c r="A935" s="129"/>
    </row>
    <row r="936" spans="1:1">
      <c r="A936" s="129"/>
    </row>
    <row r="937" spans="1:1">
      <c r="A937" s="129"/>
    </row>
    <row r="938" spans="1:1">
      <c r="A938" s="129"/>
    </row>
    <row r="939" spans="1:1">
      <c r="A939" s="129"/>
    </row>
    <row r="940" spans="1:1">
      <c r="A940" s="129"/>
    </row>
    <row r="941" spans="1:1">
      <c r="A941" s="129"/>
    </row>
    <row r="942" spans="1:1">
      <c r="A942" s="129"/>
    </row>
    <row r="943" spans="1:1">
      <c r="A943" s="129"/>
    </row>
    <row r="944" spans="1:1">
      <c r="A944" s="129"/>
    </row>
    <row r="945" spans="1:1">
      <c r="A945" s="129"/>
    </row>
    <row r="946" spans="1:1">
      <c r="A946" s="129"/>
    </row>
    <row r="947" spans="1:1">
      <c r="A947" s="129"/>
    </row>
    <row r="948" spans="1:1">
      <c r="A948" s="129"/>
    </row>
    <row r="949" spans="1:1">
      <c r="A949" s="129"/>
    </row>
    <row r="950" spans="1:1">
      <c r="A950" s="129"/>
    </row>
    <row r="951" spans="1:1">
      <c r="A951" s="129"/>
    </row>
    <row r="952" spans="1:1">
      <c r="A952" s="129"/>
    </row>
    <row r="953" spans="1:1">
      <c r="A953" s="129"/>
    </row>
    <row r="954" spans="1:1">
      <c r="A954" s="129"/>
    </row>
    <row r="955" spans="1:1">
      <c r="A955" s="129"/>
    </row>
    <row r="956" spans="1:1">
      <c r="A956" s="129"/>
    </row>
    <row r="957" spans="1:1">
      <c r="A957" s="129"/>
    </row>
    <row r="958" spans="1:1">
      <c r="A958" s="129"/>
    </row>
    <row r="959" spans="1:1">
      <c r="A959" s="129"/>
    </row>
    <row r="960" spans="1:1">
      <c r="A960" s="129"/>
    </row>
    <row r="961" spans="1:1">
      <c r="A961" s="129"/>
    </row>
    <row r="962" spans="1:1">
      <c r="A962" s="129"/>
    </row>
    <row r="963" spans="1:1">
      <c r="A963" s="129"/>
    </row>
    <row r="964" spans="1:1">
      <c r="A964" s="129"/>
    </row>
    <row r="965" spans="1:1">
      <c r="A965" s="129"/>
    </row>
    <row r="966" spans="1:1">
      <c r="A966" s="129"/>
    </row>
    <row r="967" spans="1:1">
      <c r="A967" s="129"/>
    </row>
    <row r="968" spans="1:1">
      <c r="A968" s="129"/>
    </row>
    <row r="969" spans="1:1">
      <c r="A969" s="129"/>
    </row>
    <row r="970" spans="1:1">
      <c r="A970" s="129"/>
    </row>
    <row r="971" spans="1:1">
      <c r="A971" s="129"/>
    </row>
    <row r="972" spans="1:1">
      <c r="A972" s="129"/>
    </row>
    <row r="973" spans="1:1">
      <c r="A973" s="129"/>
    </row>
    <row r="974" spans="1:1">
      <c r="A974" s="129"/>
    </row>
    <row r="975" spans="1:1">
      <c r="A975" s="129"/>
    </row>
    <row r="976" spans="1:1">
      <c r="A976" s="129"/>
    </row>
    <row r="977" spans="1:1">
      <c r="A977" s="129"/>
    </row>
    <row r="978" spans="1:1">
      <c r="A978" s="129"/>
    </row>
    <row r="979" spans="1:1">
      <c r="A979" s="129"/>
    </row>
    <row r="980" spans="1:1">
      <c r="A980" s="129"/>
    </row>
    <row r="981" spans="1:1">
      <c r="A981" s="129"/>
    </row>
    <row r="982" spans="1:1">
      <c r="A982" s="129"/>
    </row>
    <row r="983" spans="1:1">
      <c r="A983" s="129"/>
    </row>
    <row r="984" spans="1:1">
      <c r="A984" s="129"/>
    </row>
    <row r="985" spans="1:1">
      <c r="A985" s="129"/>
    </row>
    <row r="986" spans="1:1">
      <c r="A986" s="129"/>
    </row>
    <row r="987" spans="1:1">
      <c r="A987" s="129"/>
    </row>
    <row r="988" spans="1:1">
      <c r="A988" s="129"/>
    </row>
    <row r="989" spans="1:1">
      <c r="A989" s="129"/>
    </row>
    <row r="990" spans="1:1">
      <c r="A990" s="129"/>
    </row>
    <row r="991" spans="1:1">
      <c r="A991" s="129"/>
    </row>
    <row r="992" spans="1:1">
      <c r="A992" s="129"/>
    </row>
    <row r="993" spans="1:1">
      <c r="A993" s="129"/>
    </row>
    <row r="994" spans="1:1">
      <c r="A994" s="129"/>
    </row>
    <row r="995" spans="1:1">
      <c r="A995" s="129"/>
    </row>
    <row r="996" spans="1:1">
      <c r="A996" s="129"/>
    </row>
    <row r="997" spans="1:1">
      <c r="A997" s="129"/>
    </row>
    <row r="998" spans="1:1">
      <c r="A998" s="129"/>
    </row>
    <row r="999" spans="1:1">
      <c r="A999" s="129"/>
    </row>
    <row r="1000" spans="1:1">
      <c r="A1000" s="129"/>
    </row>
    <row r="1001" spans="1:1">
      <c r="A1001" s="129"/>
    </row>
    <row r="1002" spans="1:1">
      <c r="A1002" s="129"/>
    </row>
    <row r="1003" spans="1:1">
      <c r="A1003" s="129"/>
    </row>
    <row r="1004" spans="1:1">
      <c r="A1004" s="129"/>
    </row>
    <row r="1005" spans="1:1">
      <c r="A1005" s="129"/>
    </row>
    <row r="1006" spans="1:1">
      <c r="A1006" s="129"/>
    </row>
    <row r="1007" spans="1:1">
      <c r="A1007" s="129"/>
    </row>
    <row r="1008" spans="1:1">
      <c r="A1008" s="129"/>
    </row>
    <row r="1009" spans="1:1">
      <c r="A1009" s="129"/>
    </row>
    <row r="1010" spans="1:1">
      <c r="A1010" s="129"/>
    </row>
    <row r="1011" spans="1:1">
      <c r="A1011" s="129"/>
    </row>
    <row r="1012" spans="1:1">
      <c r="A1012" s="129"/>
    </row>
    <row r="1013" spans="1:1">
      <c r="A1013" s="129"/>
    </row>
    <row r="1014" spans="1:1">
      <c r="A1014" s="129"/>
    </row>
    <row r="1015" spans="1:1">
      <c r="A1015" s="129"/>
    </row>
    <row r="1016" spans="1:1">
      <c r="A1016" s="129"/>
    </row>
    <row r="1017" spans="1:1">
      <c r="A1017" s="129"/>
    </row>
    <row r="1018" spans="1:1">
      <c r="A1018" s="129"/>
    </row>
    <row r="1019" spans="1:1">
      <c r="A1019" s="129"/>
    </row>
    <row r="1020" spans="1:1">
      <c r="A1020" s="129"/>
    </row>
    <row r="1021" spans="1:1">
      <c r="A1021" s="129"/>
    </row>
    <row r="1022" spans="1:1">
      <c r="A1022" s="129"/>
    </row>
    <row r="1023" spans="1:1">
      <c r="A1023" s="129"/>
    </row>
    <row r="1024" spans="1:1">
      <c r="A1024" s="129"/>
    </row>
    <row r="1025" spans="1:1">
      <c r="A1025" s="129"/>
    </row>
    <row r="1026" spans="1:1">
      <c r="A1026" s="129"/>
    </row>
    <row r="1027" spans="1:1">
      <c r="A1027" s="129"/>
    </row>
    <row r="1028" spans="1:1">
      <c r="A1028" s="129"/>
    </row>
    <row r="1029" spans="1:1">
      <c r="A1029" s="129"/>
    </row>
    <row r="1030" spans="1:1">
      <c r="A1030" s="129"/>
    </row>
    <row r="1031" spans="1:1">
      <c r="A1031" s="129"/>
    </row>
    <row r="1032" spans="1:1">
      <c r="A1032" s="129"/>
    </row>
    <row r="1033" spans="1:1">
      <c r="A1033" s="129"/>
    </row>
    <row r="1034" spans="1:1">
      <c r="A1034" s="129"/>
    </row>
    <row r="1035" spans="1:1">
      <c r="A1035" s="129"/>
    </row>
    <row r="1036" spans="1:1">
      <c r="A1036" s="129"/>
    </row>
    <row r="1037" spans="1:1">
      <c r="A1037" s="129"/>
    </row>
    <row r="1038" spans="1:1">
      <c r="A1038" s="129"/>
    </row>
    <row r="1039" spans="1:1">
      <c r="A1039" s="129"/>
    </row>
    <row r="1040" spans="1:1">
      <c r="A1040" s="129"/>
    </row>
    <row r="1041" spans="1:1">
      <c r="A1041" s="129"/>
    </row>
    <row r="1042" spans="1:1">
      <c r="A1042" s="129"/>
    </row>
    <row r="1043" spans="1:1">
      <c r="A1043" s="129"/>
    </row>
    <row r="1044" spans="1:1">
      <c r="A1044" s="129"/>
    </row>
    <row r="1045" spans="1:1">
      <c r="A1045" s="129"/>
    </row>
    <row r="1046" spans="1:1">
      <c r="A1046" s="129"/>
    </row>
    <row r="1047" spans="1:1">
      <c r="A1047" s="129"/>
    </row>
    <row r="1048" spans="1:1">
      <c r="A1048" s="129"/>
    </row>
    <row r="1049" spans="1:1">
      <c r="A1049" s="129"/>
    </row>
    <row r="1050" spans="1:1">
      <c r="A1050" s="129"/>
    </row>
    <row r="1051" spans="1:1">
      <c r="A1051" s="129"/>
    </row>
    <row r="1052" spans="1:1">
      <c r="A1052" s="129"/>
    </row>
    <row r="1053" spans="1:1">
      <c r="A1053" s="129"/>
    </row>
    <row r="1054" spans="1:1">
      <c r="A1054" s="129"/>
    </row>
    <row r="1055" spans="1:1">
      <c r="A1055" s="129"/>
    </row>
    <row r="1056" spans="1:1">
      <c r="A1056" s="129"/>
    </row>
    <row r="1057" spans="1:1">
      <c r="A1057" s="129"/>
    </row>
    <row r="1058" spans="1:1">
      <c r="A1058" s="129"/>
    </row>
    <row r="1059" spans="1:1">
      <c r="A1059" s="129"/>
    </row>
    <row r="1060" spans="1:1">
      <c r="A1060" s="129"/>
    </row>
    <row r="1061" spans="1:1">
      <c r="A1061" s="129"/>
    </row>
    <row r="1062" spans="1:1">
      <c r="A1062" s="129"/>
    </row>
    <row r="1063" spans="1:1">
      <c r="A1063" s="129"/>
    </row>
    <row r="1064" spans="1:1">
      <c r="A1064" s="129"/>
    </row>
    <row r="1065" spans="1:1">
      <c r="A1065" s="129"/>
    </row>
    <row r="1066" spans="1:1">
      <c r="A1066" s="129"/>
    </row>
    <row r="1067" spans="1:1">
      <c r="A1067" s="129"/>
    </row>
    <row r="1068" spans="1:1">
      <c r="A1068" s="129"/>
    </row>
    <row r="1069" spans="1:1">
      <c r="A1069" s="129"/>
    </row>
    <row r="1070" spans="1:1">
      <c r="A1070" s="129"/>
    </row>
    <row r="1071" spans="1:1">
      <c r="A1071" s="129"/>
    </row>
    <row r="1072" spans="1:1">
      <c r="A1072" s="129"/>
    </row>
    <row r="1073" spans="1:1">
      <c r="A1073" s="129"/>
    </row>
    <row r="1074" spans="1:1">
      <c r="A1074" s="129"/>
    </row>
    <row r="1075" spans="1:1">
      <c r="A1075" s="129"/>
    </row>
    <row r="1076" spans="1:1">
      <c r="A1076" s="129"/>
    </row>
    <row r="1077" spans="1:1">
      <c r="A1077" s="129"/>
    </row>
    <row r="1078" spans="1:1">
      <c r="A1078" s="129"/>
    </row>
    <row r="1079" spans="1:1">
      <c r="A1079" s="129"/>
    </row>
    <row r="1080" spans="1:1">
      <c r="A1080" s="129"/>
    </row>
    <row r="1081" spans="1:1">
      <c r="A1081" s="129"/>
    </row>
    <row r="1082" spans="1:1">
      <c r="A1082" s="129"/>
    </row>
    <row r="1083" spans="1:1">
      <c r="A1083" s="129"/>
    </row>
    <row r="1084" spans="1:1">
      <c r="A1084" s="129"/>
    </row>
    <row r="1085" spans="1:1">
      <c r="A1085" s="129"/>
    </row>
    <row r="1086" spans="1:1">
      <c r="A1086" s="129"/>
    </row>
    <row r="1087" spans="1:1">
      <c r="A1087" s="129"/>
    </row>
    <row r="1088" spans="1:1">
      <c r="A1088" s="129"/>
    </row>
    <row r="1089" spans="1:1">
      <c r="A1089" s="129"/>
    </row>
    <row r="1090" spans="1:1">
      <c r="A1090" s="129"/>
    </row>
    <row r="1091" spans="1:1">
      <c r="A1091" s="129"/>
    </row>
    <row r="1092" spans="1:1">
      <c r="A1092" s="129"/>
    </row>
    <row r="1093" spans="1:1">
      <c r="A1093" s="129"/>
    </row>
    <row r="1094" spans="1:1">
      <c r="A1094" s="129"/>
    </row>
    <row r="1095" spans="1:1">
      <c r="A1095" s="129"/>
    </row>
    <row r="1096" spans="1:1">
      <c r="A1096" s="129"/>
    </row>
    <row r="1097" spans="1:1">
      <c r="A1097" s="129"/>
    </row>
    <row r="1098" spans="1:1">
      <c r="A1098" s="129"/>
    </row>
    <row r="1099" spans="1:1">
      <c r="A1099" s="129"/>
    </row>
    <row r="1100" spans="1:1">
      <c r="A1100" s="129"/>
    </row>
    <row r="1101" spans="1:1">
      <c r="A1101" s="129"/>
    </row>
    <row r="1102" spans="1:1">
      <c r="A1102" s="129"/>
    </row>
    <row r="1103" spans="1:1">
      <c r="A1103" s="129"/>
    </row>
    <row r="1104" spans="1:1">
      <c r="A1104" s="129"/>
    </row>
    <row r="1105" spans="1:1">
      <c r="A1105" s="129"/>
    </row>
    <row r="1106" spans="1:1">
      <c r="A1106" s="129"/>
    </row>
    <row r="1107" spans="1:1">
      <c r="A1107" s="129"/>
    </row>
    <row r="1108" spans="1:1">
      <c r="A1108" s="129"/>
    </row>
    <row r="1109" spans="1:1">
      <c r="A1109" s="129"/>
    </row>
    <row r="1110" spans="1:1">
      <c r="A1110" s="129"/>
    </row>
    <row r="1111" spans="1:1">
      <c r="A1111" s="129"/>
    </row>
    <row r="1112" spans="1:1">
      <c r="A1112" s="129"/>
    </row>
    <row r="1113" spans="1:1">
      <c r="A1113" s="129"/>
    </row>
    <row r="1114" spans="1:1">
      <c r="A1114" s="129"/>
    </row>
    <row r="1115" spans="1:1">
      <c r="A1115" s="129"/>
    </row>
    <row r="1116" spans="1:1">
      <c r="A1116" s="129"/>
    </row>
    <row r="1117" spans="1:1">
      <c r="A1117" s="129"/>
    </row>
    <row r="1118" spans="1:1">
      <c r="A1118" s="129"/>
    </row>
    <row r="1119" spans="1:1">
      <c r="A1119" s="129"/>
    </row>
    <row r="1120" spans="1:1">
      <c r="A1120" s="129"/>
    </row>
    <row r="1121" spans="1:1">
      <c r="A1121" s="129"/>
    </row>
    <row r="1122" spans="1:1">
      <c r="A1122" s="129"/>
    </row>
    <row r="1123" spans="1:1">
      <c r="A1123" s="129"/>
    </row>
    <row r="1124" spans="1:1">
      <c r="A1124" s="129"/>
    </row>
    <row r="1125" spans="1:1">
      <c r="A1125" s="129"/>
    </row>
    <row r="1126" spans="1:1">
      <c r="A1126" s="129"/>
    </row>
    <row r="1127" spans="1:1">
      <c r="A1127" s="129"/>
    </row>
    <row r="1128" spans="1:1">
      <c r="A1128" s="129"/>
    </row>
    <row r="1129" spans="1:1">
      <c r="A1129" s="129"/>
    </row>
    <row r="1130" spans="1:1">
      <c r="A1130" s="129"/>
    </row>
    <row r="1131" spans="1:1">
      <c r="A1131" s="129"/>
    </row>
    <row r="1132" spans="1:1">
      <c r="A1132" s="129"/>
    </row>
    <row r="1133" spans="1:1">
      <c r="A1133" s="129"/>
    </row>
    <row r="1134" spans="1:1">
      <c r="A1134" s="129"/>
    </row>
    <row r="1135" spans="1:1">
      <c r="A1135" s="129"/>
    </row>
    <row r="1136" spans="1:1">
      <c r="A1136" s="129"/>
    </row>
    <row r="1137" spans="1:1">
      <c r="A1137" s="129"/>
    </row>
    <row r="1138" spans="1:1">
      <c r="A1138" s="129"/>
    </row>
    <row r="1139" spans="1:1">
      <c r="A1139" s="129"/>
    </row>
    <row r="1140" spans="1:1">
      <c r="A1140" s="129"/>
    </row>
    <row r="1141" spans="1:1">
      <c r="A1141" s="129"/>
    </row>
    <row r="1142" spans="1:1">
      <c r="A1142" s="129"/>
    </row>
    <row r="1143" spans="1:1">
      <c r="A1143" s="129"/>
    </row>
    <row r="1144" spans="1:1">
      <c r="A1144" s="129"/>
    </row>
    <row r="1145" spans="1:1">
      <c r="A1145" s="129"/>
    </row>
    <row r="1146" spans="1:1">
      <c r="A1146" s="129"/>
    </row>
    <row r="1147" spans="1:1">
      <c r="A1147" s="129"/>
    </row>
    <row r="1148" spans="1:1">
      <c r="A1148" s="129"/>
    </row>
    <row r="1149" spans="1:1">
      <c r="A1149" s="129"/>
    </row>
    <row r="1150" spans="1:1">
      <c r="A1150" s="129"/>
    </row>
    <row r="1151" spans="1:1">
      <c r="A1151" s="129"/>
    </row>
    <row r="1152" spans="1:1">
      <c r="A1152" s="129"/>
    </row>
    <row r="1153" spans="1:1">
      <c r="A1153" s="129"/>
    </row>
    <row r="1154" spans="1:1">
      <c r="A1154" s="129"/>
    </row>
    <row r="1155" spans="1:1">
      <c r="A1155" s="129"/>
    </row>
    <row r="1156" spans="1:1">
      <c r="A1156" s="129"/>
    </row>
    <row r="1157" spans="1:1">
      <c r="A1157" s="129"/>
    </row>
    <row r="1158" spans="1:1">
      <c r="A1158" s="129"/>
    </row>
    <row r="1159" spans="1:1">
      <c r="A1159" s="129"/>
    </row>
    <row r="1160" spans="1:1">
      <c r="A1160" s="129"/>
    </row>
    <row r="1161" spans="1:1">
      <c r="A1161" s="129"/>
    </row>
    <row r="1162" spans="1:1">
      <c r="A1162" s="129"/>
    </row>
    <row r="1163" spans="1:1">
      <c r="A1163" s="129"/>
    </row>
    <row r="1164" spans="1:1">
      <c r="A1164" s="129"/>
    </row>
    <row r="1165" spans="1:1">
      <c r="A1165" s="129"/>
    </row>
    <row r="1166" spans="1:1">
      <c r="A1166" s="129"/>
    </row>
    <row r="1167" spans="1:1">
      <c r="A1167" s="129"/>
    </row>
    <row r="1168" spans="1:1">
      <c r="A1168" s="129"/>
    </row>
    <row r="1169" spans="1:1">
      <c r="A1169" s="129"/>
    </row>
    <row r="1170" spans="1:1">
      <c r="A1170" s="129"/>
    </row>
    <row r="1171" spans="1:1">
      <c r="A1171" s="129"/>
    </row>
    <row r="1172" spans="1:1">
      <c r="A1172" s="129"/>
    </row>
    <row r="1173" spans="1:1">
      <c r="A1173" s="129"/>
    </row>
    <row r="1174" spans="1:1">
      <c r="A1174" s="129"/>
    </row>
    <row r="1175" spans="1:1">
      <c r="A1175" s="129"/>
    </row>
    <row r="1176" spans="1:1">
      <c r="A1176" s="129"/>
    </row>
    <row r="1177" spans="1:1">
      <c r="A1177" s="129"/>
    </row>
    <row r="1178" spans="1:1">
      <c r="A1178" s="129"/>
    </row>
    <row r="1179" spans="1:1">
      <c r="A1179" s="129"/>
    </row>
    <row r="1180" spans="1:1">
      <c r="A1180" s="129"/>
    </row>
    <row r="1181" spans="1:1">
      <c r="A1181" s="129"/>
    </row>
    <row r="1182" spans="1:1">
      <c r="A1182" s="129"/>
    </row>
    <row r="1183" spans="1:1">
      <c r="A1183" s="129"/>
    </row>
    <row r="1184" spans="1:1">
      <c r="A1184" s="129"/>
    </row>
    <row r="1185" spans="1:1">
      <c r="A1185" s="129"/>
    </row>
    <row r="1186" spans="1:1">
      <c r="A1186" s="129"/>
    </row>
    <row r="1187" spans="1:1">
      <c r="A1187" s="129"/>
    </row>
    <row r="1188" spans="1:1">
      <c r="A1188" s="129"/>
    </row>
    <row r="1189" spans="1:1">
      <c r="A1189" s="129"/>
    </row>
    <row r="1190" spans="1:1">
      <c r="A1190" s="129"/>
    </row>
    <row r="1191" spans="1:1">
      <c r="A1191" s="129"/>
    </row>
    <row r="1192" spans="1:1">
      <c r="A1192" s="129"/>
    </row>
    <row r="1193" spans="1:1">
      <c r="A1193" s="129"/>
    </row>
    <row r="1194" spans="1:1">
      <c r="A1194" s="129"/>
    </row>
    <row r="1195" spans="1:1">
      <c r="A1195" s="129"/>
    </row>
    <row r="1196" spans="1:1">
      <c r="A1196" s="129"/>
    </row>
    <row r="1197" spans="1:1">
      <c r="A1197" s="129"/>
    </row>
    <row r="1198" spans="1:1">
      <c r="A1198" s="129"/>
    </row>
    <row r="1199" spans="1:1">
      <c r="A1199" s="129"/>
    </row>
    <row r="1200" spans="1:1">
      <c r="A1200" s="129"/>
    </row>
    <row r="1201" spans="1:1">
      <c r="A1201" s="129"/>
    </row>
    <row r="1202" spans="1:1">
      <c r="A1202" s="129"/>
    </row>
    <row r="1203" spans="1:1">
      <c r="A1203" s="129"/>
    </row>
    <row r="1204" spans="1:1">
      <c r="A1204" s="129"/>
    </row>
    <row r="1205" spans="1:1">
      <c r="A1205" s="129"/>
    </row>
    <row r="1206" spans="1:1">
      <c r="A1206" s="129"/>
    </row>
    <row r="1207" spans="1:1">
      <c r="A1207" s="129"/>
    </row>
    <row r="1208" spans="1:1">
      <c r="A1208" s="129"/>
    </row>
    <row r="1209" spans="1:1">
      <c r="A1209" s="129"/>
    </row>
    <row r="1210" spans="1:1">
      <c r="A1210" s="129"/>
    </row>
    <row r="1211" spans="1:1">
      <c r="A1211" s="129"/>
    </row>
    <row r="1212" spans="1:1">
      <c r="A1212" s="129"/>
    </row>
    <row r="1213" spans="1:1">
      <c r="A1213" s="129"/>
    </row>
    <row r="1214" spans="1:1">
      <c r="A1214" s="129"/>
    </row>
    <row r="1215" spans="1:1">
      <c r="A1215" s="129"/>
    </row>
    <row r="1216" spans="1:1">
      <c r="A1216" s="129"/>
    </row>
    <row r="1217" spans="1:1">
      <c r="A1217" s="129"/>
    </row>
    <row r="1218" spans="1:1">
      <c r="A1218" s="129"/>
    </row>
    <row r="1219" spans="1:1">
      <c r="A1219" s="129"/>
    </row>
    <row r="1220" spans="1:1">
      <c r="A1220" s="129"/>
    </row>
    <row r="1221" spans="1:1">
      <c r="A1221" s="129"/>
    </row>
    <row r="1222" spans="1:1">
      <c r="A1222" s="129"/>
    </row>
    <row r="1223" spans="1:1">
      <c r="A1223" s="129"/>
    </row>
    <row r="1224" spans="1:1">
      <c r="A1224" s="129"/>
    </row>
    <row r="1225" spans="1:1">
      <c r="A1225" s="129"/>
    </row>
    <row r="1226" spans="1:1">
      <c r="A1226" s="129"/>
    </row>
    <row r="1227" spans="1:1">
      <c r="A1227" s="129"/>
    </row>
    <row r="1228" spans="1:1">
      <c r="A1228" s="129"/>
    </row>
    <row r="1229" spans="1:1">
      <c r="A1229" s="129"/>
    </row>
    <row r="1230" spans="1:1">
      <c r="A1230" s="129"/>
    </row>
    <row r="1231" spans="1:1">
      <c r="A1231" s="129"/>
    </row>
    <row r="1232" spans="1:1">
      <c r="A1232" s="129"/>
    </row>
    <row r="1233" spans="1:1">
      <c r="A1233" s="129"/>
    </row>
    <row r="1234" spans="1:1">
      <c r="A1234" s="129"/>
    </row>
    <row r="1235" spans="1:1">
      <c r="A1235" s="129"/>
    </row>
    <row r="1236" spans="1:1">
      <c r="A1236" s="129"/>
    </row>
    <row r="1237" spans="1:1">
      <c r="A1237" s="129"/>
    </row>
    <row r="1238" spans="1:1">
      <c r="A1238" s="129"/>
    </row>
    <row r="1239" spans="1:1">
      <c r="A1239" s="129"/>
    </row>
    <row r="1240" spans="1:1">
      <c r="A1240" s="129"/>
    </row>
    <row r="1241" spans="1:1">
      <c r="A1241" s="129"/>
    </row>
    <row r="1242" spans="1:1">
      <c r="A1242" s="129"/>
    </row>
    <row r="1243" spans="1:1">
      <c r="A1243" s="129"/>
    </row>
    <row r="1244" spans="1:1">
      <c r="A1244" s="129"/>
    </row>
    <row r="1245" spans="1:1">
      <c r="A1245" s="129"/>
    </row>
    <row r="1246" spans="1:1">
      <c r="A1246" s="129"/>
    </row>
    <row r="1247" spans="1:1">
      <c r="A1247" s="129"/>
    </row>
    <row r="1248" spans="1:1">
      <c r="A1248" s="129"/>
    </row>
  </sheetData>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C97"/>
  <sheetViews>
    <sheetView showGridLines="0" zoomScaleSheetLayoutView="75" workbookViewId="0">
      <pane xSplit="1" ySplit="4" topLeftCell="B5" activePane="bottomRight" state="frozen"/>
      <selection activeCell="C23" sqref="C23"/>
      <selection pane="topRight" activeCell="C23" sqref="C23"/>
      <selection pane="bottomLeft" activeCell="C23" sqref="C23"/>
      <selection pane="bottomRight"/>
    </sheetView>
  </sheetViews>
  <sheetFormatPr defaultRowHeight="12.75" outlineLevelRow="1"/>
  <cols>
    <col min="1" max="1" width="55.7109375" style="4" customWidth="1"/>
    <col min="2" max="2" width="10.5703125" style="4" customWidth="1"/>
    <col min="3" max="3" width="14.85546875" style="4" bestFit="1" customWidth="1"/>
    <col min="4" max="16384" width="9.140625" style="4"/>
  </cols>
  <sheetData>
    <row r="1" spans="1:3" s="158" customFormat="1">
      <c r="A1" s="125" t="s">
        <v>11</v>
      </c>
      <c r="B1" s="176"/>
      <c r="C1" s="276"/>
    </row>
    <row r="2" spans="1:3" s="158" customFormat="1">
      <c r="A2" s="125" t="s">
        <v>58</v>
      </c>
      <c r="B2" s="176"/>
    </row>
    <row r="3" spans="1:3">
      <c r="A3" s="120"/>
      <c r="B3" s="121"/>
    </row>
    <row r="4" spans="1:3" s="40" customFormat="1" ht="15.75" customHeight="1">
      <c r="A4" s="122" t="s">
        <v>98</v>
      </c>
      <c r="B4" s="175" t="s">
        <v>302</v>
      </c>
    </row>
    <row r="5" spans="1:3" s="40" customFormat="1">
      <c r="A5" s="78" t="s">
        <v>39</v>
      </c>
      <c r="B5" s="30">
        <v>90132</v>
      </c>
    </row>
    <row r="6" spans="1:3" s="40" customFormat="1">
      <c r="A6" s="79"/>
      <c r="B6" s="61"/>
    </row>
    <row r="7" spans="1:3" s="40" customFormat="1">
      <c r="A7" s="99" t="s">
        <v>303</v>
      </c>
      <c r="B7" s="60"/>
    </row>
    <row r="8" spans="1:3" s="36" customFormat="1">
      <c r="A8" s="79" t="s">
        <v>28</v>
      </c>
      <c r="B8" s="30">
        <v>85653</v>
      </c>
    </row>
    <row r="9" spans="1:3">
      <c r="A9" s="79" t="s">
        <v>193</v>
      </c>
      <c r="B9" s="37" t="s">
        <v>217</v>
      </c>
    </row>
    <row r="10" spans="1:3" s="36" customFormat="1">
      <c r="A10" s="79" t="s">
        <v>194</v>
      </c>
      <c r="B10" s="37" t="s">
        <v>217</v>
      </c>
    </row>
    <row r="11" spans="1:3" s="36" customFormat="1">
      <c r="A11" s="79" t="s">
        <v>195</v>
      </c>
      <c r="B11" s="37" t="s">
        <v>217</v>
      </c>
    </row>
    <row r="12" spans="1:3" s="36" customFormat="1" ht="14.25">
      <c r="A12" s="79" t="s">
        <v>205</v>
      </c>
      <c r="B12" s="71">
        <v>29262</v>
      </c>
      <c r="C12" s="71"/>
    </row>
    <row r="13" spans="1:3" s="36" customFormat="1" ht="14.25">
      <c r="A13" s="79" t="s">
        <v>294</v>
      </c>
      <c r="B13" s="281">
        <v>0.246</v>
      </c>
      <c r="C13" s="281"/>
    </row>
    <row r="14" spans="1:3" s="36" customFormat="1">
      <c r="A14" s="79" t="s">
        <v>54</v>
      </c>
      <c r="B14" s="30">
        <v>18748</v>
      </c>
      <c r="C14" s="375"/>
    </row>
    <row r="15" spans="1:3" s="36" customFormat="1">
      <c r="A15" s="79" t="s">
        <v>59</v>
      </c>
      <c r="B15" s="34">
        <v>0.219</v>
      </c>
      <c r="C15" s="375"/>
    </row>
    <row r="16" spans="1:3" s="36" customFormat="1">
      <c r="A16" s="79" t="s">
        <v>60</v>
      </c>
      <c r="B16" s="71">
        <v>-1071</v>
      </c>
    </row>
    <row r="17" spans="1:3" s="36" customFormat="1">
      <c r="A17" s="79" t="s">
        <v>61</v>
      </c>
      <c r="B17" s="281">
        <v>-1.2999999999999999E-2</v>
      </c>
      <c r="C17" s="281"/>
    </row>
    <row r="18" spans="1:3" s="36" customFormat="1">
      <c r="A18" s="79" t="s">
        <v>32</v>
      </c>
      <c r="B18" s="30">
        <v>17591</v>
      </c>
    </row>
    <row r="19" spans="1:3" s="36" customFormat="1">
      <c r="A19" s="79" t="s">
        <v>99</v>
      </c>
      <c r="B19" s="34">
        <v>0.20499999999999999</v>
      </c>
    </row>
    <row r="20" spans="1:3" s="36" customFormat="1">
      <c r="A20" s="79" t="s">
        <v>55</v>
      </c>
      <c r="B20" s="30">
        <v>12661</v>
      </c>
    </row>
    <row r="21" spans="1:3" s="36" customFormat="1">
      <c r="A21" s="79" t="s">
        <v>34</v>
      </c>
      <c r="B21" s="30">
        <v>16674</v>
      </c>
    </row>
    <row r="22" spans="1:3" s="36" customFormat="1">
      <c r="A22" s="79"/>
      <c r="B22" s="202"/>
    </row>
    <row r="23" spans="1:3">
      <c r="A23" s="99" t="s">
        <v>304</v>
      </c>
      <c r="B23" s="82"/>
    </row>
    <row r="24" spans="1:3">
      <c r="A24" s="79" t="s">
        <v>71</v>
      </c>
      <c r="B24" s="17">
        <v>33631</v>
      </c>
    </row>
    <row r="25" spans="1:3">
      <c r="A25" s="79" t="s">
        <v>72</v>
      </c>
      <c r="B25" s="71">
        <v>2547</v>
      </c>
      <c r="C25" s="377"/>
    </row>
    <row r="26" spans="1:3">
      <c r="A26" s="79"/>
      <c r="B26" s="154"/>
    </row>
    <row r="27" spans="1:3" s="36" customFormat="1" ht="14.25">
      <c r="A27" s="99" t="s">
        <v>196</v>
      </c>
      <c r="B27" s="82"/>
    </row>
    <row r="28" spans="1:3" s="36" customFormat="1">
      <c r="A28" s="79" t="s">
        <v>62</v>
      </c>
      <c r="B28" s="21">
        <v>29188</v>
      </c>
    </row>
    <row r="29" spans="1:3" s="36" customFormat="1">
      <c r="A29" s="79" t="s">
        <v>63</v>
      </c>
      <c r="B29" s="21">
        <v>20931</v>
      </c>
    </row>
    <row r="30" spans="1:3" s="36" customFormat="1">
      <c r="A30" s="79" t="s">
        <v>64</v>
      </c>
      <c r="B30" s="21">
        <v>1397</v>
      </c>
    </row>
    <row r="31" spans="1:3" s="36" customFormat="1">
      <c r="A31" s="79" t="s">
        <v>114</v>
      </c>
      <c r="B31" s="21">
        <v>-1412</v>
      </c>
    </row>
    <row r="32" spans="1:3" s="36" customFormat="1">
      <c r="A32" s="79" t="s">
        <v>115</v>
      </c>
      <c r="B32" s="21">
        <v>-948</v>
      </c>
    </row>
    <row r="33" spans="1:3" s="36" customFormat="1" ht="15" customHeight="1">
      <c r="A33" s="79" t="s">
        <v>61</v>
      </c>
      <c r="B33" s="34">
        <v>-1.0999999999999999E-2</v>
      </c>
      <c r="C33" s="281"/>
    </row>
    <row r="34" spans="1:3" s="36" customFormat="1">
      <c r="A34" s="79" t="s">
        <v>88</v>
      </c>
      <c r="B34" s="21">
        <v>-758</v>
      </c>
    </row>
    <row r="35" spans="1:3" s="36" customFormat="1">
      <c r="A35" s="79" t="s">
        <v>65</v>
      </c>
      <c r="B35" s="21">
        <v>-1742</v>
      </c>
    </row>
    <row r="36" spans="1:3" s="36" customFormat="1">
      <c r="A36" s="79" t="s">
        <v>61</v>
      </c>
      <c r="B36" s="34">
        <v>-0.02</v>
      </c>
      <c r="C36" s="281"/>
    </row>
    <row r="37" spans="1:3" s="36" customFormat="1" ht="15" customHeight="1">
      <c r="A37" s="79" t="s">
        <v>66</v>
      </c>
      <c r="B37" s="279">
        <v>-7745</v>
      </c>
    </row>
    <row r="38" spans="1:3" s="36" customFormat="1">
      <c r="A38" s="79" t="s">
        <v>113</v>
      </c>
      <c r="B38" s="280">
        <v>-8255</v>
      </c>
    </row>
    <row r="39" spans="1:3" s="36" customFormat="1">
      <c r="A39" s="79" t="s">
        <v>67</v>
      </c>
      <c r="B39" s="280">
        <v>18856</v>
      </c>
    </row>
    <row r="40" spans="1:3" s="36" customFormat="1">
      <c r="A40" s="80"/>
      <c r="B40" s="376"/>
    </row>
    <row r="41" spans="1:3" s="36" customFormat="1" ht="14.25">
      <c r="A41" s="99" t="s">
        <v>197</v>
      </c>
      <c r="B41" s="256"/>
    </row>
    <row r="42" spans="1:3" s="36" customFormat="1">
      <c r="A42" s="79" t="s">
        <v>175</v>
      </c>
      <c r="B42" s="30">
        <v>126031</v>
      </c>
    </row>
    <row r="43" spans="1:3" s="40" customFormat="1">
      <c r="A43" s="79" t="s">
        <v>176</v>
      </c>
      <c r="B43" s="62">
        <v>0.98</v>
      </c>
    </row>
    <row r="44" spans="1:3" s="40" customFormat="1" ht="14.25">
      <c r="A44" s="79" t="s">
        <v>202</v>
      </c>
      <c r="B44" s="71">
        <v>64096</v>
      </c>
    </row>
    <row r="45" spans="1:3" s="14" customFormat="1" ht="14.25">
      <c r="A45" s="79" t="s">
        <v>203</v>
      </c>
      <c r="B45" s="374">
        <v>1.34</v>
      </c>
    </row>
    <row r="46" spans="1:3" s="14" customFormat="1" ht="14.25">
      <c r="A46" s="79" t="s">
        <v>204</v>
      </c>
      <c r="B46" s="281">
        <v>0.28499999999999998</v>
      </c>
    </row>
    <row r="47" spans="1:3" s="14" customFormat="1">
      <c r="A47" s="79" t="s">
        <v>219</v>
      </c>
      <c r="B47" s="382">
        <f>-'Q BS SEK'!E45</f>
        <v>2466</v>
      </c>
    </row>
    <row r="48" spans="1:3" s="14" customFormat="1">
      <c r="A48" s="79" t="s">
        <v>220</v>
      </c>
      <c r="B48" s="383">
        <f>B47/B12</f>
        <v>8.4273118720524912E-2</v>
      </c>
    </row>
    <row r="49" spans="1:2" s="14" customFormat="1">
      <c r="A49" s="79" t="s">
        <v>13</v>
      </c>
      <c r="B49" s="30">
        <v>60517</v>
      </c>
    </row>
    <row r="50" spans="1:2" s="14" customFormat="1">
      <c r="A50" s="79" t="s">
        <v>68</v>
      </c>
      <c r="B50" s="34">
        <v>4.1000000000000002E-2</v>
      </c>
    </row>
    <row r="51" spans="1:2" s="14" customFormat="1">
      <c r="A51" s="79" t="s">
        <v>69</v>
      </c>
      <c r="B51" s="34">
        <v>0.48099999999999998</v>
      </c>
    </row>
    <row r="52" spans="1:2" s="14" customFormat="1">
      <c r="A52" s="79" t="s">
        <v>70</v>
      </c>
      <c r="B52" s="34">
        <v>0.30099999999999999</v>
      </c>
    </row>
    <row r="53" spans="1:2" s="43" customFormat="1">
      <c r="A53" s="64"/>
      <c r="B53" s="65"/>
    </row>
    <row r="54" spans="1:2" ht="14.25">
      <c r="A54" s="123" t="s">
        <v>198</v>
      </c>
      <c r="B54" s="124"/>
    </row>
    <row r="55" spans="1:2" outlineLevel="1">
      <c r="A55" s="67" t="s">
        <v>73</v>
      </c>
      <c r="B55" s="69">
        <v>13.72</v>
      </c>
    </row>
    <row r="56" spans="1:2" outlineLevel="1">
      <c r="A56" s="67" t="s">
        <v>82</v>
      </c>
      <c r="B56" s="69">
        <v>13.61</v>
      </c>
    </row>
    <row r="57" spans="1:2" s="13" customFormat="1" ht="15.75" customHeight="1" outlineLevel="1">
      <c r="A57" s="9" t="s">
        <v>74</v>
      </c>
      <c r="B57" s="69">
        <v>7</v>
      </c>
    </row>
    <row r="58" spans="1:2" outlineLevel="1">
      <c r="A58" s="9" t="s">
        <v>75</v>
      </c>
      <c r="B58" s="281">
        <f>B57/B55</f>
        <v>0.51020408163265307</v>
      </c>
    </row>
    <row r="59" spans="1:2" outlineLevel="1">
      <c r="A59" s="202" t="s">
        <v>76</v>
      </c>
      <c r="B59" s="70">
        <f>B57/B67</f>
        <v>2.1739130434782608E-2</v>
      </c>
    </row>
    <row r="60" spans="1:2" outlineLevel="1">
      <c r="A60" s="9" t="s">
        <v>77</v>
      </c>
      <c r="B60" s="329">
        <v>8</v>
      </c>
    </row>
    <row r="61" spans="1:2" s="13" customFormat="1" outlineLevel="1">
      <c r="A61" s="9" t="s">
        <v>67</v>
      </c>
      <c r="B61" s="69">
        <v>15.53</v>
      </c>
    </row>
    <row r="62" spans="1:2" outlineLevel="1">
      <c r="A62" s="9" t="s">
        <v>13</v>
      </c>
      <c r="B62" s="322">
        <v>50</v>
      </c>
    </row>
    <row r="63" spans="1:2" outlineLevel="1">
      <c r="A63" s="10" t="s">
        <v>79</v>
      </c>
      <c r="B63" s="258">
        <v>354.2</v>
      </c>
    </row>
    <row r="64" spans="1:2" outlineLevel="1">
      <c r="A64" s="10" t="s">
        <v>80</v>
      </c>
      <c r="B64" s="258">
        <v>314.60000000000002</v>
      </c>
    </row>
    <row r="65" spans="1:3" outlineLevel="1">
      <c r="A65" s="10" t="s">
        <v>151</v>
      </c>
      <c r="B65" s="258">
        <v>375.8</v>
      </c>
    </row>
    <row r="66" spans="1:3" outlineLevel="1">
      <c r="A66" s="10" t="s">
        <v>152</v>
      </c>
      <c r="B66" s="258">
        <v>277</v>
      </c>
    </row>
    <row r="67" spans="1:3" outlineLevel="1">
      <c r="A67" s="10" t="s">
        <v>81</v>
      </c>
      <c r="B67" s="258">
        <v>322</v>
      </c>
    </row>
    <row r="68" spans="1:3" outlineLevel="1">
      <c r="A68" s="9" t="s">
        <v>78</v>
      </c>
      <c r="B68" s="72">
        <v>1214.0999999999999</v>
      </c>
    </row>
    <row r="69" spans="1:3" outlineLevel="1">
      <c r="A69" s="11" t="s">
        <v>87</v>
      </c>
      <c r="B69" s="73">
        <v>1215.8</v>
      </c>
    </row>
    <row r="70" spans="1:3">
      <c r="A70" s="9"/>
      <c r="B70" s="68"/>
    </row>
    <row r="71" spans="1:3">
      <c r="A71" s="10" t="s">
        <v>192</v>
      </c>
      <c r="B71" s="68"/>
    </row>
    <row r="72" spans="1:3">
      <c r="A72" s="10"/>
      <c r="B72" s="202"/>
    </row>
    <row r="73" spans="1:3" ht="14.25">
      <c r="A73" s="283" t="s">
        <v>300</v>
      </c>
      <c r="B73" s="202"/>
    </row>
    <row r="74" spans="1:3" ht="14.25">
      <c r="A74" s="284" t="s">
        <v>301</v>
      </c>
      <c r="B74" s="202"/>
    </row>
    <row r="76" spans="1:3" ht="14.25">
      <c r="A76" s="8"/>
    </row>
    <row r="77" spans="1:3" ht="14.25">
      <c r="A77" s="8"/>
      <c r="B77" s="278"/>
      <c r="C77" s="17"/>
    </row>
    <row r="78" spans="1:3" ht="14.25">
      <c r="A78" s="8"/>
      <c r="B78" s="18"/>
      <c r="C78" s="18"/>
    </row>
    <row r="79" spans="1:3" s="14" customFormat="1" ht="14.25">
      <c r="A79" s="8"/>
      <c r="B79" s="66"/>
      <c r="C79" s="63"/>
    </row>
    <row r="80" spans="1:3" s="14" customFormat="1">
      <c r="B80" s="51"/>
      <c r="C80" s="51"/>
    </row>
    <row r="81" spans="1:3" s="14" customFormat="1">
      <c r="B81" s="51"/>
      <c r="C81" s="51"/>
    </row>
    <row r="82" spans="1:3" s="14" customFormat="1">
      <c r="B82" s="51"/>
      <c r="C82" s="51"/>
    </row>
    <row r="83" spans="1:3" s="14" customFormat="1">
      <c r="B83" s="51"/>
      <c r="C83" s="51"/>
    </row>
    <row r="84" spans="1:3" s="14" customFormat="1">
      <c r="A84" s="4"/>
      <c r="B84" s="4"/>
      <c r="C84" s="4"/>
    </row>
    <row r="85" spans="1:3" s="43" customFormat="1">
      <c r="B85" s="52"/>
      <c r="C85" s="52"/>
    </row>
    <row r="89" spans="1:3">
      <c r="A89" s="13"/>
      <c r="B89" s="13"/>
    </row>
    <row r="90" spans="1:3">
      <c r="B90" s="17"/>
      <c r="C90" s="17"/>
    </row>
    <row r="91" spans="1:3">
      <c r="B91" s="17"/>
      <c r="C91" s="17"/>
    </row>
    <row r="92" spans="1:3">
      <c r="B92" s="17"/>
      <c r="C92" s="17"/>
    </row>
    <row r="93" spans="1:3">
      <c r="B93" s="17"/>
      <c r="C93" s="17"/>
    </row>
    <row r="94" spans="1:3">
      <c r="B94" s="17"/>
      <c r="C94" s="17"/>
    </row>
    <row r="95" spans="1:3" s="13" customFormat="1">
      <c r="B95" s="18"/>
      <c r="C95" s="18"/>
    </row>
    <row r="96" spans="1:3">
      <c r="B96" s="17"/>
      <c r="C96" s="17"/>
    </row>
    <row r="97" spans="2:3">
      <c r="B97" s="17"/>
      <c r="C97" s="17"/>
    </row>
  </sheetData>
  <phoneticPr fontId="3" type="noConversion"/>
  <pageMargins left="0.70866141732283472" right="0.70866141732283472" top="0.74803149606299213" bottom="0.74803149606299213"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36</vt:i4>
      </vt:variant>
    </vt:vector>
  </HeadingPairs>
  <TitlesOfParts>
    <vt:vector size="45" baseType="lpstr">
      <vt:lpstr>START PAGE</vt:lpstr>
      <vt:lpstr> Q IS SEK</vt:lpstr>
      <vt:lpstr>Q BS SEK</vt:lpstr>
      <vt:lpstr>Q CF SEK</vt:lpstr>
      <vt:lpstr>Q SB SEK</vt:lpstr>
      <vt:lpstr>Y IS SEK</vt:lpstr>
      <vt:lpstr>Y BS SEK</vt:lpstr>
      <vt:lpstr>Y CF SEK</vt:lpstr>
      <vt:lpstr>Key Ratios - SEK</vt:lpstr>
      <vt:lpstr>Adjusted_operating_profit</vt:lpstr>
      <vt:lpstr>Basic_earnings</vt:lpstr>
      <vt:lpstr>Basic_weighted_average_number_of_shares_outstanding__millions</vt:lpstr>
      <vt:lpstr>Calculation_of_capital_employed</vt:lpstr>
      <vt:lpstr>Calculation_of_net_indebtedness</vt:lpstr>
      <vt:lpstr>Calculation_of_operating_cash_flow</vt:lpstr>
      <vt:lpstr>Capital_employed_turnover_ratio</vt:lpstr>
      <vt:lpstr>Capital_turnover_ratio__average</vt:lpstr>
      <vt:lpstr>Debt_equity_ratio</vt:lpstr>
      <vt:lpstr>Dividend_yield</vt:lpstr>
      <vt:lpstr>EBITDA</vt:lpstr>
      <vt:lpstr>EBITDA_margin</vt:lpstr>
      <vt:lpstr>Equity_assets_ratio</vt:lpstr>
      <vt:lpstr>Equity_per_share</vt:lpstr>
      <vt:lpstr>Interest_Net</vt:lpstr>
      <vt:lpstr>Items_affecting_comparability_in_operating_profit</vt:lpstr>
      <vt:lpstr>Net_cash_flow_for_the_period</vt:lpstr>
      <vt:lpstr>Net_debt___EBITDA_ratio</vt:lpstr>
      <vt:lpstr>Operating_cash_surplus</vt:lpstr>
      <vt:lpstr>Operating_margin</vt:lpstr>
      <vt:lpstr>Operating_margin__excl._items_affecting_comparability</vt:lpstr>
      <vt:lpstr>Operating_profit</vt:lpstr>
      <vt:lpstr>organic_growth</vt:lpstr>
      <vt:lpstr>' Q IS SEK'!Print_Area</vt:lpstr>
      <vt:lpstr>'Key Ratios - SEK'!Print_Area</vt:lpstr>
      <vt:lpstr>'Q BS SEK'!Print_Area</vt:lpstr>
      <vt:lpstr>'Q CF SEK'!Print_Area</vt:lpstr>
      <vt:lpstr>'Q SB SEK'!Print_Area</vt:lpstr>
      <vt:lpstr>'START PAGE'!Print_Area</vt:lpstr>
      <vt:lpstr>'Y BS SEK'!Print_Area</vt:lpstr>
      <vt:lpstr>'Y CF SEK'!Print_Area</vt:lpstr>
      <vt:lpstr>'Y IS SEK'!Print_Area</vt:lpstr>
      <vt:lpstr>Profit_margin</vt:lpstr>
      <vt:lpstr>Return_on_Capital_Employed</vt:lpstr>
      <vt:lpstr>Return_on_equity</vt:lpstr>
      <vt:lpstr>Rteurn_on_equity</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Mattias Olsson</dc:creator>
  <cp:lastModifiedBy>cccja</cp:lastModifiedBy>
  <cp:lastPrinted>2018-04-23T12:59:36Z</cp:lastPrinted>
  <dcterms:created xsi:type="dcterms:W3CDTF">1999-03-19T15:29:11Z</dcterms:created>
  <dcterms:modified xsi:type="dcterms:W3CDTF">2018-04-25T13:18:31Z</dcterms:modified>
</cp:coreProperties>
</file>